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nicef-my.sharepoint.com/personal/mbretonguerrero_unicef_org/Documents/Desktop/"/>
    </mc:Choice>
  </mc:AlternateContent>
  <xr:revisionPtr revIDLastSave="0" documentId="8_{13377989-151C-4456-8BCA-D8BA85D1DED8}" xr6:coauthVersionLast="47" xr6:coauthVersionMax="47" xr10:uidLastSave="{00000000-0000-0000-0000-000000000000}"/>
  <bookViews>
    <workbookView xWindow="-110" yWindow="-110" windowWidth="14620" windowHeight="25360" firstSheet="5" activeTab="6" xr2:uid="{976E69A9-F9D1-2D41-9C36-DBD95CC79C3B}"/>
  </bookViews>
  <sheets>
    <sheet name="GDP indicator A" sheetId="1" state="hidden" r:id="rId1"/>
    <sheet name="GDP indicator B" sheetId="2" r:id="rId2"/>
    <sheet name="Food inflation indicator" sheetId="3" r:id="rId3"/>
    <sheet name="Credit Score indicator" sheetId="4" r:id="rId4"/>
    <sheet name="External conflict risk" sheetId="5" r:id="rId5"/>
    <sheet name="Political stability abs conf" sheetId="8" r:id="rId6"/>
    <sheet name="Climate indicato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5" l="1"/>
  <c r="E4" i="5"/>
  <c r="D3" i="4"/>
  <c r="D3" i="3"/>
  <c r="D3" i="2"/>
  <c r="C201" i="5"/>
  <c r="C200"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3" i="5"/>
  <c r="B4" i="5"/>
  <c r="B5" i="5"/>
  <c r="E5" i="5" s="1"/>
  <c r="F5" i="5" s="1"/>
  <c r="B6" i="5"/>
  <c r="E6" i="5" s="1"/>
  <c r="F6" i="5" s="1"/>
  <c r="B3" i="5"/>
  <c r="E3" i="5" s="1"/>
  <c r="F3" i="5" s="1"/>
  <c r="B36" i="5"/>
  <c r="E36" i="5" s="1"/>
  <c r="F36" i="5" s="1"/>
  <c r="B37" i="5"/>
  <c r="E37" i="5" s="1"/>
  <c r="F37" i="5" s="1"/>
  <c r="B38" i="5"/>
  <c r="E38" i="5" s="1"/>
  <c r="F38" i="5" s="1"/>
  <c r="B39" i="5"/>
  <c r="E39" i="5" s="1"/>
  <c r="F39" i="5" s="1"/>
  <c r="B40" i="5"/>
  <c r="E40" i="5" s="1"/>
  <c r="F40" i="5" s="1"/>
  <c r="B41" i="5"/>
  <c r="E41" i="5" s="1"/>
  <c r="F41" i="5" s="1"/>
  <c r="B42" i="5"/>
  <c r="E42" i="5" s="1"/>
  <c r="F42" i="5" s="1"/>
  <c r="B43" i="5"/>
  <c r="E43" i="5" s="1"/>
  <c r="F43" i="5" s="1"/>
  <c r="B44" i="5"/>
  <c r="E44" i="5" s="1"/>
  <c r="F44" i="5" s="1"/>
  <c r="B45" i="5"/>
  <c r="E45" i="5" s="1"/>
  <c r="F45" i="5" s="1"/>
  <c r="B46" i="5"/>
  <c r="E46" i="5" s="1"/>
  <c r="F46" i="5" s="1"/>
  <c r="B47" i="5"/>
  <c r="E47" i="5" s="1"/>
  <c r="F47" i="5" s="1"/>
  <c r="B48" i="5"/>
  <c r="E48" i="5" s="1"/>
  <c r="F48" i="5" s="1"/>
  <c r="B49" i="5"/>
  <c r="E49" i="5" s="1"/>
  <c r="F49" i="5" s="1"/>
  <c r="B50" i="5"/>
  <c r="E50" i="5" s="1"/>
  <c r="F50" i="5" s="1"/>
  <c r="B51" i="5"/>
  <c r="E51" i="5" s="1"/>
  <c r="F51" i="5" s="1"/>
  <c r="B52" i="5"/>
  <c r="E52" i="5" s="1"/>
  <c r="F52" i="5" s="1"/>
  <c r="B53" i="5"/>
  <c r="E53" i="5" s="1"/>
  <c r="F53" i="5" s="1"/>
  <c r="B54" i="5"/>
  <c r="E54" i="5" s="1"/>
  <c r="F54" i="5" s="1"/>
  <c r="B55" i="5"/>
  <c r="E55" i="5" s="1"/>
  <c r="F55" i="5" s="1"/>
  <c r="B56" i="5"/>
  <c r="E56" i="5" s="1"/>
  <c r="F56" i="5" s="1"/>
  <c r="B57" i="5"/>
  <c r="E57" i="5" s="1"/>
  <c r="F57" i="5" s="1"/>
  <c r="B58" i="5"/>
  <c r="E58" i="5" s="1"/>
  <c r="F58" i="5" s="1"/>
  <c r="B59" i="5"/>
  <c r="E59" i="5" s="1"/>
  <c r="F59" i="5" s="1"/>
  <c r="B60" i="5"/>
  <c r="E60" i="5" s="1"/>
  <c r="F60" i="5" s="1"/>
  <c r="B61" i="5"/>
  <c r="E61" i="5" s="1"/>
  <c r="F61" i="5" s="1"/>
  <c r="B62" i="5"/>
  <c r="E62" i="5" s="1"/>
  <c r="F62" i="5" s="1"/>
  <c r="B63" i="5"/>
  <c r="E63" i="5" s="1"/>
  <c r="F63" i="5" s="1"/>
  <c r="B64" i="5"/>
  <c r="E64" i="5" s="1"/>
  <c r="F64" i="5" s="1"/>
  <c r="B65" i="5"/>
  <c r="E65" i="5" s="1"/>
  <c r="F65" i="5" s="1"/>
  <c r="B66" i="5"/>
  <c r="E66" i="5" s="1"/>
  <c r="F66" i="5" s="1"/>
  <c r="B67" i="5"/>
  <c r="E67" i="5" s="1"/>
  <c r="F67" i="5" s="1"/>
  <c r="B68" i="5"/>
  <c r="E68" i="5" s="1"/>
  <c r="F68" i="5" s="1"/>
  <c r="B69" i="5"/>
  <c r="E69" i="5" s="1"/>
  <c r="F69" i="5" s="1"/>
  <c r="B70" i="5"/>
  <c r="E70" i="5" s="1"/>
  <c r="F70" i="5" s="1"/>
  <c r="B71" i="5"/>
  <c r="E71" i="5" s="1"/>
  <c r="F71" i="5" s="1"/>
  <c r="B72" i="5"/>
  <c r="E72" i="5" s="1"/>
  <c r="F72" i="5" s="1"/>
  <c r="B73" i="5"/>
  <c r="E73" i="5" s="1"/>
  <c r="F73" i="5" s="1"/>
  <c r="B74" i="5"/>
  <c r="E74" i="5" s="1"/>
  <c r="F74" i="5" s="1"/>
  <c r="B75" i="5"/>
  <c r="E75" i="5" s="1"/>
  <c r="F75" i="5" s="1"/>
  <c r="B76" i="5"/>
  <c r="E76" i="5" s="1"/>
  <c r="F76" i="5" s="1"/>
  <c r="B77" i="5"/>
  <c r="E77" i="5" s="1"/>
  <c r="F77" i="5" s="1"/>
  <c r="B78" i="5"/>
  <c r="E78" i="5" s="1"/>
  <c r="F78" i="5" s="1"/>
  <c r="B79" i="5"/>
  <c r="E79" i="5" s="1"/>
  <c r="F79" i="5" s="1"/>
  <c r="B80" i="5"/>
  <c r="E80" i="5" s="1"/>
  <c r="F80" i="5" s="1"/>
  <c r="B81" i="5"/>
  <c r="E81" i="5" s="1"/>
  <c r="F81" i="5" s="1"/>
  <c r="B82" i="5"/>
  <c r="E82" i="5" s="1"/>
  <c r="F82" i="5" s="1"/>
  <c r="B83" i="5"/>
  <c r="E83" i="5" s="1"/>
  <c r="F83" i="5" s="1"/>
  <c r="B84" i="5"/>
  <c r="E84" i="5" s="1"/>
  <c r="F84" i="5" s="1"/>
  <c r="B85" i="5"/>
  <c r="E85" i="5" s="1"/>
  <c r="F85" i="5" s="1"/>
  <c r="B86" i="5"/>
  <c r="E86" i="5" s="1"/>
  <c r="F86" i="5" s="1"/>
  <c r="B87" i="5"/>
  <c r="E87" i="5" s="1"/>
  <c r="F87" i="5" s="1"/>
  <c r="B88" i="5"/>
  <c r="E88" i="5" s="1"/>
  <c r="F88" i="5" s="1"/>
  <c r="B89" i="5"/>
  <c r="E89" i="5" s="1"/>
  <c r="F89" i="5" s="1"/>
  <c r="B90" i="5"/>
  <c r="E90" i="5" s="1"/>
  <c r="F90" i="5" s="1"/>
  <c r="B91" i="5"/>
  <c r="E91" i="5" s="1"/>
  <c r="F91" i="5" s="1"/>
  <c r="B92" i="5"/>
  <c r="E92" i="5" s="1"/>
  <c r="F92" i="5" s="1"/>
  <c r="B93" i="5"/>
  <c r="E93" i="5" s="1"/>
  <c r="F93" i="5" s="1"/>
  <c r="B94" i="5"/>
  <c r="E94" i="5" s="1"/>
  <c r="F94" i="5" s="1"/>
  <c r="B95" i="5"/>
  <c r="E95" i="5" s="1"/>
  <c r="F95" i="5" s="1"/>
  <c r="B96" i="5"/>
  <c r="E96" i="5" s="1"/>
  <c r="F96" i="5" s="1"/>
  <c r="B97" i="5"/>
  <c r="E97" i="5" s="1"/>
  <c r="F97" i="5" s="1"/>
  <c r="B98" i="5"/>
  <c r="E98" i="5" s="1"/>
  <c r="F98" i="5" s="1"/>
  <c r="B99" i="5"/>
  <c r="E99" i="5" s="1"/>
  <c r="F99" i="5" s="1"/>
  <c r="B100" i="5"/>
  <c r="E100" i="5" s="1"/>
  <c r="F100" i="5" s="1"/>
  <c r="B101" i="5"/>
  <c r="E101" i="5" s="1"/>
  <c r="F101" i="5" s="1"/>
  <c r="B102" i="5"/>
  <c r="E102" i="5" s="1"/>
  <c r="F102" i="5" s="1"/>
  <c r="B103" i="5"/>
  <c r="E103" i="5" s="1"/>
  <c r="F103" i="5" s="1"/>
  <c r="B104" i="5"/>
  <c r="E104" i="5" s="1"/>
  <c r="F104" i="5" s="1"/>
  <c r="B105" i="5"/>
  <c r="E105" i="5" s="1"/>
  <c r="F105" i="5" s="1"/>
  <c r="B106" i="5"/>
  <c r="E106" i="5" s="1"/>
  <c r="F106" i="5" s="1"/>
  <c r="B107" i="5"/>
  <c r="E107" i="5" s="1"/>
  <c r="F107" i="5" s="1"/>
  <c r="B108" i="5"/>
  <c r="E108" i="5" s="1"/>
  <c r="F108" i="5" s="1"/>
  <c r="B109" i="5"/>
  <c r="E109" i="5" s="1"/>
  <c r="F109" i="5" s="1"/>
  <c r="B110" i="5"/>
  <c r="E110" i="5" s="1"/>
  <c r="F110" i="5" s="1"/>
  <c r="B111" i="5"/>
  <c r="E111" i="5" s="1"/>
  <c r="F111" i="5" s="1"/>
  <c r="B112" i="5"/>
  <c r="E112" i="5" s="1"/>
  <c r="F112" i="5" s="1"/>
  <c r="B113" i="5"/>
  <c r="E113" i="5" s="1"/>
  <c r="F113" i="5" s="1"/>
  <c r="B114" i="5"/>
  <c r="E114" i="5" s="1"/>
  <c r="F114" i="5" s="1"/>
  <c r="B115" i="5"/>
  <c r="E115" i="5" s="1"/>
  <c r="F115" i="5" s="1"/>
  <c r="B116" i="5"/>
  <c r="E116" i="5" s="1"/>
  <c r="F116" i="5" s="1"/>
  <c r="B117" i="5"/>
  <c r="E117" i="5" s="1"/>
  <c r="F117" i="5" s="1"/>
  <c r="B118" i="5"/>
  <c r="E118" i="5" s="1"/>
  <c r="F118" i="5" s="1"/>
  <c r="B119" i="5"/>
  <c r="E119" i="5" s="1"/>
  <c r="F119" i="5" s="1"/>
  <c r="B120" i="5"/>
  <c r="E120" i="5" s="1"/>
  <c r="F120" i="5" s="1"/>
  <c r="B121" i="5"/>
  <c r="E121" i="5" s="1"/>
  <c r="F121" i="5" s="1"/>
  <c r="B122" i="5"/>
  <c r="E122" i="5" s="1"/>
  <c r="F122" i="5" s="1"/>
  <c r="B123" i="5"/>
  <c r="E123" i="5" s="1"/>
  <c r="F123" i="5" s="1"/>
  <c r="B124" i="5"/>
  <c r="E124" i="5" s="1"/>
  <c r="F124" i="5" s="1"/>
  <c r="B125" i="5"/>
  <c r="E125" i="5" s="1"/>
  <c r="F125" i="5" s="1"/>
  <c r="B126" i="5"/>
  <c r="E126" i="5" s="1"/>
  <c r="F126" i="5" s="1"/>
  <c r="B127" i="5"/>
  <c r="E127" i="5" s="1"/>
  <c r="F127" i="5" s="1"/>
  <c r="B128" i="5"/>
  <c r="E128" i="5" s="1"/>
  <c r="F128" i="5" s="1"/>
  <c r="B129" i="5"/>
  <c r="E129" i="5" s="1"/>
  <c r="F129" i="5" s="1"/>
  <c r="B130" i="5"/>
  <c r="E130" i="5" s="1"/>
  <c r="F130" i="5" s="1"/>
  <c r="B131" i="5"/>
  <c r="E131" i="5" s="1"/>
  <c r="F131" i="5" s="1"/>
  <c r="B132" i="5"/>
  <c r="E132" i="5" s="1"/>
  <c r="F132" i="5" s="1"/>
  <c r="B133" i="5"/>
  <c r="E133" i="5" s="1"/>
  <c r="F133" i="5" s="1"/>
  <c r="B134" i="5"/>
  <c r="E134" i="5" s="1"/>
  <c r="F134" i="5" s="1"/>
  <c r="B135" i="5"/>
  <c r="E135" i="5" s="1"/>
  <c r="F135" i="5" s="1"/>
  <c r="B136" i="5"/>
  <c r="E136" i="5" s="1"/>
  <c r="F136" i="5" s="1"/>
  <c r="B137" i="5"/>
  <c r="E137" i="5" s="1"/>
  <c r="F137" i="5" s="1"/>
  <c r="B138" i="5"/>
  <c r="E138" i="5" s="1"/>
  <c r="F138" i="5" s="1"/>
  <c r="B139" i="5"/>
  <c r="E139" i="5" s="1"/>
  <c r="F139" i="5" s="1"/>
  <c r="B140" i="5"/>
  <c r="E140" i="5" s="1"/>
  <c r="F140" i="5" s="1"/>
  <c r="B141" i="5"/>
  <c r="E141" i="5" s="1"/>
  <c r="F141" i="5" s="1"/>
  <c r="B142" i="5"/>
  <c r="E142" i="5" s="1"/>
  <c r="F142" i="5" s="1"/>
  <c r="B143" i="5"/>
  <c r="E143" i="5" s="1"/>
  <c r="F143" i="5" s="1"/>
  <c r="B144" i="5"/>
  <c r="E144" i="5" s="1"/>
  <c r="F144" i="5" s="1"/>
  <c r="B145" i="5"/>
  <c r="E145" i="5" s="1"/>
  <c r="F145" i="5" s="1"/>
  <c r="B146" i="5"/>
  <c r="E146" i="5" s="1"/>
  <c r="F146" i="5" s="1"/>
  <c r="B147" i="5"/>
  <c r="E147" i="5" s="1"/>
  <c r="F147" i="5" s="1"/>
  <c r="B148" i="5"/>
  <c r="E148" i="5" s="1"/>
  <c r="F148" i="5" s="1"/>
  <c r="B149" i="5"/>
  <c r="E149" i="5" s="1"/>
  <c r="F149" i="5" s="1"/>
  <c r="B150" i="5"/>
  <c r="E150" i="5" s="1"/>
  <c r="F150" i="5" s="1"/>
  <c r="B151" i="5"/>
  <c r="E151" i="5" s="1"/>
  <c r="F151" i="5" s="1"/>
  <c r="B152" i="5"/>
  <c r="E152" i="5" s="1"/>
  <c r="F152" i="5" s="1"/>
  <c r="B153" i="5"/>
  <c r="E153" i="5" s="1"/>
  <c r="F153" i="5" s="1"/>
  <c r="B154" i="5"/>
  <c r="E154" i="5" s="1"/>
  <c r="F154" i="5" s="1"/>
  <c r="B155" i="5"/>
  <c r="E155" i="5" s="1"/>
  <c r="F155" i="5" s="1"/>
  <c r="B156" i="5"/>
  <c r="E156" i="5" s="1"/>
  <c r="F156" i="5" s="1"/>
  <c r="B157" i="5"/>
  <c r="E157" i="5" s="1"/>
  <c r="F157" i="5" s="1"/>
  <c r="B158" i="5"/>
  <c r="E158" i="5" s="1"/>
  <c r="F158" i="5" s="1"/>
  <c r="B159" i="5"/>
  <c r="E159" i="5" s="1"/>
  <c r="F159" i="5" s="1"/>
  <c r="B160" i="5"/>
  <c r="E160" i="5" s="1"/>
  <c r="F160" i="5" s="1"/>
  <c r="B161" i="5"/>
  <c r="E161" i="5" s="1"/>
  <c r="F161" i="5" s="1"/>
  <c r="B162" i="5"/>
  <c r="E162" i="5" s="1"/>
  <c r="F162" i="5" s="1"/>
  <c r="B163" i="5"/>
  <c r="E163" i="5" s="1"/>
  <c r="F163" i="5" s="1"/>
  <c r="B164" i="5"/>
  <c r="E164" i="5" s="1"/>
  <c r="F164" i="5" s="1"/>
  <c r="B165" i="5"/>
  <c r="E165" i="5" s="1"/>
  <c r="F165" i="5" s="1"/>
  <c r="B166" i="5"/>
  <c r="E166" i="5" s="1"/>
  <c r="F166" i="5" s="1"/>
  <c r="B167" i="5"/>
  <c r="E167" i="5" s="1"/>
  <c r="F167" i="5" s="1"/>
  <c r="B168" i="5"/>
  <c r="E168" i="5" s="1"/>
  <c r="F168" i="5" s="1"/>
  <c r="B169" i="5"/>
  <c r="E169" i="5" s="1"/>
  <c r="F169" i="5" s="1"/>
  <c r="B170" i="5"/>
  <c r="E170" i="5" s="1"/>
  <c r="F170" i="5" s="1"/>
  <c r="B171" i="5"/>
  <c r="E171" i="5" s="1"/>
  <c r="F171" i="5" s="1"/>
  <c r="B172" i="5"/>
  <c r="E172" i="5" s="1"/>
  <c r="F172" i="5" s="1"/>
  <c r="B173" i="5"/>
  <c r="E173" i="5" s="1"/>
  <c r="F173" i="5" s="1"/>
  <c r="B174" i="5"/>
  <c r="E174" i="5" s="1"/>
  <c r="F174" i="5" s="1"/>
  <c r="B175" i="5"/>
  <c r="E175" i="5" s="1"/>
  <c r="F175" i="5" s="1"/>
  <c r="B176" i="5"/>
  <c r="E176" i="5" s="1"/>
  <c r="F176" i="5" s="1"/>
  <c r="B177" i="5"/>
  <c r="E177" i="5" s="1"/>
  <c r="F177" i="5" s="1"/>
  <c r="B178" i="5"/>
  <c r="E178" i="5" s="1"/>
  <c r="F178" i="5" s="1"/>
  <c r="B179" i="5"/>
  <c r="E179" i="5" s="1"/>
  <c r="F179" i="5" s="1"/>
  <c r="B180" i="5"/>
  <c r="E180" i="5" s="1"/>
  <c r="F180" i="5" s="1"/>
  <c r="B181" i="5"/>
  <c r="E181" i="5" s="1"/>
  <c r="F181" i="5" s="1"/>
  <c r="B182" i="5"/>
  <c r="E182" i="5" s="1"/>
  <c r="F182" i="5" s="1"/>
  <c r="B183" i="5"/>
  <c r="E183" i="5" s="1"/>
  <c r="F183" i="5" s="1"/>
  <c r="B184" i="5"/>
  <c r="E184" i="5" s="1"/>
  <c r="F184" i="5" s="1"/>
  <c r="B185" i="5"/>
  <c r="E185" i="5" s="1"/>
  <c r="F185" i="5" s="1"/>
  <c r="B186" i="5"/>
  <c r="E186" i="5" s="1"/>
  <c r="F186" i="5" s="1"/>
  <c r="B187" i="5"/>
  <c r="E187" i="5" s="1"/>
  <c r="F187" i="5" s="1"/>
  <c r="B188" i="5"/>
  <c r="E188" i="5" s="1"/>
  <c r="F188" i="5" s="1"/>
  <c r="B189" i="5"/>
  <c r="E189" i="5" s="1"/>
  <c r="F189" i="5" s="1"/>
  <c r="B190" i="5"/>
  <c r="E190" i="5" s="1"/>
  <c r="F190" i="5" s="1"/>
  <c r="B191" i="5"/>
  <c r="E191" i="5" s="1"/>
  <c r="F191" i="5" s="1"/>
  <c r="B192" i="5"/>
  <c r="E192" i="5" s="1"/>
  <c r="F192" i="5" s="1"/>
  <c r="B193" i="5"/>
  <c r="E193" i="5" s="1"/>
  <c r="F193" i="5" s="1"/>
  <c r="B194" i="5"/>
  <c r="E194" i="5" s="1"/>
  <c r="F194" i="5" s="1"/>
  <c r="B195" i="5"/>
  <c r="E195" i="5" s="1"/>
  <c r="F195" i="5" s="1"/>
  <c r="B196" i="5"/>
  <c r="E196" i="5" s="1"/>
  <c r="F196" i="5" s="1"/>
  <c r="B197" i="5"/>
  <c r="E197" i="5" s="1"/>
  <c r="F197" i="5" s="1"/>
  <c r="B198" i="5"/>
  <c r="E198" i="5" s="1"/>
  <c r="F198" i="5" s="1"/>
  <c r="B29" i="5"/>
  <c r="E29" i="5" s="1"/>
  <c r="F29" i="5" s="1"/>
  <c r="B30" i="5"/>
  <c r="E30" i="5" s="1"/>
  <c r="F30" i="5" s="1"/>
  <c r="B31" i="5"/>
  <c r="E31" i="5" s="1"/>
  <c r="F31" i="5" s="1"/>
  <c r="B32" i="5"/>
  <c r="E32" i="5" s="1"/>
  <c r="F32" i="5" s="1"/>
  <c r="B33" i="5"/>
  <c r="E33" i="5" s="1"/>
  <c r="F33" i="5" s="1"/>
  <c r="B34" i="5"/>
  <c r="E34" i="5" s="1"/>
  <c r="F34" i="5" s="1"/>
  <c r="B35" i="5"/>
  <c r="E35" i="5" s="1"/>
  <c r="F35" i="5" s="1"/>
  <c r="B19" i="5"/>
  <c r="E19" i="5" s="1"/>
  <c r="F19" i="5" s="1"/>
  <c r="B20" i="5"/>
  <c r="E20" i="5" s="1"/>
  <c r="F20" i="5" s="1"/>
  <c r="B21" i="5"/>
  <c r="E21" i="5" s="1"/>
  <c r="F21" i="5" s="1"/>
  <c r="B22" i="5"/>
  <c r="E22" i="5" s="1"/>
  <c r="F22" i="5" s="1"/>
  <c r="B23" i="5"/>
  <c r="E23" i="5" s="1"/>
  <c r="F23" i="5" s="1"/>
  <c r="B24" i="5"/>
  <c r="E24" i="5" s="1"/>
  <c r="F24" i="5" s="1"/>
  <c r="B25" i="5"/>
  <c r="E25" i="5" s="1"/>
  <c r="F25" i="5" s="1"/>
  <c r="B26" i="5"/>
  <c r="E26" i="5" s="1"/>
  <c r="F26" i="5" s="1"/>
  <c r="B27" i="5"/>
  <c r="E27" i="5" s="1"/>
  <c r="F27" i="5" s="1"/>
  <c r="B28" i="5"/>
  <c r="E28" i="5" s="1"/>
  <c r="F28" i="5" s="1"/>
  <c r="B12" i="5"/>
  <c r="E12" i="5" s="1"/>
  <c r="F12" i="5" s="1"/>
  <c r="B13" i="5"/>
  <c r="E13" i="5" s="1"/>
  <c r="F13" i="5" s="1"/>
  <c r="B14" i="5"/>
  <c r="E14" i="5" s="1"/>
  <c r="F14" i="5" s="1"/>
  <c r="B15" i="5"/>
  <c r="E15" i="5" s="1"/>
  <c r="F15" i="5" s="1"/>
  <c r="B16" i="5"/>
  <c r="E16" i="5" s="1"/>
  <c r="F16" i="5" s="1"/>
  <c r="B17" i="5"/>
  <c r="E17" i="5" s="1"/>
  <c r="F17" i="5" s="1"/>
  <c r="B18" i="5"/>
  <c r="E18" i="5" s="1"/>
  <c r="F18" i="5" s="1"/>
  <c r="B7" i="5"/>
  <c r="E7" i="5" s="1"/>
  <c r="F7" i="5" s="1"/>
  <c r="B8" i="5"/>
  <c r="E8" i="5" s="1"/>
  <c r="F8" i="5" s="1"/>
  <c r="B9" i="5"/>
  <c r="E9" i="5" s="1"/>
  <c r="F9" i="5" s="1"/>
  <c r="B10" i="5"/>
  <c r="E10" i="5" s="1"/>
  <c r="F10" i="5" s="1"/>
  <c r="B11" i="5"/>
  <c r="E11" i="5" s="1"/>
  <c r="F11" i="5" s="1"/>
  <c r="B201" i="5"/>
  <c r="B200" i="5"/>
  <c r="F4" i="5" l="1"/>
  <c r="B202" i="5"/>
  <c r="D4" i="8" l="1"/>
  <c r="D5" i="8"/>
  <c r="D6" i="8"/>
  <c r="D7" i="8"/>
  <c r="D8" i="8"/>
  <c r="D9" i="8"/>
  <c r="B9" i="8" s="1"/>
  <c r="D10" i="8"/>
  <c r="D11" i="8"/>
  <c r="B11" i="8" s="1"/>
  <c r="D12" i="8"/>
  <c r="D13" i="8"/>
  <c r="D14" i="8"/>
  <c r="D15" i="8"/>
  <c r="D16" i="8"/>
  <c r="D17" i="8"/>
  <c r="B17" i="8" s="1"/>
  <c r="D18" i="8"/>
  <c r="D19" i="8"/>
  <c r="B19" i="8" s="1"/>
  <c r="D20" i="8"/>
  <c r="D21" i="8"/>
  <c r="D22" i="8"/>
  <c r="D23" i="8"/>
  <c r="D24" i="8"/>
  <c r="D25" i="8"/>
  <c r="B25" i="8" s="1"/>
  <c r="D26" i="8"/>
  <c r="D27" i="8"/>
  <c r="B27" i="8" s="1"/>
  <c r="D28" i="8"/>
  <c r="D29" i="8"/>
  <c r="D30" i="8"/>
  <c r="D31" i="8"/>
  <c r="D32" i="8"/>
  <c r="D33" i="8"/>
  <c r="B33" i="8" s="1"/>
  <c r="D34" i="8"/>
  <c r="D35" i="8"/>
  <c r="B35" i="8" s="1"/>
  <c r="D36" i="8"/>
  <c r="D37" i="8"/>
  <c r="D38" i="8"/>
  <c r="D39" i="8"/>
  <c r="D40" i="8"/>
  <c r="D41" i="8"/>
  <c r="B41" i="8" s="1"/>
  <c r="D42" i="8"/>
  <c r="D43" i="8"/>
  <c r="B43" i="8" s="1"/>
  <c r="D44" i="8"/>
  <c r="D45" i="8"/>
  <c r="D46" i="8"/>
  <c r="D47" i="8"/>
  <c r="D48" i="8"/>
  <c r="D49" i="8"/>
  <c r="B49" i="8" s="1"/>
  <c r="D50" i="8"/>
  <c r="D51" i="8"/>
  <c r="B51" i="8" s="1"/>
  <c r="D52" i="8"/>
  <c r="D53" i="8"/>
  <c r="D54" i="8"/>
  <c r="D55" i="8"/>
  <c r="D56" i="8"/>
  <c r="D57" i="8"/>
  <c r="B57" i="8" s="1"/>
  <c r="D58" i="8"/>
  <c r="D59" i="8"/>
  <c r="B59" i="8" s="1"/>
  <c r="D60" i="8"/>
  <c r="D61" i="8"/>
  <c r="D62" i="8"/>
  <c r="D63" i="8"/>
  <c r="D64" i="8"/>
  <c r="D65" i="8"/>
  <c r="B65" i="8" s="1"/>
  <c r="D66" i="8"/>
  <c r="D67" i="8"/>
  <c r="B67" i="8" s="1"/>
  <c r="D69" i="8"/>
  <c r="D70" i="8"/>
  <c r="D71" i="8"/>
  <c r="D72" i="8"/>
  <c r="D73" i="8"/>
  <c r="D74" i="8"/>
  <c r="B74" i="8" s="1"/>
  <c r="D75" i="8"/>
  <c r="D76" i="8"/>
  <c r="B76" i="8" s="1"/>
  <c r="D77" i="8"/>
  <c r="D78" i="8"/>
  <c r="D79" i="8"/>
  <c r="D80" i="8"/>
  <c r="D81" i="8"/>
  <c r="D82" i="8"/>
  <c r="B82" i="8" s="1"/>
  <c r="D83" i="8"/>
  <c r="D84" i="8"/>
  <c r="B84" i="8" s="1"/>
  <c r="D85" i="8"/>
  <c r="D86" i="8"/>
  <c r="D87" i="8"/>
  <c r="D88" i="8"/>
  <c r="D89" i="8"/>
  <c r="D90" i="8"/>
  <c r="B90" i="8" s="1"/>
  <c r="D91" i="8"/>
  <c r="D92" i="8"/>
  <c r="B92" i="8" s="1"/>
  <c r="D93" i="8"/>
  <c r="D94" i="8"/>
  <c r="D95" i="8"/>
  <c r="D96" i="8"/>
  <c r="D97" i="8"/>
  <c r="D98" i="8"/>
  <c r="B98" i="8" s="1"/>
  <c r="D99" i="8"/>
  <c r="D100" i="8"/>
  <c r="B100" i="8" s="1"/>
  <c r="D101" i="8"/>
  <c r="D102" i="8"/>
  <c r="D103" i="8"/>
  <c r="D104" i="8"/>
  <c r="D105" i="8"/>
  <c r="D106" i="8"/>
  <c r="B106" i="8" s="1"/>
  <c r="D107" i="8"/>
  <c r="D108" i="8"/>
  <c r="B108" i="8" s="1"/>
  <c r="D109" i="8"/>
  <c r="D110" i="8"/>
  <c r="D111" i="8"/>
  <c r="D112" i="8"/>
  <c r="D113" i="8"/>
  <c r="B113" i="8" s="1"/>
  <c r="D114" i="8"/>
  <c r="B114" i="8" s="1"/>
  <c r="D115" i="8"/>
  <c r="D116" i="8"/>
  <c r="B116" i="8" s="1"/>
  <c r="D117" i="8"/>
  <c r="D118" i="8"/>
  <c r="D119" i="8"/>
  <c r="B119" i="8" s="1"/>
  <c r="D120" i="8"/>
  <c r="D121" i="8"/>
  <c r="B121" i="8" s="1"/>
  <c r="D122" i="8"/>
  <c r="B122" i="8" s="1"/>
  <c r="D123" i="8"/>
  <c r="D124" i="8"/>
  <c r="D125" i="8"/>
  <c r="D126" i="8"/>
  <c r="D127" i="8"/>
  <c r="B127" i="8" s="1"/>
  <c r="D128" i="8"/>
  <c r="B128" i="8" s="1"/>
  <c r="D129" i="8"/>
  <c r="B129" i="8" s="1"/>
  <c r="D130" i="8"/>
  <c r="B130" i="8" s="1"/>
  <c r="D131" i="8"/>
  <c r="B131" i="8" s="1"/>
  <c r="D132" i="8"/>
  <c r="B132" i="8" s="1"/>
  <c r="D133" i="8"/>
  <c r="D134" i="8"/>
  <c r="D135" i="8"/>
  <c r="B135" i="8" s="1"/>
  <c r="D136" i="8"/>
  <c r="B136" i="8" s="1"/>
  <c r="D137" i="8"/>
  <c r="B137" i="8" s="1"/>
  <c r="D138" i="8"/>
  <c r="B138" i="8" s="1"/>
  <c r="D139" i="8"/>
  <c r="D140" i="8"/>
  <c r="B140" i="8" s="1"/>
  <c r="D141" i="8"/>
  <c r="D142" i="8"/>
  <c r="D143" i="8"/>
  <c r="D144" i="8"/>
  <c r="B144" i="8" s="1"/>
  <c r="D145" i="8"/>
  <c r="B145" i="8" s="1"/>
  <c r="D146" i="8"/>
  <c r="B146" i="8" s="1"/>
  <c r="D147" i="8"/>
  <c r="B147" i="8" s="1"/>
  <c r="D148" i="8"/>
  <c r="B148" i="8" s="1"/>
  <c r="D149" i="8"/>
  <c r="D150" i="8"/>
  <c r="D151" i="8"/>
  <c r="D152" i="8"/>
  <c r="B152" i="8" s="1"/>
  <c r="D153" i="8"/>
  <c r="B153" i="8" s="1"/>
  <c r="D154" i="8"/>
  <c r="D155" i="8"/>
  <c r="B155" i="8" s="1"/>
  <c r="D156" i="8"/>
  <c r="B156" i="8" s="1"/>
  <c r="D157" i="8"/>
  <c r="D158" i="8"/>
  <c r="B158" i="8" s="1"/>
  <c r="D159" i="8"/>
  <c r="D160" i="8"/>
  <c r="B160" i="8" s="1"/>
  <c r="D161" i="8"/>
  <c r="B161" i="8" s="1"/>
  <c r="D162" i="8"/>
  <c r="B162" i="8" s="1"/>
  <c r="D163" i="8"/>
  <c r="D164" i="8"/>
  <c r="D165" i="8"/>
  <c r="D166" i="8"/>
  <c r="D167" i="8"/>
  <c r="B167" i="8" s="1"/>
  <c r="D168" i="8"/>
  <c r="B168" i="8" s="1"/>
  <c r="D169" i="8"/>
  <c r="B169" i="8" s="1"/>
  <c r="D170" i="8"/>
  <c r="B170" i="8" s="1"/>
  <c r="D171" i="8"/>
  <c r="D172" i="8"/>
  <c r="B172" i="8" s="1"/>
  <c r="D173" i="8"/>
  <c r="D174" i="8"/>
  <c r="B174" i="8" s="1"/>
  <c r="D175" i="8"/>
  <c r="B175" i="8" s="1"/>
  <c r="D176" i="8"/>
  <c r="D177" i="8"/>
  <c r="B177" i="8" s="1"/>
  <c r="D178" i="8"/>
  <c r="B178" i="8" s="1"/>
  <c r="D179" i="8"/>
  <c r="D180" i="8"/>
  <c r="B180" i="8" s="1"/>
  <c r="D181" i="8"/>
  <c r="D182" i="8"/>
  <c r="B182" i="8" s="1"/>
  <c r="D183" i="8"/>
  <c r="B183" i="8" s="1"/>
  <c r="D184" i="8"/>
  <c r="D185" i="8"/>
  <c r="B185" i="8" s="1"/>
  <c r="D186" i="8"/>
  <c r="B186" i="8" s="1"/>
  <c r="D188" i="8"/>
  <c r="D189" i="8"/>
  <c r="B189" i="8" s="1"/>
  <c r="D190" i="8"/>
  <c r="B190" i="8" s="1"/>
  <c r="D191" i="8"/>
  <c r="D192" i="8"/>
  <c r="B192" i="8" s="1"/>
  <c r="D194" i="8"/>
  <c r="D195" i="8"/>
  <c r="B195" i="8" s="1"/>
  <c r="D196" i="8"/>
  <c r="B196" i="8" s="1"/>
  <c r="D197" i="8"/>
  <c r="D198" i="8"/>
  <c r="B198" i="8" s="1"/>
  <c r="D3" i="8"/>
  <c r="G3"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B4" i="8"/>
  <c r="C201" i="8"/>
  <c r="C202" i="8" s="1"/>
  <c r="C200" i="8"/>
  <c r="B194" i="8"/>
  <c r="B96" i="8"/>
  <c r="B104" i="8"/>
  <c r="B112" i="8"/>
  <c r="B120" i="8"/>
  <c r="B176" i="8"/>
  <c r="B184" i="8"/>
  <c r="B197" i="8"/>
  <c r="B191" i="8"/>
  <c r="B188" i="8"/>
  <c r="B181" i="8"/>
  <c r="B179" i="8"/>
  <c r="B173" i="8"/>
  <c r="B171" i="8"/>
  <c r="B166" i="8"/>
  <c r="B165" i="8"/>
  <c r="B164" i="8"/>
  <c r="B163" i="8"/>
  <c r="B159" i="8"/>
  <c r="B157" i="8"/>
  <c r="B154" i="8"/>
  <c r="B151" i="8"/>
  <c r="B150" i="8"/>
  <c r="B149" i="8"/>
  <c r="B143" i="8"/>
  <c r="B142" i="8"/>
  <c r="B141" i="8"/>
  <c r="B139" i="8"/>
  <c r="B134" i="8"/>
  <c r="B133" i="8"/>
  <c r="B126" i="8"/>
  <c r="B125" i="8"/>
  <c r="B124" i="8"/>
  <c r="B123" i="8"/>
  <c r="B118" i="8"/>
  <c r="B117" i="8"/>
  <c r="B115" i="8"/>
  <c r="B111" i="8"/>
  <c r="B110" i="8"/>
  <c r="B109" i="8"/>
  <c r="B107" i="8"/>
  <c r="B105" i="8"/>
  <c r="B103" i="8"/>
  <c r="B102" i="8"/>
  <c r="B101" i="8"/>
  <c r="B99" i="8"/>
  <c r="B97" i="8"/>
  <c r="B95" i="8"/>
  <c r="B94" i="8"/>
  <c r="B93" i="8"/>
  <c r="B91" i="8"/>
  <c r="B89" i="8"/>
  <c r="B88" i="8"/>
  <c r="B87" i="8"/>
  <c r="B86" i="8"/>
  <c r="B85" i="8"/>
  <c r="B83" i="8"/>
  <c r="B81" i="8"/>
  <c r="B80" i="8"/>
  <c r="B79" i="8"/>
  <c r="B78" i="8"/>
  <c r="B77" i="8"/>
  <c r="B75" i="8"/>
  <c r="B73" i="8"/>
  <c r="B72" i="8"/>
  <c r="B71" i="8"/>
  <c r="B70" i="8"/>
  <c r="B69" i="8"/>
  <c r="B66" i="8"/>
  <c r="B64" i="8"/>
  <c r="B63" i="8"/>
  <c r="B62" i="8"/>
  <c r="B61" i="8"/>
  <c r="B60" i="8"/>
  <c r="B58" i="8"/>
  <c r="B56" i="8"/>
  <c r="B55" i="8"/>
  <c r="B54" i="8"/>
  <c r="B53" i="8"/>
  <c r="B52" i="8"/>
  <c r="B50" i="8"/>
  <c r="B48" i="8"/>
  <c r="B47" i="8"/>
  <c r="B46" i="8"/>
  <c r="B45" i="8"/>
  <c r="B44" i="8"/>
  <c r="B42" i="8"/>
  <c r="B40" i="8"/>
  <c r="B39" i="8"/>
  <c r="B38" i="8"/>
  <c r="B37" i="8"/>
  <c r="B36" i="8"/>
  <c r="B34" i="8"/>
  <c r="B32" i="8"/>
  <c r="B31" i="8"/>
  <c r="B30" i="8"/>
  <c r="B29" i="8"/>
  <c r="B28" i="8"/>
  <c r="B26" i="8"/>
  <c r="B24" i="8"/>
  <c r="B23" i="8"/>
  <c r="B22" i="8"/>
  <c r="B21" i="8"/>
  <c r="B20" i="8"/>
  <c r="B18" i="8"/>
  <c r="B16" i="8"/>
  <c r="B15" i="8"/>
  <c r="B14" i="8"/>
  <c r="B13" i="8"/>
  <c r="B12" i="8"/>
  <c r="B10" i="8"/>
  <c r="B8" i="8"/>
  <c r="B7" i="8"/>
  <c r="B6" i="8"/>
  <c r="B5" i="8"/>
  <c r="B3" i="8"/>
  <c r="C202" i="5" l="1"/>
  <c r="C32" i="3" l="1"/>
  <c r="C161" i="3"/>
  <c r="C39" i="3"/>
  <c r="D9" i="3" s="1"/>
  <c r="C40" i="3"/>
  <c r="D155" i="3" s="1"/>
  <c r="F204" i="3"/>
  <c r="F203" i="3"/>
  <c r="F202" i="3"/>
  <c r="F204" i="4"/>
  <c r="G204" i="2"/>
  <c r="D205" i="7"/>
  <c r="H204" i="3"/>
  <c r="D7" i="3"/>
  <c r="E7" i="3" s="1"/>
  <c r="G7" i="3" s="1"/>
  <c r="D8" i="3"/>
  <c r="D11" i="3"/>
  <c r="E11" i="3" s="1"/>
  <c r="G11" i="3" s="1"/>
  <c r="D22" i="3"/>
  <c r="E22" i="3" s="1"/>
  <c r="G22" i="3" s="1"/>
  <c r="D42" i="3"/>
  <c r="E42" i="3" s="1"/>
  <c r="G42" i="3" s="1"/>
  <c r="D49" i="3"/>
  <c r="E49" i="3" s="1"/>
  <c r="G49" i="3" s="1"/>
  <c r="D55" i="3"/>
  <c r="E55" i="3" s="1"/>
  <c r="G55" i="3" s="1"/>
  <c r="D62" i="3"/>
  <c r="E62" i="3" s="1"/>
  <c r="G62" i="3" s="1"/>
  <c r="D63" i="3"/>
  <c r="E63" i="3" s="1"/>
  <c r="G63" i="3" s="1"/>
  <c r="D68" i="3"/>
  <c r="E68" i="3" s="1"/>
  <c r="G68" i="3" s="1"/>
  <c r="D69" i="3"/>
  <c r="E69" i="3" s="1"/>
  <c r="G69" i="3" s="1"/>
  <c r="D70" i="3"/>
  <c r="E70" i="3" s="1"/>
  <c r="G70" i="3" s="1"/>
  <c r="D72" i="3"/>
  <c r="E72" i="3" s="1"/>
  <c r="G72" i="3" s="1"/>
  <c r="D95" i="3"/>
  <c r="E95" i="3" s="1"/>
  <c r="G95" i="3" s="1"/>
  <c r="D96" i="3"/>
  <c r="E96" i="3" s="1"/>
  <c r="G96" i="3" s="1"/>
  <c r="D103" i="3"/>
  <c r="E103" i="3" s="1"/>
  <c r="G103" i="3" s="1"/>
  <c r="D115" i="3"/>
  <c r="E115" i="3" s="1"/>
  <c r="G115" i="3" s="1"/>
  <c r="D134" i="3"/>
  <c r="E134" i="3" s="1"/>
  <c r="G134" i="3" s="1"/>
  <c r="D141" i="3"/>
  <c r="E141" i="3" s="1"/>
  <c r="G141" i="3" s="1"/>
  <c r="D152" i="3"/>
  <c r="D158" i="3"/>
  <c r="E158" i="3" s="1"/>
  <c r="G158" i="3" s="1"/>
  <c r="D162" i="3"/>
  <c r="E162" i="3" s="1"/>
  <c r="G162" i="3" s="1"/>
  <c r="D169" i="3"/>
  <c r="E169" i="3" s="1"/>
  <c r="G169" i="3" s="1"/>
  <c r="D174" i="3"/>
  <c r="E174" i="3" s="1"/>
  <c r="G174" i="3" s="1"/>
  <c r="D180" i="3"/>
  <c r="E180" i="3" s="1"/>
  <c r="G180" i="3" s="1"/>
  <c r="D187" i="3"/>
  <c r="E187" i="3" s="1"/>
  <c r="G187" i="3" s="1"/>
  <c r="D189" i="3"/>
  <c r="E189" i="3" s="1"/>
  <c r="G189" i="3" s="1"/>
  <c r="D193" i="3"/>
  <c r="E193" i="3" s="1"/>
  <c r="G193" i="3" s="1"/>
  <c r="D194" i="3"/>
  <c r="E194" i="3" s="1"/>
  <c r="G194" i="3" s="1"/>
  <c r="E7" i="7"/>
  <c r="E68" i="7"/>
  <c r="E75" i="7"/>
  <c r="E95" i="7"/>
  <c r="E109" i="7"/>
  <c r="E115" i="7"/>
  <c r="E134" i="7"/>
  <c r="E141" i="7"/>
  <c r="E144" i="7"/>
  <c r="E158" i="7"/>
  <c r="E161" i="7"/>
  <c r="E180" i="7"/>
  <c r="E181" i="7"/>
  <c r="E187" i="7"/>
  <c r="E189" i="7"/>
  <c r="E193" i="7"/>
  <c r="E3" i="7"/>
  <c r="D184" i="3" l="1"/>
  <c r="D128" i="3"/>
  <c r="D80" i="3"/>
  <c r="D56" i="3"/>
  <c r="D32" i="3"/>
  <c r="D16" i="3"/>
  <c r="D191" i="3"/>
  <c r="D175" i="3"/>
  <c r="D167" i="3"/>
  <c r="D159" i="3"/>
  <c r="D151" i="3"/>
  <c r="D143" i="3"/>
  <c r="D135" i="3"/>
  <c r="D127" i="3"/>
  <c r="D119" i="3"/>
  <c r="D111" i="3"/>
  <c r="D87" i="3"/>
  <c r="D79" i="3"/>
  <c r="D71" i="3"/>
  <c r="D47" i="3"/>
  <c r="D39" i="3"/>
  <c r="D31" i="3"/>
  <c r="D23" i="3"/>
  <c r="D15" i="3"/>
  <c r="D176" i="3"/>
  <c r="D104" i="3"/>
  <c r="D48" i="3"/>
  <c r="D40" i="3"/>
  <c r="D24" i="3"/>
  <c r="D183" i="3"/>
  <c r="D198" i="3"/>
  <c r="D190" i="3"/>
  <c r="E190" i="3" s="1"/>
  <c r="G190" i="3" s="1"/>
  <c r="D182" i="3"/>
  <c r="D166" i="3"/>
  <c r="D150" i="3"/>
  <c r="E150" i="3" s="1"/>
  <c r="G150" i="3" s="1"/>
  <c r="D142" i="3"/>
  <c r="D126" i="3"/>
  <c r="D118" i="3"/>
  <c r="D110" i="3"/>
  <c r="D102" i="3"/>
  <c r="D94" i="3"/>
  <c r="D86" i="3"/>
  <c r="D78" i="3"/>
  <c r="D54" i="3"/>
  <c r="D46" i="3"/>
  <c r="D38" i="3"/>
  <c r="D30" i="3"/>
  <c r="D14" i="3"/>
  <c r="D6" i="3"/>
  <c r="D133" i="3"/>
  <c r="D125" i="3"/>
  <c r="D117" i="3"/>
  <c r="D109" i="3"/>
  <c r="D101" i="3"/>
  <c r="D93" i="3"/>
  <c r="D85" i="3"/>
  <c r="D77" i="3"/>
  <c r="D61" i="3"/>
  <c r="D53" i="3"/>
  <c r="D45" i="3"/>
  <c r="D37" i="3"/>
  <c r="D29" i="3"/>
  <c r="D21" i="3"/>
  <c r="D13" i="3"/>
  <c r="D5" i="3"/>
  <c r="D192" i="3"/>
  <c r="D160" i="3"/>
  <c r="D120" i="3"/>
  <c r="D64" i="3"/>
  <c r="D181" i="3"/>
  <c r="D165" i="3"/>
  <c r="D157" i="3"/>
  <c r="D149" i="3"/>
  <c r="D188" i="3"/>
  <c r="D172" i="3"/>
  <c r="D156" i="3"/>
  <c r="D140" i="3"/>
  <c r="D124" i="3"/>
  <c r="D108" i="3"/>
  <c r="D84" i="3"/>
  <c r="D163" i="3"/>
  <c r="D144" i="3"/>
  <c r="D44" i="3"/>
  <c r="D12" i="3"/>
  <c r="D171" i="3"/>
  <c r="D43" i="3"/>
  <c r="D10" i="3"/>
  <c r="D168" i="3"/>
  <c r="D136" i="3"/>
  <c r="D112" i="3"/>
  <c r="D88" i="3"/>
  <c r="D197" i="3"/>
  <c r="D173" i="3"/>
  <c r="D196" i="3"/>
  <c r="D164" i="3"/>
  <c r="D148" i="3"/>
  <c r="D132" i="3"/>
  <c r="D116" i="3"/>
  <c r="D100" i="3"/>
  <c r="D92" i="3"/>
  <c r="D76" i="3"/>
  <c r="D60" i="3"/>
  <c r="D52" i="3"/>
  <c r="D36" i="3"/>
  <c r="D28" i="3"/>
  <c r="D20" i="3"/>
  <c r="D4" i="3"/>
  <c r="D195" i="3"/>
  <c r="D179" i="3"/>
  <c r="E179" i="3" s="1"/>
  <c r="G179" i="3" s="1"/>
  <c r="D147" i="3"/>
  <c r="D139" i="3"/>
  <c r="D131" i="3"/>
  <c r="D123" i="3"/>
  <c r="D107" i="3"/>
  <c r="D99" i="3"/>
  <c r="D91" i="3"/>
  <c r="D83" i="3"/>
  <c r="D75" i="3"/>
  <c r="D67" i="3"/>
  <c r="D59" i="3"/>
  <c r="D51" i="3"/>
  <c r="D35" i="3"/>
  <c r="D27" i="3"/>
  <c r="D19" i="3"/>
  <c r="D186" i="3"/>
  <c r="D178" i="3"/>
  <c r="D170" i="3"/>
  <c r="D154" i="3"/>
  <c r="D146" i="3"/>
  <c r="D138" i="3"/>
  <c r="D130" i="3"/>
  <c r="D122" i="3"/>
  <c r="D114" i="3"/>
  <c r="D106" i="3"/>
  <c r="D98" i="3"/>
  <c r="D90" i="3"/>
  <c r="D82" i="3"/>
  <c r="D74" i="3"/>
  <c r="D66" i="3"/>
  <c r="D58" i="3"/>
  <c r="D50" i="3"/>
  <c r="D34" i="3"/>
  <c r="D26" i="3"/>
  <c r="D18" i="3"/>
  <c r="D185" i="3"/>
  <c r="D177" i="3"/>
  <c r="D161" i="3"/>
  <c r="D153" i="3"/>
  <c r="D145" i="3"/>
  <c r="D137" i="3"/>
  <c r="D129" i="3"/>
  <c r="D121" i="3"/>
  <c r="D113" i="3"/>
  <c r="D105" i="3"/>
  <c r="D97" i="3"/>
  <c r="D89" i="3"/>
  <c r="D81" i="3"/>
  <c r="D73" i="3"/>
  <c r="D65" i="3"/>
  <c r="D57" i="3"/>
  <c r="D41" i="3"/>
  <c r="D33" i="3"/>
  <c r="D25" i="3"/>
  <c r="D17" i="3"/>
  <c r="E104" i="3"/>
  <c r="G104" i="3" s="1"/>
  <c r="E83" i="3"/>
  <c r="G83" i="3" s="1"/>
  <c r="E100" i="3"/>
  <c r="G100" i="3" s="1"/>
  <c r="E163" i="3"/>
  <c r="G163" i="3" s="1"/>
  <c r="E9" i="3"/>
  <c r="G9" i="3" s="1"/>
  <c r="F204" i="7"/>
  <c r="F203" i="7"/>
  <c r="G205" i="7"/>
  <c r="B205" i="7"/>
  <c r="B204" i="7"/>
  <c r="B203" i="7"/>
  <c r="I201" i="4"/>
  <c r="G11" i="4"/>
  <c r="I202" i="4"/>
  <c r="D4" i="4"/>
  <c r="D5" i="4"/>
  <c r="D6" i="4"/>
  <c r="D7" i="4"/>
  <c r="D8" i="4"/>
  <c r="D9" i="4"/>
  <c r="D10" i="4"/>
  <c r="D11" i="4"/>
  <c r="D12" i="4"/>
  <c r="D13" i="4"/>
  <c r="D14" i="4"/>
  <c r="D15" i="4"/>
  <c r="D16" i="4"/>
  <c r="D17" i="4"/>
  <c r="D18" i="4"/>
  <c r="D19" i="4"/>
  <c r="D20" i="4"/>
  <c r="D21" i="4"/>
  <c r="D22" i="4"/>
  <c r="D23" i="4"/>
  <c r="D24" i="4"/>
  <c r="D25" i="4"/>
  <c r="D26" i="4"/>
  <c r="D27" i="4"/>
  <c r="D28" i="4"/>
  <c r="D29" i="4"/>
  <c r="E29" i="4" s="1"/>
  <c r="G29" i="4" s="1"/>
  <c r="D30" i="4"/>
  <c r="E30" i="4" s="1"/>
  <c r="D31" i="4"/>
  <c r="D32" i="4"/>
  <c r="E32" i="4" s="1"/>
  <c r="D33" i="4"/>
  <c r="D34" i="4"/>
  <c r="D35" i="4"/>
  <c r="D36" i="4"/>
  <c r="D37" i="4"/>
  <c r="D38" i="4"/>
  <c r="D39" i="4"/>
  <c r="D40" i="4"/>
  <c r="D41" i="4"/>
  <c r="D42" i="4"/>
  <c r="E42" i="4" s="1"/>
  <c r="D43" i="4"/>
  <c r="D44" i="4"/>
  <c r="D45" i="4"/>
  <c r="D46" i="4"/>
  <c r="D47" i="4"/>
  <c r="D48" i="4"/>
  <c r="D49" i="4"/>
  <c r="D50" i="4"/>
  <c r="D51" i="4"/>
  <c r="D52" i="4"/>
  <c r="D53" i="4"/>
  <c r="D54" i="4"/>
  <c r="D55" i="4"/>
  <c r="E55" i="4" s="1"/>
  <c r="G55" i="4" s="1"/>
  <c r="D56" i="4"/>
  <c r="D57" i="4"/>
  <c r="D58" i="4"/>
  <c r="D59" i="4"/>
  <c r="D60" i="4"/>
  <c r="D61" i="4"/>
  <c r="D62" i="4"/>
  <c r="E62" i="4" s="1"/>
  <c r="G62" i="4" s="1"/>
  <c r="D63" i="4"/>
  <c r="D64" i="4"/>
  <c r="D65" i="4"/>
  <c r="D66" i="4"/>
  <c r="D67" i="4"/>
  <c r="D68" i="4"/>
  <c r="E68" i="4" s="1"/>
  <c r="G68" i="4" s="1"/>
  <c r="D69" i="4"/>
  <c r="E69" i="4" s="1"/>
  <c r="D70" i="4"/>
  <c r="E70" i="4" s="1"/>
  <c r="G70" i="4" s="1"/>
  <c r="D71" i="4"/>
  <c r="D72" i="4"/>
  <c r="E72" i="4" s="1"/>
  <c r="D73" i="4"/>
  <c r="D74" i="4"/>
  <c r="E74" i="4" s="1"/>
  <c r="D75" i="4"/>
  <c r="D76" i="4"/>
  <c r="D77" i="4"/>
  <c r="D78" i="4"/>
  <c r="D79" i="4"/>
  <c r="D80" i="4"/>
  <c r="D81" i="4"/>
  <c r="D82" i="4"/>
  <c r="D83" i="4"/>
  <c r="E83" i="4" s="1"/>
  <c r="G83" i="4" s="1"/>
  <c r="D84" i="4"/>
  <c r="D85" i="4"/>
  <c r="D86" i="4"/>
  <c r="D87" i="4"/>
  <c r="D88" i="4"/>
  <c r="D89" i="4"/>
  <c r="D90" i="4"/>
  <c r="D91" i="4"/>
  <c r="D92" i="4"/>
  <c r="D93" i="4"/>
  <c r="D94" i="4"/>
  <c r="D95" i="4"/>
  <c r="E95" i="4" s="1"/>
  <c r="D96" i="4"/>
  <c r="E96" i="4" s="1"/>
  <c r="G96" i="4" s="1"/>
  <c r="D97" i="4"/>
  <c r="D98" i="4"/>
  <c r="D99" i="4"/>
  <c r="D100" i="4"/>
  <c r="D101" i="4"/>
  <c r="E101" i="4" s="1"/>
  <c r="D102" i="4"/>
  <c r="E102" i="4" s="1"/>
  <c r="D103" i="4"/>
  <c r="E103" i="4" s="1"/>
  <c r="D104" i="4"/>
  <c r="D105" i="4"/>
  <c r="D106" i="4"/>
  <c r="D107" i="4"/>
  <c r="D108" i="4"/>
  <c r="D109" i="4"/>
  <c r="D110" i="4"/>
  <c r="D111" i="4"/>
  <c r="D112" i="4"/>
  <c r="D113" i="4"/>
  <c r="D114" i="4"/>
  <c r="D115" i="4"/>
  <c r="E115" i="4" s="1"/>
  <c r="D116" i="4"/>
  <c r="D117" i="4"/>
  <c r="D118" i="4"/>
  <c r="D119" i="4"/>
  <c r="D120" i="4"/>
  <c r="D121" i="4"/>
  <c r="D122" i="4"/>
  <c r="D123" i="4"/>
  <c r="E123" i="4" s="1"/>
  <c r="D124" i="4"/>
  <c r="D125" i="4"/>
  <c r="D126" i="4"/>
  <c r="D127" i="4"/>
  <c r="D128" i="4"/>
  <c r="D129" i="4"/>
  <c r="D130" i="4"/>
  <c r="D131" i="4"/>
  <c r="D132" i="4"/>
  <c r="D133" i="4"/>
  <c r="E133" i="4" s="1"/>
  <c r="D134" i="4"/>
  <c r="E134" i="4" s="1"/>
  <c r="G134" i="4" s="1"/>
  <c r="D135" i="4"/>
  <c r="D136" i="4"/>
  <c r="D137" i="4"/>
  <c r="D138" i="4"/>
  <c r="D139" i="4"/>
  <c r="D140" i="4"/>
  <c r="D141" i="4"/>
  <c r="E141" i="4" s="1"/>
  <c r="G141" i="4" s="1"/>
  <c r="D142" i="4"/>
  <c r="D143" i="4"/>
  <c r="D144" i="4"/>
  <c r="D145" i="4"/>
  <c r="D146" i="4"/>
  <c r="D147" i="4"/>
  <c r="D148" i="4"/>
  <c r="D149" i="4"/>
  <c r="D150" i="4"/>
  <c r="D151" i="4"/>
  <c r="D152" i="4"/>
  <c r="E152" i="4" s="1"/>
  <c r="D153" i="4"/>
  <c r="D154" i="4"/>
  <c r="D155" i="4"/>
  <c r="D156" i="4"/>
  <c r="D157" i="4"/>
  <c r="D158" i="4"/>
  <c r="D159" i="4"/>
  <c r="E159" i="4" s="1"/>
  <c r="D160" i="4"/>
  <c r="D161" i="4"/>
  <c r="D162" i="4"/>
  <c r="E162" i="4" s="1"/>
  <c r="D163" i="4"/>
  <c r="D164" i="4"/>
  <c r="D165" i="4"/>
  <c r="D166" i="4"/>
  <c r="D167" i="4"/>
  <c r="D168" i="4"/>
  <c r="D169" i="4"/>
  <c r="E169" i="4" s="1"/>
  <c r="G169" i="4" s="1"/>
  <c r="D170" i="4"/>
  <c r="E170" i="4" s="1"/>
  <c r="D171" i="4"/>
  <c r="D172" i="4"/>
  <c r="D173" i="4"/>
  <c r="D174" i="4"/>
  <c r="D175" i="4"/>
  <c r="E175" i="4" s="1"/>
  <c r="D176" i="4"/>
  <c r="E176" i="4" s="1"/>
  <c r="D177" i="4"/>
  <c r="D178" i="4"/>
  <c r="D179" i="4"/>
  <c r="D180" i="4"/>
  <c r="E180" i="4" s="1"/>
  <c r="D181" i="4"/>
  <c r="D182" i="4"/>
  <c r="D183" i="4"/>
  <c r="D184" i="4"/>
  <c r="D185" i="4"/>
  <c r="D186" i="4"/>
  <c r="D187" i="4"/>
  <c r="E187" i="4" s="1"/>
  <c r="G187" i="4" s="1"/>
  <c r="D188" i="4"/>
  <c r="D189" i="4"/>
  <c r="D190" i="4"/>
  <c r="D191" i="4"/>
  <c r="D192" i="4"/>
  <c r="E192" i="4" s="1"/>
  <c r="D193" i="4"/>
  <c r="D194" i="4"/>
  <c r="E194" i="4" s="1"/>
  <c r="D195" i="4"/>
  <c r="E195" i="4" s="1"/>
  <c r="D196" i="4"/>
  <c r="D197" i="4"/>
  <c r="D198" i="4"/>
  <c r="B203" i="4"/>
  <c r="B204" i="4"/>
  <c r="B202" i="4"/>
  <c r="C617" i="4"/>
  <c r="C616" i="4"/>
  <c r="B205" i="2"/>
  <c r="B204" i="3"/>
  <c r="H4" i="2"/>
  <c r="H22" i="2"/>
  <c r="H37" i="2"/>
  <c r="H40" i="2"/>
  <c r="H58" i="2"/>
  <c r="H62" i="2"/>
  <c r="H68" i="2"/>
  <c r="H83" i="2"/>
  <c r="H96" i="2"/>
  <c r="D97" i="2"/>
  <c r="E4" i="2"/>
  <c r="E22" i="2"/>
  <c r="E37" i="2"/>
  <c r="E40" i="2"/>
  <c r="E58" i="2"/>
  <c r="E62" i="2"/>
  <c r="E68" i="2"/>
  <c r="E83" i="2"/>
  <c r="E96" i="2"/>
  <c r="E100" i="2"/>
  <c r="E103" i="2"/>
  <c r="E162" i="2"/>
  <c r="E169" i="2"/>
  <c r="E184" i="2"/>
  <c r="E187" i="2"/>
  <c r="E189" i="2"/>
  <c r="E190" i="2"/>
  <c r="E193" i="2"/>
  <c r="D145" i="2"/>
  <c r="D146" i="2"/>
  <c r="D147" i="2"/>
  <c r="D148" i="2"/>
  <c r="D149" i="2"/>
  <c r="D150" i="2"/>
  <c r="D151" i="2"/>
  <c r="D152" i="2"/>
  <c r="D153" i="2"/>
  <c r="D154" i="2"/>
  <c r="D155" i="2"/>
  <c r="D156" i="2"/>
  <c r="D157" i="2"/>
  <c r="D158" i="2"/>
  <c r="D159" i="2"/>
  <c r="D160" i="2"/>
  <c r="D161" i="2"/>
  <c r="D163" i="2"/>
  <c r="D164" i="2"/>
  <c r="D165" i="2"/>
  <c r="D166" i="2"/>
  <c r="D167" i="2"/>
  <c r="D168" i="2"/>
  <c r="D170" i="2"/>
  <c r="D171" i="2"/>
  <c r="D172" i="2"/>
  <c r="D173" i="2"/>
  <c r="D174" i="2"/>
  <c r="D175" i="2"/>
  <c r="D176" i="2"/>
  <c r="D177" i="2"/>
  <c r="D178" i="2"/>
  <c r="D179" i="2"/>
  <c r="D180" i="2"/>
  <c r="D181" i="2"/>
  <c r="D182" i="2"/>
  <c r="D183" i="2"/>
  <c r="D185" i="2"/>
  <c r="D186" i="2"/>
  <c r="D188" i="2"/>
  <c r="D191" i="2"/>
  <c r="D192" i="2"/>
  <c r="D194" i="2"/>
  <c r="D195" i="2"/>
  <c r="D196" i="2"/>
  <c r="D197" i="2"/>
  <c r="D198" i="2"/>
  <c r="D5" i="2"/>
  <c r="D6" i="2"/>
  <c r="D7" i="2"/>
  <c r="D8" i="2"/>
  <c r="D9" i="2"/>
  <c r="D10" i="2"/>
  <c r="D11" i="2"/>
  <c r="D12" i="2"/>
  <c r="D13" i="2"/>
  <c r="D14" i="2"/>
  <c r="D15" i="2"/>
  <c r="D16" i="2"/>
  <c r="D17" i="2"/>
  <c r="D18" i="2"/>
  <c r="D19" i="2"/>
  <c r="D20" i="2"/>
  <c r="D21" i="2"/>
  <c r="D23" i="2"/>
  <c r="D24" i="2"/>
  <c r="D25" i="2"/>
  <c r="D26" i="2"/>
  <c r="D27" i="2"/>
  <c r="D28" i="2"/>
  <c r="D29" i="2"/>
  <c r="D30" i="2"/>
  <c r="D31" i="2"/>
  <c r="D32" i="2"/>
  <c r="D33" i="2"/>
  <c r="D34" i="2"/>
  <c r="D35" i="2"/>
  <c r="D36" i="2"/>
  <c r="D38" i="2"/>
  <c r="D39" i="2"/>
  <c r="D41" i="2"/>
  <c r="D42" i="2"/>
  <c r="D43" i="2"/>
  <c r="D44" i="2"/>
  <c r="D45" i="2"/>
  <c r="D46" i="2"/>
  <c r="D47" i="2"/>
  <c r="D48" i="2"/>
  <c r="D49" i="2"/>
  <c r="D50" i="2"/>
  <c r="D51" i="2"/>
  <c r="D52" i="2"/>
  <c r="D53" i="2"/>
  <c r="D54" i="2"/>
  <c r="D55" i="2"/>
  <c r="D56" i="2"/>
  <c r="D57" i="2"/>
  <c r="D59" i="2"/>
  <c r="D60" i="2"/>
  <c r="D61" i="2"/>
  <c r="D63" i="2"/>
  <c r="D64" i="2"/>
  <c r="D65" i="2"/>
  <c r="D66" i="2"/>
  <c r="D67" i="2"/>
  <c r="D69" i="2"/>
  <c r="D70" i="2"/>
  <c r="D71" i="2"/>
  <c r="D72" i="2"/>
  <c r="D73" i="2"/>
  <c r="D74" i="2"/>
  <c r="D75" i="2"/>
  <c r="D76" i="2"/>
  <c r="D77" i="2"/>
  <c r="D78" i="2"/>
  <c r="D79" i="2"/>
  <c r="D80" i="2"/>
  <c r="D81" i="2"/>
  <c r="D82" i="2"/>
  <c r="D84" i="2"/>
  <c r="D85" i="2"/>
  <c r="D86" i="2"/>
  <c r="D87" i="2"/>
  <c r="D88" i="2"/>
  <c r="D89" i="2"/>
  <c r="D90" i="2"/>
  <c r="D91" i="2"/>
  <c r="D92" i="2"/>
  <c r="D93" i="2"/>
  <c r="D94" i="2"/>
  <c r="D95" i="2"/>
  <c r="D98" i="2"/>
  <c r="D99" i="2"/>
  <c r="D101" i="2"/>
  <c r="D102"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G202" i="3" l="1"/>
  <c r="G203" i="3"/>
  <c r="B202" i="3"/>
  <c r="B203" i="3"/>
  <c r="E184" i="3" s="1"/>
  <c r="G184" i="3" s="1"/>
  <c r="E32" i="3"/>
  <c r="G32" i="3" s="1"/>
  <c r="E152" i="3"/>
  <c r="E39" i="3"/>
  <c r="G39" i="3" s="1"/>
  <c r="F205" i="7"/>
  <c r="E13" i="7" s="1"/>
  <c r="E5" i="7"/>
  <c r="E61" i="7"/>
  <c r="E69" i="7"/>
  <c r="E32" i="7"/>
  <c r="E41" i="7"/>
  <c r="E59" i="7"/>
  <c r="E112" i="7"/>
  <c r="E120" i="7"/>
  <c r="E136" i="7"/>
  <c r="E184" i="7"/>
  <c r="E192" i="7"/>
  <c r="E15" i="7"/>
  <c r="E60" i="7"/>
  <c r="E70" i="7"/>
  <c r="E88" i="7"/>
  <c r="E113" i="7"/>
  <c r="E129" i="7"/>
  <c r="E137" i="7"/>
  <c r="E153" i="7"/>
  <c r="E185" i="7"/>
  <c r="E20" i="7"/>
  <c r="E30" i="7"/>
  <c r="E48" i="7"/>
  <c r="E84" i="7"/>
  <c r="E102" i="7"/>
  <c r="E110" i="7"/>
  <c r="E126" i="7"/>
  <c r="E166" i="7"/>
  <c r="E182" i="7"/>
  <c r="E190" i="7"/>
  <c r="E22" i="7"/>
  <c r="E67" i="7"/>
  <c r="E12" i="7"/>
  <c r="E40" i="7"/>
  <c r="E86" i="7"/>
  <c r="E55" i="7"/>
  <c r="E89" i="7"/>
  <c r="E101" i="7"/>
  <c r="E139" i="7"/>
  <c r="E186" i="7"/>
  <c r="E25" i="7"/>
  <c r="E62" i="7"/>
  <c r="E117" i="7"/>
  <c r="E155" i="7"/>
  <c r="E133" i="7"/>
  <c r="E179" i="7"/>
  <c r="E98" i="7"/>
  <c r="E147" i="7"/>
  <c r="E38" i="7"/>
  <c r="E56" i="7"/>
  <c r="E90" i="7"/>
  <c r="E130" i="7"/>
  <c r="E151" i="7"/>
  <c r="E162" i="7"/>
  <c r="E197" i="7"/>
  <c r="E106" i="7"/>
  <c r="E154" i="7"/>
  <c r="E175" i="7"/>
  <c r="E44" i="7"/>
  <c r="E46" i="7"/>
  <c r="E34" i="7"/>
  <c r="E111" i="7"/>
  <c r="E163" i="7"/>
  <c r="E143" i="7"/>
  <c r="E108" i="7"/>
  <c r="E165" i="7"/>
  <c r="E123" i="7"/>
  <c r="E124" i="7"/>
  <c r="E17" i="7"/>
  <c r="E35" i="7"/>
  <c r="E71" i="7"/>
  <c r="E114" i="7"/>
  <c r="E138" i="7"/>
  <c r="E148" i="7"/>
  <c r="E171" i="7"/>
  <c r="E63" i="7"/>
  <c r="E164" i="7"/>
  <c r="E9" i="7"/>
  <c r="E122" i="7"/>
  <c r="E10" i="7"/>
  <c r="E157" i="7"/>
  <c r="E16" i="7"/>
  <c r="E135" i="7"/>
  <c r="E51" i="3"/>
  <c r="G51" i="3" s="1"/>
  <c r="E131" i="3"/>
  <c r="G131" i="3" s="1"/>
  <c r="E5" i="3"/>
  <c r="G5" i="3" s="1"/>
  <c r="E113" i="3"/>
  <c r="G113" i="3" s="1"/>
  <c r="E185" i="3"/>
  <c r="G185" i="3" s="1"/>
  <c r="E18" i="3"/>
  <c r="G18" i="3" s="1"/>
  <c r="E111" i="3"/>
  <c r="G111" i="3" s="1"/>
  <c r="E183" i="3"/>
  <c r="G183" i="3" s="1"/>
  <c r="E198" i="3"/>
  <c r="G198" i="3" s="1"/>
  <c r="A204" i="2"/>
  <c r="E139" i="3"/>
  <c r="G139" i="3" s="1"/>
  <c r="E36" i="3"/>
  <c r="G36" i="3" s="1"/>
  <c r="E188" i="3"/>
  <c r="G188" i="3" s="1"/>
  <c r="E57" i="3"/>
  <c r="G57" i="3" s="1"/>
  <c r="E82" i="3"/>
  <c r="G82" i="3" s="1"/>
  <c r="E26" i="3"/>
  <c r="G26" i="3" s="1"/>
  <c r="E127" i="3"/>
  <c r="G127" i="3" s="1"/>
  <c r="E38" i="3"/>
  <c r="G38" i="3" s="1"/>
  <c r="E64" i="3"/>
  <c r="G64" i="3" s="1"/>
  <c r="E147" i="3"/>
  <c r="G147" i="3" s="1"/>
  <c r="E44" i="3"/>
  <c r="G44" i="3" s="1"/>
  <c r="E124" i="3"/>
  <c r="G124" i="3" s="1"/>
  <c r="E196" i="3"/>
  <c r="G196" i="3" s="1"/>
  <c r="E101" i="3"/>
  <c r="G101" i="3" s="1"/>
  <c r="E65" i="3"/>
  <c r="G65" i="3" s="1"/>
  <c r="E138" i="3"/>
  <c r="G138" i="3" s="1"/>
  <c r="E159" i="3"/>
  <c r="G159" i="3" s="1"/>
  <c r="E192" i="3"/>
  <c r="G192" i="3" s="1"/>
  <c r="E102" i="3"/>
  <c r="G102" i="3" s="1"/>
  <c r="E110" i="3"/>
  <c r="G110" i="3" s="1"/>
  <c r="E75" i="3"/>
  <c r="G75" i="3" s="1"/>
  <c r="E93" i="3"/>
  <c r="G93" i="3" s="1"/>
  <c r="E117" i="3"/>
  <c r="G117" i="3" s="1"/>
  <c r="E73" i="3"/>
  <c r="G73" i="3" s="1"/>
  <c r="E137" i="3"/>
  <c r="G137" i="3" s="1"/>
  <c r="E130" i="3"/>
  <c r="G130" i="3" s="1"/>
  <c r="E154" i="3"/>
  <c r="G154" i="3" s="1"/>
  <c r="E118" i="3"/>
  <c r="G118" i="3" s="1"/>
  <c r="E112" i="3"/>
  <c r="G112" i="3" s="1"/>
  <c r="E166" i="3"/>
  <c r="G166" i="3" s="1"/>
  <c r="E19" i="3"/>
  <c r="G19" i="3" s="1"/>
  <c r="E91" i="3"/>
  <c r="G91" i="3" s="1"/>
  <c r="E171" i="3"/>
  <c r="G171" i="3" s="1"/>
  <c r="E109" i="3"/>
  <c r="G109" i="3" s="1"/>
  <c r="E37" i="3"/>
  <c r="G37" i="3" s="1"/>
  <c r="E81" i="3"/>
  <c r="G81" i="3" s="1"/>
  <c r="E145" i="3"/>
  <c r="G145" i="3" s="1"/>
  <c r="E146" i="3"/>
  <c r="G146" i="3" s="1"/>
  <c r="E58" i="3"/>
  <c r="G58" i="3" s="1"/>
  <c r="E182" i="3"/>
  <c r="G182" i="3" s="1"/>
  <c r="E142" i="3"/>
  <c r="G142" i="3" s="1"/>
  <c r="E144" i="3"/>
  <c r="G144" i="3" s="1"/>
  <c r="E31" i="3"/>
  <c r="G31" i="3" s="1"/>
  <c r="E88" i="3"/>
  <c r="G88" i="3" s="1"/>
  <c r="E27" i="3"/>
  <c r="G27" i="3" s="1"/>
  <c r="E148" i="3"/>
  <c r="G148" i="3" s="1"/>
  <c r="E125" i="3"/>
  <c r="G125" i="3" s="1"/>
  <c r="E45" i="3"/>
  <c r="G45" i="3" s="1"/>
  <c r="E17" i="3"/>
  <c r="G17" i="3" s="1"/>
  <c r="E89" i="3"/>
  <c r="G89" i="3" s="1"/>
  <c r="E153" i="3"/>
  <c r="G153" i="3" s="1"/>
  <c r="E56" i="3"/>
  <c r="G56" i="3" s="1"/>
  <c r="E23" i="3"/>
  <c r="G23" i="3" s="1"/>
  <c r="E173" i="3"/>
  <c r="G173" i="3" s="1"/>
  <c r="E15" i="3"/>
  <c r="G15" i="3" s="1"/>
  <c r="E176" i="3"/>
  <c r="G176" i="3" s="1"/>
  <c r="E71" i="3"/>
  <c r="G71" i="3" s="1"/>
  <c r="E12" i="3"/>
  <c r="G12" i="3" s="1"/>
  <c r="E84" i="3"/>
  <c r="G84" i="3" s="1"/>
  <c r="E156" i="3"/>
  <c r="G156" i="3" s="1"/>
  <c r="E133" i="3"/>
  <c r="G133" i="3" s="1"/>
  <c r="E53" i="3"/>
  <c r="G53" i="3" s="1"/>
  <c r="E97" i="3"/>
  <c r="G97" i="3" s="1"/>
  <c r="E161" i="3"/>
  <c r="G161" i="3" s="1"/>
  <c r="E90" i="3"/>
  <c r="G90" i="3" s="1"/>
  <c r="E94" i="3"/>
  <c r="G94" i="3" s="1"/>
  <c r="E80" i="3"/>
  <c r="G80" i="3" s="1"/>
  <c r="E119" i="3"/>
  <c r="G119" i="3" s="1"/>
  <c r="E47" i="3"/>
  <c r="G47" i="3" s="1"/>
  <c r="E14" i="3"/>
  <c r="G14" i="3" s="1"/>
  <c r="E43" i="3"/>
  <c r="G43" i="3" s="1"/>
  <c r="E123" i="3"/>
  <c r="G123" i="3" s="1"/>
  <c r="E20" i="3"/>
  <c r="G20" i="3" s="1"/>
  <c r="E164" i="3"/>
  <c r="G164" i="3" s="1"/>
  <c r="E157" i="3"/>
  <c r="G157" i="3" s="1"/>
  <c r="E61" i="3"/>
  <c r="G61" i="3" s="1"/>
  <c r="E177" i="3"/>
  <c r="G177" i="3" s="1"/>
  <c r="E10" i="3"/>
  <c r="G10" i="3" s="1"/>
  <c r="E87" i="3"/>
  <c r="G87" i="3" s="1"/>
  <c r="E136" i="3"/>
  <c r="G136" i="3" s="1"/>
  <c r="E135" i="3"/>
  <c r="G135" i="3" s="1"/>
  <c r="E197" i="3"/>
  <c r="G197" i="3" s="1"/>
  <c r="E175" i="3"/>
  <c r="G175" i="3" s="1"/>
  <c r="I203" i="4"/>
  <c r="E31" i="4" s="1"/>
  <c r="G31" i="4" s="1"/>
  <c r="E193" i="4"/>
  <c r="G193" i="4" s="1"/>
  <c r="E161" i="4"/>
  <c r="C618" i="4"/>
  <c r="C619" i="4" s="1"/>
  <c r="E81" i="7" l="1"/>
  <c r="E119" i="7"/>
  <c r="E125" i="7"/>
  <c r="E194" i="7"/>
  <c r="E64" i="7"/>
  <c r="E47" i="7"/>
  <c r="E131" i="7"/>
  <c r="E140" i="7"/>
  <c r="E19" i="7"/>
  <c r="E27" i="7"/>
  <c r="E196" i="7"/>
  <c r="E72" i="7"/>
  <c r="E76" i="7"/>
  <c r="E174" i="7"/>
  <c r="E94" i="7"/>
  <c r="E11" i="7"/>
  <c r="E121" i="7"/>
  <c r="E51" i="7"/>
  <c r="E176" i="7"/>
  <c r="E104" i="7"/>
  <c r="E23" i="7"/>
  <c r="E53" i="7"/>
  <c r="E42" i="7"/>
  <c r="E96" i="7"/>
  <c r="E191" i="7"/>
  <c r="E195" i="7"/>
  <c r="E100" i="7"/>
  <c r="E52" i="7"/>
  <c r="E92" i="7"/>
  <c r="E178" i="7"/>
  <c r="E74" i="7"/>
  <c r="E116" i="7"/>
  <c r="E99" i="7"/>
  <c r="E107" i="7"/>
  <c r="E172" i="7"/>
  <c r="E36" i="7"/>
  <c r="E49" i="7"/>
  <c r="E150" i="7"/>
  <c r="E66" i="7"/>
  <c r="E177" i="7"/>
  <c r="E105" i="7"/>
  <c r="E33" i="7"/>
  <c r="E160" i="7"/>
  <c r="E87" i="7"/>
  <c r="E4" i="7"/>
  <c r="D203" i="7" s="1"/>
  <c r="E37" i="7"/>
  <c r="E168" i="7"/>
  <c r="E14" i="7"/>
  <c r="E45" i="7"/>
  <c r="E156" i="7"/>
  <c r="E183" i="7"/>
  <c r="E83" i="7"/>
  <c r="E167" i="7"/>
  <c r="E8" i="7"/>
  <c r="E132" i="7"/>
  <c r="E43" i="7"/>
  <c r="E103" i="7"/>
  <c r="E146" i="7"/>
  <c r="E26" i="7"/>
  <c r="E149" i="7"/>
  <c r="E18" i="7"/>
  <c r="E31" i="7"/>
  <c r="E142" i="7"/>
  <c r="E57" i="7"/>
  <c r="E169" i="7"/>
  <c r="E97" i="7"/>
  <c r="E24" i="7"/>
  <c r="E152" i="7"/>
  <c r="D204" i="7" s="1"/>
  <c r="E78" i="7"/>
  <c r="E93" i="7"/>
  <c r="E29" i="7"/>
  <c r="E85" i="7"/>
  <c r="E21" i="7"/>
  <c r="E82" i="7"/>
  <c r="E80" i="7"/>
  <c r="E159" i="7"/>
  <c r="E54" i="7"/>
  <c r="E65" i="7"/>
  <c r="E170" i="7"/>
  <c r="E188" i="7"/>
  <c r="E173" i="7"/>
  <c r="E73" i="7"/>
  <c r="E28" i="7"/>
  <c r="E91" i="7"/>
  <c r="E127" i="7"/>
  <c r="E58" i="7"/>
  <c r="E198" i="7"/>
  <c r="E118" i="7"/>
  <c r="E39" i="7"/>
  <c r="E145" i="7"/>
  <c r="E79" i="7"/>
  <c r="E6" i="7"/>
  <c r="E128" i="7"/>
  <c r="E50" i="7"/>
  <c r="E77" i="7"/>
  <c r="E145" i="4"/>
  <c r="G145" i="4" s="1"/>
  <c r="E41" i="3"/>
  <c r="G41" i="3" s="1"/>
  <c r="E66" i="3"/>
  <c r="G66" i="3" s="1"/>
  <c r="G204" i="3"/>
  <c r="E30" i="3"/>
  <c r="G30" i="3" s="1"/>
  <c r="E105" i="3"/>
  <c r="G105" i="3" s="1"/>
  <c r="E160" i="3"/>
  <c r="G160" i="3" s="1"/>
  <c r="E186" i="3"/>
  <c r="G186" i="3" s="1"/>
  <c r="E107" i="3"/>
  <c r="G107" i="3" s="1"/>
  <c r="E54" i="3"/>
  <c r="G54" i="3" s="1"/>
  <c r="E4" i="3"/>
  <c r="G4" i="3" s="1"/>
  <c r="E8" i="3"/>
  <c r="G8" i="3" s="1"/>
  <c r="E140" i="3"/>
  <c r="G140" i="3" s="1"/>
  <c r="E149" i="3"/>
  <c r="G149" i="3" s="1"/>
  <c r="E132" i="3"/>
  <c r="G132" i="3" s="1"/>
  <c r="E34" i="3"/>
  <c r="G34" i="3" s="1"/>
  <c r="E120" i="3"/>
  <c r="G120" i="3" s="1"/>
  <c r="E85" i="3"/>
  <c r="G85" i="3" s="1"/>
  <c r="E46" i="3"/>
  <c r="G46" i="3" s="1"/>
  <c r="E172" i="3"/>
  <c r="G172" i="3" s="1"/>
  <c r="E3" i="3"/>
  <c r="G3" i="3" s="1"/>
  <c r="E151" i="3"/>
  <c r="G151" i="3" s="1"/>
  <c r="E33" i="3"/>
  <c r="G33" i="3" s="1"/>
  <c r="E143" i="3"/>
  <c r="G143" i="3" s="1"/>
  <c r="E35" i="3"/>
  <c r="G35" i="3" s="1"/>
  <c r="E170" i="3"/>
  <c r="G170" i="3" s="1"/>
  <c r="E99" i="3"/>
  <c r="G99" i="3" s="1"/>
  <c r="E178" i="3"/>
  <c r="G178" i="3" s="1"/>
  <c r="E60" i="3"/>
  <c r="G60" i="3" s="1"/>
  <c r="E191" i="3"/>
  <c r="G191" i="3" s="1"/>
  <c r="E155" i="3"/>
  <c r="G155" i="3" s="1"/>
  <c r="E114" i="3"/>
  <c r="G114" i="3" s="1"/>
  <c r="E78" i="3"/>
  <c r="G78" i="3" s="1"/>
  <c r="E13" i="3"/>
  <c r="G13" i="3" s="1"/>
  <c r="E168" i="3"/>
  <c r="G168" i="3" s="1"/>
  <c r="E28" i="3"/>
  <c r="G28" i="3" s="1"/>
  <c r="E79" i="3"/>
  <c r="G79" i="3" s="1"/>
  <c r="E97" i="2"/>
  <c r="E3" i="2"/>
  <c r="E195" i="3"/>
  <c r="G195" i="3" s="1"/>
  <c r="E126" i="3"/>
  <c r="G126" i="3" s="1"/>
  <c r="E29" i="3"/>
  <c r="G29" i="3" s="1"/>
  <c r="E48" i="3"/>
  <c r="G48" i="3" s="1"/>
  <c r="E129" i="3"/>
  <c r="G129" i="3" s="1"/>
  <c r="E67" i="3"/>
  <c r="G67" i="3" s="1"/>
  <c r="E122" i="3"/>
  <c r="G122" i="3" s="1"/>
  <c r="E116" i="3"/>
  <c r="G116" i="3" s="1"/>
  <c r="E167" i="3"/>
  <c r="G167" i="3" s="1"/>
  <c r="E77" i="3"/>
  <c r="G77" i="3" s="1"/>
  <c r="E98" i="3"/>
  <c r="G98" i="3" s="1"/>
  <c r="E92" i="3"/>
  <c r="G92" i="3" s="1"/>
  <c r="E181" i="3"/>
  <c r="G181" i="3" s="1"/>
  <c r="E25" i="3"/>
  <c r="G25" i="3" s="1"/>
  <c r="E128" i="3"/>
  <c r="G128" i="3" s="1"/>
  <c r="E74" i="3"/>
  <c r="G74" i="3" s="1"/>
  <c r="E76" i="3"/>
  <c r="G76" i="3" s="1"/>
  <c r="E165" i="3"/>
  <c r="G165" i="3" s="1"/>
  <c r="E6" i="3"/>
  <c r="G6" i="3" s="1"/>
  <c r="E24" i="3"/>
  <c r="G24" i="3" s="1"/>
  <c r="E50" i="3"/>
  <c r="G50" i="3" s="1"/>
  <c r="E52" i="3"/>
  <c r="G52" i="3" s="1"/>
  <c r="E86" i="3"/>
  <c r="G86" i="3" s="1"/>
  <c r="E21" i="3"/>
  <c r="G21" i="3" s="1"/>
  <c r="E16" i="3"/>
  <c r="G16" i="3" s="1"/>
  <c r="E121" i="3"/>
  <c r="G121" i="3" s="1"/>
  <c r="E59" i="3"/>
  <c r="G59" i="3" s="1"/>
  <c r="E106" i="3"/>
  <c r="G106" i="3" s="1"/>
  <c r="E108" i="3"/>
  <c r="G108" i="3" s="1"/>
  <c r="E40" i="3"/>
  <c r="G40" i="3" s="1"/>
  <c r="E85" i="4"/>
  <c r="G85" i="4" s="1"/>
  <c r="E71" i="4"/>
  <c r="G71" i="4" s="1"/>
  <c r="E190" i="4"/>
  <c r="G190" i="4" s="1"/>
  <c r="E5" i="4"/>
  <c r="G5" i="4" s="1"/>
  <c r="E67" i="4"/>
  <c r="E137" i="4"/>
  <c r="G137" i="4" s="1"/>
  <c r="E173" i="4"/>
  <c r="G173" i="4" s="1"/>
  <c r="E3" i="4"/>
  <c r="G3" i="4" s="1"/>
  <c r="E186" i="4"/>
  <c r="G186" i="4" s="1"/>
  <c r="E75" i="4"/>
  <c r="G75" i="4" s="1"/>
  <c r="E64" i="4"/>
  <c r="G64" i="4" s="1"/>
  <c r="E94" i="4"/>
  <c r="G94" i="4" s="1"/>
  <c r="E167" i="4"/>
  <c r="G167" i="4" s="1"/>
  <c r="E60" i="4"/>
  <c r="G60" i="4" s="1"/>
  <c r="E185" i="4"/>
  <c r="G185" i="4" s="1"/>
  <c r="E132" i="4"/>
  <c r="G132" i="4" s="1"/>
  <c r="E136" i="4"/>
  <c r="G136" i="4" s="1"/>
  <c r="E76" i="4"/>
  <c r="G76" i="4" s="1"/>
  <c r="E140" i="4"/>
  <c r="G140" i="4" s="1"/>
  <c r="E13" i="4"/>
  <c r="G13" i="4" s="1"/>
  <c r="E93" i="4"/>
  <c r="G93" i="4" s="1"/>
  <c r="E181" i="4"/>
  <c r="G181" i="4" s="1"/>
  <c r="E110" i="4"/>
  <c r="G110" i="4" s="1"/>
  <c r="E198" i="4"/>
  <c r="G198" i="4" s="1"/>
  <c r="E107" i="4"/>
  <c r="G107" i="4" s="1"/>
  <c r="E91" i="4"/>
  <c r="G91" i="4" s="1"/>
  <c r="E177" i="4"/>
  <c r="G177" i="4" s="1"/>
  <c r="E138" i="4"/>
  <c r="G138" i="4" s="1"/>
  <c r="E79" i="4"/>
  <c r="G79" i="4" s="1"/>
  <c r="E183" i="4"/>
  <c r="G183" i="4" s="1"/>
  <c r="E80" i="4"/>
  <c r="G80" i="4" s="1"/>
  <c r="E16" i="4"/>
  <c r="G16" i="4" s="1"/>
  <c r="E73" i="4"/>
  <c r="G73" i="4" s="1"/>
  <c r="E50" i="4"/>
  <c r="G50" i="4" s="1"/>
  <c r="E12" i="4"/>
  <c r="G12" i="4" s="1"/>
  <c r="E84" i="4"/>
  <c r="G84" i="4" s="1"/>
  <c r="E148" i="4"/>
  <c r="G148" i="4" s="1"/>
  <c r="E21" i="4"/>
  <c r="G21" i="4" s="1"/>
  <c r="E109" i="4"/>
  <c r="G109" i="4" s="1"/>
  <c r="E189" i="4"/>
  <c r="G189" i="4" s="1"/>
  <c r="E118" i="4"/>
  <c r="G118" i="4" s="1"/>
  <c r="E14" i="4"/>
  <c r="G14" i="4" s="1"/>
  <c r="E139" i="4"/>
  <c r="G139" i="4" s="1"/>
  <c r="E19" i="4"/>
  <c r="G19" i="4" s="1"/>
  <c r="E99" i="4"/>
  <c r="G99" i="4" s="1"/>
  <c r="E15" i="4"/>
  <c r="E122" i="4"/>
  <c r="G122" i="4" s="1"/>
  <c r="E87" i="4"/>
  <c r="G87" i="4" s="1"/>
  <c r="E191" i="4"/>
  <c r="G191" i="4" s="1"/>
  <c r="E88" i="4"/>
  <c r="G88" i="4" s="1"/>
  <c r="E9" i="4"/>
  <c r="G9" i="4" s="1"/>
  <c r="E105" i="4"/>
  <c r="G105" i="4" s="1"/>
  <c r="E82" i="4"/>
  <c r="G82" i="4" s="1"/>
  <c r="E20" i="4"/>
  <c r="G20" i="4" s="1"/>
  <c r="E92" i="4"/>
  <c r="G92" i="4" s="1"/>
  <c r="E156" i="4"/>
  <c r="G156" i="4" s="1"/>
  <c r="E37" i="4"/>
  <c r="G37" i="4" s="1"/>
  <c r="E117" i="4"/>
  <c r="G117" i="4" s="1"/>
  <c r="E197" i="4"/>
  <c r="G197" i="4" s="1"/>
  <c r="E126" i="4"/>
  <c r="G126" i="4" s="1"/>
  <c r="E22" i="4"/>
  <c r="G22" i="4" s="1"/>
  <c r="E155" i="4"/>
  <c r="G155" i="4" s="1"/>
  <c r="E27" i="4"/>
  <c r="G27" i="4" s="1"/>
  <c r="E131" i="4"/>
  <c r="G131" i="4" s="1"/>
  <c r="E23" i="4"/>
  <c r="G23" i="4" s="1"/>
  <c r="E106" i="4"/>
  <c r="G106" i="4" s="1"/>
  <c r="E111" i="4"/>
  <c r="G111" i="4" s="1"/>
  <c r="E104" i="4"/>
  <c r="G104" i="4" s="1"/>
  <c r="E25" i="4"/>
  <c r="G25" i="4" s="1"/>
  <c r="E89" i="4"/>
  <c r="G89" i="4" s="1"/>
  <c r="E98" i="4"/>
  <c r="G98" i="4" s="1"/>
  <c r="E164" i="4"/>
  <c r="G164" i="4" s="1"/>
  <c r="E125" i="4"/>
  <c r="E6" i="4"/>
  <c r="G6" i="4" s="1"/>
  <c r="E150" i="4"/>
  <c r="G150" i="4" s="1"/>
  <c r="E38" i="4"/>
  <c r="G38" i="4" s="1"/>
  <c r="E163" i="4"/>
  <c r="G163" i="4" s="1"/>
  <c r="E35" i="4"/>
  <c r="G35" i="4" s="1"/>
  <c r="E147" i="4"/>
  <c r="G147" i="4" s="1"/>
  <c r="E39" i="4"/>
  <c r="E90" i="4"/>
  <c r="G90" i="4" s="1"/>
  <c r="E119" i="4"/>
  <c r="G119" i="4" s="1"/>
  <c r="E8" i="4"/>
  <c r="G8" i="4" s="1"/>
  <c r="E112" i="4"/>
  <c r="G112" i="4" s="1"/>
  <c r="E81" i="4"/>
  <c r="G81" i="4" s="1"/>
  <c r="E121" i="4"/>
  <c r="G121" i="4" s="1"/>
  <c r="E114" i="4"/>
  <c r="G114" i="4" s="1"/>
  <c r="E45" i="4"/>
  <c r="G45" i="4" s="1"/>
  <c r="E36" i="4"/>
  <c r="G36" i="4" s="1"/>
  <c r="E108" i="4"/>
  <c r="G108" i="4" s="1"/>
  <c r="E172" i="4"/>
  <c r="G172" i="4" s="1"/>
  <c r="E53" i="4"/>
  <c r="G53" i="4" s="1"/>
  <c r="E149" i="4"/>
  <c r="G149" i="4" s="1"/>
  <c r="E46" i="4"/>
  <c r="G46" i="4" s="1"/>
  <c r="E158" i="4"/>
  <c r="G158" i="4" s="1"/>
  <c r="E54" i="4"/>
  <c r="G54" i="4" s="1"/>
  <c r="E179" i="4"/>
  <c r="G179" i="4" s="1"/>
  <c r="E43" i="4"/>
  <c r="E171" i="4"/>
  <c r="G171" i="4" s="1"/>
  <c r="E7" i="4"/>
  <c r="G7" i="4" s="1"/>
  <c r="E58" i="4"/>
  <c r="G58" i="4" s="1"/>
  <c r="E127" i="4"/>
  <c r="G127" i="4" s="1"/>
  <c r="E24" i="4"/>
  <c r="G24" i="4" s="1"/>
  <c r="E128" i="4"/>
  <c r="E10" i="4"/>
  <c r="G10" i="4" s="1"/>
  <c r="E153" i="4"/>
  <c r="G153" i="4" s="1"/>
  <c r="E130" i="4"/>
  <c r="G130" i="4" s="1"/>
  <c r="E100" i="4"/>
  <c r="G100" i="4" s="1"/>
  <c r="E44" i="4"/>
  <c r="G44" i="4" s="1"/>
  <c r="E116" i="4"/>
  <c r="G116" i="4" s="1"/>
  <c r="E188" i="4"/>
  <c r="G188" i="4" s="1"/>
  <c r="E61" i="4"/>
  <c r="G61" i="4" s="1"/>
  <c r="E157" i="4"/>
  <c r="G157" i="4" s="1"/>
  <c r="E78" i="4"/>
  <c r="E166" i="4"/>
  <c r="G166" i="4" s="1"/>
  <c r="E142" i="4"/>
  <c r="G142" i="4" s="1"/>
  <c r="E97" i="4"/>
  <c r="G97" i="4" s="1"/>
  <c r="E51" i="4"/>
  <c r="G51" i="4" s="1"/>
  <c r="E33" i="4"/>
  <c r="G33" i="4" s="1"/>
  <c r="E17" i="4"/>
  <c r="G17" i="4" s="1"/>
  <c r="E26" i="4"/>
  <c r="G26" i="4" s="1"/>
  <c r="E135" i="4"/>
  <c r="G135" i="4" s="1"/>
  <c r="E48" i="4"/>
  <c r="E144" i="4"/>
  <c r="G144" i="4" s="1"/>
  <c r="E18" i="4"/>
  <c r="G18" i="4" s="1"/>
  <c r="E184" i="4"/>
  <c r="G184" i="4" s="1"/>
  <c r="E146" i="4"/>
  <c r="G146" i="4" s="1"/>
  <c r="E28" i="4"/>
  <c r="G28" i="4" s="1"/>
  <c r="E52" i="4"/>
  <c r="G52" i="4" s="1"/>
  <c r="E124" i="4"/>
  <c r="G124" i="4" s="1"/>
  <c r="E196" i="4"/>
  <c r="G196" i="4" s="1"/>
  <c r="E77" i="4"/>
  <c r="G77" i="4" s="1"/>
  <c r="E165" i="4"/>
  <c r="G165" i="4" s="1"/>
  <c r="E86" i="4"/>
  <c r="G86" i="4" s="1"/>
  <c r="E174" i="4"/>
  <c r="G174" i="4" s="1"/>
  <c r="E182" i="4"/>
  <c r="G182" i="4" s="1"/>
  <c r="E129" i="4"/>
  <c r="G129" i="4" s="1"/>
  <c r="E59" i="4"/>
  <c r="G59" i="4" s="1"/>
  <c r="E113" i="4"/>
  <c r="G113" i="4" s="1"/>
  <c r="E65" i="4"/>
  <c r="G65" i="4" s="1"/>
  <c r="E47" i="4"/>
  <c r="G47" i="4" s="1"/>
  <c r="E151" i="4"/>
  <c r="G151" i="4" s="1"/>
  <c r="E56" i="4"/>
  <c r="G56" i="4" s="1"/>
  <c r="E168" i="4"/>
  <c r="G168" i="4" s="1"/>
  <c r="E34" i="4"/>
  <c r="G34" i="4" s="1"/>
  <c r="E57" i="4"/>
  <c r="G57" i="4" s="1"/>
  <c r="E178" i="4"/>
  <c r="G178" i="4" s="1"/>
  <c r="E154" i="4"/>
  <c r="G154" i="4" s="1"/>
  <c r="E63" i="4"/>
  <c r="G63" i="4" s="1"/>
  <c r="E143" i="4"/>
  <c r="G143" i="4" s="1"/>
  <c r="E40" i="4"/>
  <c r="E120" i="4"/>
  <c r="G120" i="4" s="1"/>
  <c r="E41" i="4"/>
  <c r="G41" i="4" s="1"/>
  <c r="E160" i="4"/>
  <c r="G160" i="4" s="1"/>
  <c r="E66" i="4"/>
  <c r="G66" i="4" s="1"/>
  <c r="B204" i="1"/>
  <c r="D203" i="1"/>
  <c r="D202" i="1"/>
  <c r="B203" i="1"/>
  <c r="B202" i="1"/>
  <c r="F203" i="4" l="1"/>
  <c r="F202" i="4"/>
  <c r="D204" i="1"/>
  <c r="E8" i="1" s="1"/>
  <c r="E194" i="1" l="1"/>
  <c r="D194" i="1" s="1"/>
  <c r="E15" i="1"/>
  <c r="D15" i="1" s="1"/>
  <c r="E23" i="1"/>
  <c r="D23" i="1" s="1"/>
  <c r="E31" i="1"/>
  <c r="D31" i="1" s="1"/>
  <c r="E39" i="1"/>
  <c r="D39" i="1" s="1"/>
  <c r="E47" i="1"/>
  <c r="D47" i="1" s="1"/>
  <c r="E55" i="1"/>
  <c r="D55" i="1" s="1"/>
  <c r="E63" i="1"/>
  <c r="D63" i="1" s="1"/>
  <c r="E71" i="1"/>
  <c r="D71" i="1" s="1"/>
  <c r="E79" i="1"/>
  <c r="D79" i="1" s="1"/>
  <c r="E87" i="1"/>
  <c r="D87" i="1" s="1"/>
  <c r="E95" i="1"/>
  <c r="D95" i="1" s="1"/>
  <c r="E104" i="1"/>
  <c r="D104" i="1" s="1"/>
  <c r="E112" i="1"/>
  <c r="D112" i="1" s="1"/>
  <c r="E120" i="1"/>
  <c r="D120" i="1" s="1"/>
  <c r="E128" i="1"/>
  <c r="D128" i="1" s="1"/>
  <c r="E136" i="1"/>
  <c r="D136" i="1" s="1"/>
  <c r="E144" i="1"/>
  <c r="D144" i="1" s="1"/>
  <c r="E152" i="1"/>
  <c r="D152" i="1" s="1"/>
  <c r="E160" i="1"/>
  <c r="D160" i="1" s="1"/>
  <c r="E168" i="1"/>
  <c r="D168" i="1" s="1"/>
  <c r="E177" i="1"/>
  <c r="D177" i="1" s="1"/>
  <c r="E186" i="1"/>
  <c r="D186" i="1" s="1"/>
  <c r="E130" i="1"/>
  <c r="D130" i="1" s="1"/>
  <c r="E171" i="1"/>
  <c r="D171" i="1" s="1"/>
  <c r="E189" i="1"/>
  <c r="D189" i="1" s="1"/>
  <c r="E27" i="1"/>
  <c r="D27" i="1" s="1"/>
  <c r="E51" i="1"/>
  <c r="D51" i="1" s="1"/>
  <c r="E75" i="1"/>
  <c r="D75" i="1" s="1"/>
  <c r="E99" i="1"/>
  <c r="D99" i="1" s="1"/>
  <c r="E124" i="1"/>
  <c r="D124" i="1" s="1"/>
  <c r="E140" i="1"/>
  <c r="D140" i="1" s="1"/>
  <c r="E164" i="1"/>
  <c r="D164" i="1" s="1"/>
  <c r="E6" i="1"/>
  <c r="D6" i="1" s="1"/>
  <c r="E20" i="1"/>
  <c r="D20" i="1" s="1"/>
  <c r="E60" i="1"/>
  <c r="D60" i="1" s="1"/>
  <c r="E92" i="1"/>
  <c r="D92" i="1" s="1"/>
  <c r="E125" i="1"/>
  <c r="D125" i="1" s="1"/>
  <c r="E133" i="1"/>
  <c r="D133" i="1" s="1"/>
  <c r="E174" i="1"/>
  <c r="D174" i="1" s="1"/>
  <c r="E21" i="1"/>
  <c r="D21" i="1" s="1"/>
  <c r="E53" i="1"/>
  <c r="D53" i="1" s="1"/>
  <c r="E77" i="1"/>
  <c r="D77" i="1" s="1"/>
  <c r="E196" i="1"/>
  <c r="D196" i="1" s="1"/>
  <c r="E195" i="1"/>
  <c r="D195" i="1" s="1"/>
  <c r="E16" i="1"/>
  <c r="D16" i="1" s="1"/>
  <c r="E24" i="1"/>
  <c r="D24" i="1" s="1"/>
  <c r="E32" i="1"/>
  <c r="D32" i="1" s="1"/>
  <c r="E40" i="1"/>
  <c r="D40" i="1" s="1"/>
  <c r="E48" i="1"/>
  <c r="D48" i="1" s="1"/>
  <c r="E56" i="1"/>
  <c r="D56" i="1" s="1"/>
  <c r="E64" i="1"/>
  <c r="D64" i="1" s="1"/>
  <c r="E72" i="1"/>
  <c r="D72" i="1" s="1"/>
  <c r="E80" i="1"/>
  <c r="D80" i="1" s="1"/>
  <c r="E88" i="1"/>
  <c r="D88" i="1" s="1"/>
  <c r="E96" i="1"/>
  <c r="D96" i="1" s="1"/>
  <c r="E105" i="1"/>
  <c r="D105" i="1" s="1"/>
  <c r="E113" i="1"/>
  <c r="D113" i="1" s="1"/>
  <c r="E121" i="1"/>
  <c r="D121" i="1" s="1"/>
  <c r="E129" i="1"/>
  <c r="D129" i="1" s="1"/>
  <c r="E137" i="1"/>
  <c r="D137" i="1" s="1"/>
  <c r="E145" i="1"/>
  <c r="D145" i="1" s="1"/>
  <c r="E153" i="1"/>
  <c r="D153" i="1" s="1"/>
  <c r="E161" i="1"/>
  <c r="D161" i="1" s="1"/>
  <c r="E170" i="1"/>
  <c r="D170" i="1" s="1"/>
  <c r="E178" i="1"/>
  <c r="D178" i="1" s="1"/>
  <c r="E187" i="1"/>
  <c r="D187" i="1" s="1"/>
  <c r="E107" i="1"/>
  <c r="D107" i="1" s="1"/>
  <c r="E155" i="1"/>
  <c r="D155" i="1" s="1"/>
  <c r="E180" i="1"/>
  <c r="D180" i="1" s="1"/>
  <c r="E36" i="1"/>
  <c r="D36" i="1" s="1"/>
  <c r="E84" i="1"/>
  <c r="D84" i="1" s="1"/>
  <c r="E109" i="1"/>
  <c r="D109" i="1" s="1"/>
  <c r="E141" i="1"/>
  <c r="D141" i="1" s="1"/>
  <c r="E29" i="1"/>
  <c r="D29" i="1" s="1"/>
  <c r="E45" i="1"/>
  <c r="D45" i="1" s="1"/>
  <c r="E69" i="1"/>
  <c r="D69" i="1" s="1"/>
  <c r="E93" i="1"/>
  <c r="D93" i="1" s="1"/>
  <c r="E118" i="1"/>
  <c r="D118" i="1" s="1"/>
  <c r="E197" i="1"/>
  <c r="D197" i="1" s="1"/>
  <c r="E9" i="1"/>
  <c r="D9" i="1" s="1"/>
  <c r="E17" i="1"/>
  <c r="D17" i="1" s="1"/>
  <c r="E25" i="1"/>
  <c r="D25" i="1" s="1"/>
  <c r="E33" i="1"/>
  <c r="D33" i="1" s="1"/>
  <c r="E41" i="1"/>
  <c r="D41" i="1" s="1"/>
  <c r="E49" i="1"/>
  <c r="D49" i="1" s="1"/>
  <c r="E57" i="1"/>
  <c r="D57" i="1" s="1"/>
  <c r="E65" i="1"/>
  <c r="D65" i="1" s="1"/>
  <c r="E73" i="1"/>
  <c r="D73" i="1" s="1"/>
  <c r="E81" i="1"/>
  <c r="D81" i="1" s="1"/>
  <c r="E89" i="1"/>
  <c r="D89" i="1" s="1"/>
  <c r="E97" i="1"/>
  <c r="D97" i="1" s="1"/>
  <c r="E106" i="1"/>
  <c r="D106" i="1" s="1"/>
  <c r="E114" i="1"/>
  <c r="D114" i="1" s="1"/>
  <c r="E122" i="1"/>
  <c r="D122" i="1" s="1"/>
  <c r="E138" i="1"/>
  <c r="D138" i="1" s="1"/>
  <c r="E154" i="1"/>
  <c r="D154" i="1" s="1"/>
  <c r="E179" i="1"/>
  <c r="D179" i="1" s="1"/>
  <c r="E10" i="1"/>
  <c r="D10" i="1" s="1"/>
  <c r="E26" i="1"/>
  <c r="D26" i="1" s="1"/>
  <c r="E42" i="1"/>
  <c r="D42" i="1" s="1"/>
  <c r="E58" i="1"/>
  <c r="D58" i="1" s="1"/>
  <c r="E90" i="1"/>
  <c r="D90" i="1" s="1"/>
  <c r="E115" i="1"/>
  <c r="D115" i="1" s="1"/>
  <c r="E131" i="1"/>
  <c r="D131" i="1" s="1"/>
  <c r="E147" i="1"/>
  <c r="D147" i="1" s="1"/>
  <c r="E172" i="1"/>
  <c r="D172" i="1" s="1"/>
  <c r="E11" i="1"/>
  <c r="D11" i="1" s="1"/>
  <c r="E43" i="1"/>
  <c r="D43" i="1" s="1"/>
  <c r="E67" i="1"/>
  <c r="D67" i="1" s="1"/>
  <c r="E91" i="1"/>
  <c r="D91" i="1" s="1"/>
  <c r="E132" i="1"/>
  <c r="D132" i="1" s="1"/>
  <c r="E156" i="1"/>
  <c r="D156" i="1" s="1"/>
  <c r="E181" i="1"/>
  <c r="D181" i="1" s="1"/>
  <c r="E35" i="1"/>
  <c r="D35" i="1" s="1"/>
  <c r="E190" i="1"/>
  <c r="D190" i="1" s="1"/>
  <c r="E68" i="1"/>
  <c r="D68" i="1" s="1"/>
  <c r="E165" i="1"/>
  <c r="D165" i="1" s="1"/>
  <c r="E108" i="1"/>
  <c r="D108" i="1" s="1"/>
  <c r="E28" i="1"/>
  <c r="D28" i="1" s="1"/>
  <c r="E101" i="1"/>
  <c r="D101" i="1" s="1"/>
  <c r="E182" i="1"/>
  <c r="D182" i="1" s="1"/>
  <c r="E52" i="1"/>
  <c r="D52" i="1" s="1"/>
  <c r="E157" i="1"/>
  <c r="D157" i="1" s="1"/>
  <c r="E192" i="1"/>
  <c r="D192" i="1" s="1"/>
  <c r="E14" i="1"/>
  <c r="D14" i="1" s="1"/>
  <c r="E22" i="1"/>
  <c r="D22" i="1" s="1"/>
  <c r="E30" i="1"/>
  <c r="D30" i="1" s="1"/>
  <c r="E38" i="1"/>
  <c r="D38" i="1" s="1"/>
  <c r="E46" i="1"/>
  <c r="D46" i="1" s="1"/>
  <c r="E54" i="1"/>
  <c r="D54" i="1" s="1"/>
  <c r="E62" i="1"/>
  <c r="D62" i="1" s="1"/>
  <c r="E70" i="1"/>
  <c r="D70" i="1" s="1"/>
  <c r="E78" i="1"/>
  <c r="D78" i="1" s="1"/>
  <c r="E86" i="1"/>
  <c r="D86" i="1" s="1"/>
  <c r="E94" i="1"/>
  <c r="D94" i="1" s="1"/>
  <c r="E103" i="1"/>
  <c r="D103" i="1" s="1"/>
  <c r="E111" i="1"/>
  <c r="D111" i="1" s="1"/>
  <c r="E119" i="1"/>
  <c r="D119" i="1" s="1"/>
  <c r="E127" i="1"/>
  <c r="D127" i="1" s="1"/>
  <c r="E135" i="1"/>
  <c r="D135" i="1" s="1"/>
  <c r="E143" i="1"/>
  <c r="D143" i="1" s="1"/>
  <c r="E151" i="1"/>
  <c r="D151" i="1" s="1"/>
  <c r="E159" i="1"/>
  <c r="D159" i="1" s="1"/>
  <c r="E167" i="1"/>
  <c r="D167" i="1" s="1"/>
  <c r="E176" i="1"/>
  <c r="D176" i="1" s="1"/>
  <c r="E185" i="1"/>
  <c r="D185" i="1" s="1"/>
  <c r="E3" i="1"/>
  <c r="D3" i="1" s="1"/>
  <c r="E146" i="1"/>
  <c r="D146" i="1" s="1"/>
  <c r="E162" i="1"/>
  <c r="D162" i="1" s="1"/>
  <c r="E188" i="1"/>
  <c r="D188" i="1" s="1"/>
  <c r="E198" i="1"/>
  <c r="D198" i="1" s="1"/>
  <c r="E18" i="1"/>
  <c r="D18" i="1" s="1"/>
  <c r="E34" i="1"/>
  <c r="D34" i="1" s="1"/>
  <c r="E50" i="1"/>
  <c r="D50" i="1" s="1"/>
  <c r="E66" i="1"/>
  <c r="D66" i="1" s="1"/>
  <c r="E82" i="1"/>
  <c r="D82" i="1" s="1"/>
  <c r="E98" i="1"/>
  <c r="D98" i="1" s="1"/>
  <c r="E123" i="1"/>
  <c r="D123" i="1" s="1"/>
  <c r="E139" i="1"/>
  <c r="D139" i="1" s="1"/>
  <c r="E163" i="1"/>
  <c r="D163" i="1" s="1"/>
  <c r="E5" i="1"/>
  <c r="D5" i="1" s="1"/>
  <c r="E19" i="1"/>
  <c r="D19" i="1" s="1"/>
  <c r="E59" i="1"/>
  <c r="D59" i="1" s="1"/>
  <c r="E83" i="1"/>
  <c r="D83" i="1" s="1"/>
  <c r="E116" i="1"/>
  <c r="D116" i="1" s="1"/>
  <c r="E148" i="1"/>
  <c r="D148" i="1" s="1"/>
  <c r="E173" i="1"/>
  <c r="D173" i="1" s="1"/>
  <c r="E12" i="1"/>
  <c r="D12" i="1" s="1"/>
  <c r="E44" i="1"/>
  <c r="D44" i="1" s="1"/>
  <c r="E76" i="1"/>
  <c r="D76" i="1" s="1"/>
  <c r="E117" i="1"/>
  <c r="D117" i="1" s="1"/>
  <c r="E149" i="1"/>
  <c r="D149" i="1" s="1"/>
  <c r="E7" i="1"/>
  <c r="D7" i="1" s="1"/>
  <c r="E13" i="1"/>
  <c r="D13" i="1" s="1"/>
  <c r="E37" i="1"/>
  <c r="D37" i="1" s="1"/>
  <c r="E61" i="1"/>
  <c r="D61" i="1" s="1"/>
  <c r="E85" i="1"/>
  <c r="D85" i="1" s="1"/>
  <c r="E110" i="1"/>
  <c r="D110" i="1" s="1"/>
  <c r="E142" i="1"/>
  <c r="D142" i="1" s="1"/>
  <c r="E150" i="1"/>
  <c r="D150" i="1" s="1"/>
  <c r="E158" i="1"/>
  <c r="D158" i="1" s="1"/>
  <c r="E191" i="1"/>
  <c r="D191" i="1" s="1"/>
  <c r="E102" i="1"/>
  <c r="D102" i="1" s="1"/>
  <c r="E126" i="1"/>
  <c r="D126" i="1" s="1"/>
  <c r="D8" i="1"/>
  <c r="E166" i="1"/>
  <c r="D166" i="1" s="1"/>
  <c r="E175" i="1"/>
  <c r="D175" i="1" s="1"/>
  <c r="E183" i="1"/>
  <c r="D183" i="1" s="1"/>
  <c r="E134" i="1"/>
  <c r="D134" i="1" s="1"/>
  <c r="E53" i="2"/>
  <c r="E115" i="2"/>
  <c r="E106" i="2"/>
  <c r="E154" i="2"/>
  <c r="E57" i="2"/>
  <c r="E69" i="2"/>
  <c r="E180" i="2"/>
  <c r="E178" i="2"/>
  <c r="E159" i="2"/>
  <c r="E9" i="2"/>
  <c r="E56" i="2"/>
  <c r="E64" i="2"/>
  <c r="E13" i="2"/>
  <c r="E24" i="2"/>
  <c r="E150" i="2"/>
  <c r="E140" i="2"/>
  <c r="E21" i="2"/>
  <c r="E11" i="2"/>
  <c r="E120" i="2"/>
  <c r="E174" i="2"/>
  <c r="E99" i="2"/>
  <c r="E113" i="2"/>
  <c r="E35" i="2"/>
  <c r="E31" i="2"/>
  <c r="E65" i="2"/>
  <c r="E116" i="2"/>
  <c r="E158" i="2"/>
  <c r="E122" i="2"/>
  <c r="E195" i="2"/>
  <c r="E94" i="2"/>
  <c r="E188" i="2"/>
  <c r="E89" i="2"/>
  <c r="E41" i="2"/>
  <c r="E86" i="2"/>
  <c r="E146" i="2"/>
  <c r="E36" i="2"/>
  <c r="E130" i="2"/>
  <c r="E70" i="2"/>
  <c r="E179" i="2"/>
  <c r="E30" i="2"/>
  <c r="E59" i="2"/>
  <c r="E25" i="2"/>
  <c r="E72" i="2"/>
  <c r="E161" i="2"/>
  <c r="E112" i="2"/>
  <c r="E19" i="2"/>
  <c r="E149" i="2"/>
  <c r="E88" i="2"/>
  <c r="E168" i="2"/>
  <c r="E137" i="2"/>
  <c r="E196" i="2"/>
  <c r="E49" i="2"/>
  <c r="E114" i="2"/>
  <c r="E117" i="2"/>
  <c r="E121" i="2"/>
  <c r="E44" i="2"/>
  <c r="E131" i="2"/>
  <c r="E80" i="2"/>
  <c r="E52" i="2"/>
  <c r="E104" i="2"/>
  <c r="E142" i="2"/>
  <c r="E18" i="2"/>
  <c r="E111" i="2"/>
  <c r="E186" i="2"/>
  <c r="E7" i="2"/>
  <c r="E118" i="2"/>
  <c r="E46" i="2"/>
  <c r="E17" i="2"/>
  <c r="E105" i="2"/>
  <c r="E160" i="2"/>
  <c r="E91" i="2"/>
  <c r="E163" i="2"/>
  <c r="E79" i="2"/>
  <c r="E84" i="2"/>
  <c r="E28" i="2"/>
  <c r="E20" i="2"/>
  <c r="E61" i="2"/>
  <c r="E98" i="2"/>
  <c r="E16" i="2"/>
  <c r="E87" i="2"/>
  <c r="E78" i="2"/>
  <c r="E173" i="2"/>
  <c r="E152" i="2"/>
  <c r="E32" i="2"/>
  <c r="E182" i="2"/>
  <c r="E139" i="2"/>
  <c r="E6" i="2"/>
  <c r="E171" i="2"/>
  <c r="E39" i="2"/>
  <c r="E92" i="2"/>
  <c r="E119" i="2"/>
  <c r="E108" i="2"/>
  <c r="E153" i="2"/>
  <c r="E26" i="2"/>
  <c r="E129" i="2"/>
  <c r="E81" i="2"/>
  <c r="E38" i="2"/>
  <c r="E47" i="2"/>
  <c r="E143" i="2"/>
  <c r="E157" i="2"/>
  <c r="E156" i="2"/>
  <c r="E165" i="2"/>
  <c r="E71" i="2"/>
  <c r="E183" i="2"/>
  <c r="E66" i="2"/>
  <c r="E197" i="2"/>
  <c r="E109" i="2"/>
  <c r="E135" i="2"/>
  <c r="E175" i="2"/>
  <c r="E51" i="2"/>
  <c r="E134" i="2"/>
  <c r="E128" i="2"/>
  <c r="E151" i="2"/>
  <c r="E101" i="2"/>
  <c r="E29" i="2"/>
  <c r="E54" i="2"/>
  <c r="E8" i="2"/>
  <c r="E192" i="2"/>
  <c r="E55" i="2"/>
  <c r="E136" i="2"/>
  <c r="E5" i="2"/>
  <c r="E141" i="2"/>
  <c r="E132" i="2"/>
  <c r="E85" i="2"/>
  <c r="E185" i="2"/>
  <c r="E95" i="2"/>
  <c r="E147" i="2"/>
  <c r="E123" i="2"/>
  <c r="E194" i="2"/>
  <c r="E12" i="2"/>
  <c r="E167" i="2"/>
  <c r="E67" i="2"/>
  <c r="E107" i="2"/>
  <c r="E148" i="2"/>
  <c r="E198" i="2"/>
  <c r="E33" i="2"/>
  <c r="E10" i="2"/>
  <c r="E73" i="2"/>
  <c r="E125" i="2"/>
  <c r="E177" i="2"/>
  <c r="E145" i="2"/>
  <c r="E93" i="2"/>
  <c r="E14" i="2"/>
  <c r="E60" i="2"/>
  <c r="E138" i="2"/>
  <c r="E124" i="2"/>
  <c r="E43" i="2"/>
  <c r="E126" i="2"/>
  <c r="E172" i="2"/>
  <c r="E166" i="2"/>
  <c r="E181" i="2"/>
  <c r="E110" i="2"/>
  <c r="E176" i="2"/>
  <c r="E42" i="2"/>
  <c r="E45" i="2"/>
  <c r="E144" i="2"/>
  <c r="E34" i="2"/>
  <c r="E127" i="2"/>
  <c r="E82" i="2"/>
  <c r="E48" i="2"/>
  <c r="E170" i="2"/>
  <c r="E75" i="2"/>
  <c r="E102" i="2"/>
  <c r="E164" i="2"/>
  <c r="E15" i="2"/>
  <c r="E76" i="2"/>
  <c r="E90" i="2"/>
  <c r="E191" i="2"/>
  <c r="E50" i="2"/>
  <c r="E74" i="2"/>
  <c r="E27" i="2"/>
  <c r="E23" i="2"/>
  <c r="E155" i="2"/>
  <c r="E63" i="2"/>
  <c r="E77" i="2"/>
  <c r="E133" i="2"/>
  <c r="H203" i="2" l="1"/>
  <c r="B203" i="2"/>
  <c r="B204" i="2"/>
  <c r="H204" i="2"/>
  <c r="H205" i="2" l="1"/>
  <c r="F97" i="2" s="1"/>
  <c r="H97" i="2" s="1"/>
  <c r="F184" i="2"/>
  <c r="H184" i="2" s="1"/>
  <c r="F15" i="2"/>
  <c r="H15" i="2" s="1"/>
  <c r="F104" i="2"/>
  <c r="H104" i="2" s="1"/>
  <c r="F127" i="2"/>
  <c r="H127" i="2" s="1"/>
  <c r="F99" i="2"/>
  <c r="H99" i="2" s="1"/>
  <c r="F119" i="2"/>
  <c r="H119" i="2" s="1"/>
  <c r="F137" i="2"/>
  <c r="H137" i="2" s="1"/>
  <c r="F39" i="2"/>
  <c r="H39" i="2" s="1"/>
  <c r="F65" i="2"/>
  <c r="H65" i="2" s="1"/>
  <c r="F60" i="2"/>
  <c r="H60" i="2" s="1"/>
  <c r="F87" i="2"/>
  <c r="H87" i="2" s="1"/>
  <c r="F140" i="2"/>
  <c r="H140" i="2" s="1"/>
  <c r="F54" i="2"/>
  <c r="H54" i="2" s="1"/>
  <c r="F107" i="2"/>
  <c r="H107" i="2" s="1"/>
  <c r="F113" i="2"/>
  <c r="H113" i="2" s="1"/>
  <c r="F112" i="2"/>
  <c r="H112" i="2" s="1"/>
  <c r="F177" i="2"/>
  <c r="H177" i="2" s="1"/>
  <c r="F52" i="2"/>
  <c r="H52" i="2" s="1"/>
  <c r="F86" i="2"/>
  <c r="H86" i="2" s="1"/>
  <c r="F46" i="2"/>
  <c r="H46" i="2" s="1"/>
  <c r="F116" i="2"/>
  <c r="H116" i="2" s="1"/>
  <c r="F33" i="2"/>
  <c r="H33" i="2" s="1"/>
  <c r="F163" i="2"/>
  <c r="H163" i="2" s="1"/>
  <c r="F178" i="2"/>
  <c r="H178" i="2" s="1"/>
  <c r="F6" i="2"/>
  <c r="H6" i="2" s="1"/>
  <c r="F35" i="2"/>
  <c r="H35" i="2" s="1"/>
  <c r="F159" i="2"/>
  <c r="H159" i="2" s="1"/>
  <c r="F135" i="2"/>
  <c r="H135" i="2" s="1"/>
  <c r="F120" i="2"/>
  <c r="H120" i="2" s="1"/>
  <c r="F161" i="2"/>
  <c r="H161" i="2" s="1"/>
  <c r="F10" i="2"/>
  <c r="H10" i="2" s="1"/>
  <c r="F14" i="2"/>
  <c r="H14" i="2" s="1"/>
  <c r="F16" i="2"/>
  <c r="H16" i="2" s="1"/>
  <c r="F150" i="2"/>
  <c r="H150" i="2" s="1"/>
  <c r="F53" i="2"/>
  <c r="H53" i="2" s="1"/>
  <c r="F20" i="2"/>
  <c r="H20" i="2" s="1"/>
  <c r="F50" i="2"/>
  <c r="H50" i="2" s="1"/>
  <c r="F136" i="2"/>
  <c r="H136" i="2" s="1"/>
  <c r="F44" i="2"/>
  <c r="H44" i="2" s="1"/>
  <c r="F180" i="2"/>
  <c r="H180" i="2" s="1"/>
  <c r="F131" i="2"/>
  <c r="H131" i="2" s="1"/>
  <c r="F73" i="2"/>
  <c r="H73" i="2" s="1"/>
  <c r="F128" i="2"/>
  <c r="H128" i="2" s="1"/>
  <c r="F156" i="2"/>
  <c r="H156" i="2" s="1"/>
  <c r="F55" i="2"/>
  <c r="H55" i="2" s="1"/>
  <c r="F175" i="2"/>
  <c r="H175" i="2" s="1"/>
  <c r="F43" i="2"/>
  <c r="H43" i="2" s="1"/>
  <c r="F42" i="2"/>
  <c r="H42" i="2" s="1"/>
  <c r="F93" i="2"/>
  <c r="H93" i="2" s="1"/>
  <c r="F157" i="2"/>
  <c r="H157" i="2" s="1"/>
  <c r="F56" i="2"/>
  <c r="H56" i="2" s="1"/>
  <c r="F11" i="2"/>
  <c r="H11" i="2" s="1"/>
  <c r="F79" i="2"/>
  <c r="H79" i="2" s="1"/>
  <c r="F115" i="2"/>
  <c r="H115" i="2" s="1"/>
  <c r="F172" i="2"/>
  <c r="H172" i="2" s="1"/>
  <c r="F5" i="2"/>
  <c r="H5" i="2" s="1"/>
  <c r="F121" i="2"/>
  <c r="H121" i="2" s="1"/>
  <c r="F61" i="2"/>
  <c r="H61" i="2" s="1"/>
  <c r="F109" i="2"/>
  <c r="H109" i="2" s="1"/>
  <c r="F12" i="2"/>
  <c r="H12" i="2" s="1"/>
  <c r="F148" i="2"/>
  <c r="H148" i="2" s="1"/>
  <c r="F160" i="2"/>
  <c r="H160" i="2" s="1"/>
  <c r="F17" i="2"/>
  <c r="H17" i="2" s="1"/>
  <c r="F9" i="2"/>
  <c r="H9" i="2" s="1"/>
  <c r="F75" i="2"/>
  <c r="H75" i="2" s="1"/>
  <c r="F185" i="2"/>
  <c r="H185" i="2" s="1"/>
  <c r="F91" i="2"/>
  <c r="H91" i="2" s="1"/>
  <c r="F138" i="2"/>
  <c r="H138" i="2" s="1"/>
  <c r="F88" i="2"/>
  <c r="H88" i="2" s="1"/>
  <c r="F183" i="2"/>
  <c r="H183" i="2" s="1"/>
  <c r="F110" i="2"/>
  <c r="H110" i="2" s="1"/>
  <c r="F195" i="2"/>
  <c r="H195" i="2" s="1"/>
  <c r="F28" i="2"/>
  <c r="H28" i="2" s="1"/>
  <c r="F47" i="2"/>
  <c r="H47" i="2" s="1"/>
  <c r="F95" i="2"/>
  <c r="H95" i="2" s="1"/>
  <c r="F18" i="2"/>
  <c r="H18" i="2" s="1"/>
  <c r="F155" i="2"/>
  <c r="H155" i="2" s="1"/>
  <c r="F36" i="2"/>
  <c r="H36" i="2" s="1"/>
  <c r="F124" i="2"/>
  <c r="H124" i="2" s="1"/>
  <c r="F170" i="2"/>
  <c r="H170" i="2" s="1"/>
  <c r="F49" i="2"/>
  <c r="H49" i="2" s="1"/>
  <c r="F102" i="2"/>
  <c r="H102" i="2" s="1"/>
  <c r="F30" i="2"/>
  <c r="H30" i="2" s="1"/>
  <c r="F196" i="2"/>
  <c r="H196" i="2" s="1"/>
  <c r="F80" i="2"/>
  <c r="H80" i="2" s="1"/>
  <c r="F192" i="2"/>
  <c r="H192" i="2" s="1"/>
  <c r="F117" i="2"/>
  <c r="H117" i="2" s="1"/>
  <c r="F23" i="2"/>
  <c r="H23" i="2" s="1"/>
  <c r="F145" i="2"/>
  <c r="H145" i="2" s="1"/>
  <c r="F174" i="2"/>
  <c r="H174" i="2" s="1"/>
  <c r="F194" i="2"/>
  <c r="H194" i="2" s="1"/>
  <c r="F168" i="2"/>
  <c r="H168" i="2" s="1"/>
  <c r="F8" i="2"/>
  <c r="H8" i="2" s="1"/>
  <c r="F122" i="2"/>
  <c r="H122" i="2" s="1"/>
  <c r="F142" i="2"/>
  <c r="H142" i="2" s="1"/>
  <c r="F85" i="2"/>
  <c r="H85" i="2" s="1"/>
  <c r="F158" i="2"/>
  <c r="H158" i="2" s="1"/>
  <c r="F51" i="2"/>
  <c r="H51" i="2" s="1"/>
  <c r="F19" i="2"/>
  <c r="H19" i="2" s="1"/>
  <c r="F125" i="2"/>
  <c r="H125" i="2" s="1"/>
  <c r="F182" i="2"/>
  <c r="H182" i="2" s="1"/>
  <c r="F45" i="2"/>
  <c r="H45" i="2" s="1"/>
  <c r="F197" i="2"/>
  <c r="H197" i="2" s="1"/>
  <c r="F151" i="2"/>
  <c r="H151" i="2" s="1"/>
  <c r="F153" i="2"/>
  <c r="H153" i="2" s="1"/>
  <c r="F27" i="2"/>
  <c r="H27" i="2" s="1"/>
  <c r="F92" i="2"/>
  <c r="H92" i="2" s="1"/>
  <c r="F133" i="2"/>
  <c r="H133" i="2" s="1"/>
  <c r="F81" i="2"/>
  <c r="H81" i="2" s="1"/>
  <c r="F89" i="2"/>
  <c r="H89" i="2" s="1"/>
  <c r="F57" i="2"/>
  <c r="H57" i="2" s="1"/>
  <c r="F77" i="2"/>
  <c r="H77" i="2" s="1"/>
  <c r="F134" i="2"/>
  <c r="H134" i="2" s="1"/>
  <c r="F149" i="2"/>
  <c r="H149" i="2" s="1"/>
  <c r="F108" i="2"/>
  <c r="H108" i="2" s="1"/>
  <c r="F76" i="2"/>
  <c r="H76" i="2" s="1"/>
  <c r="F165" i="2"/>
  <c r="H165" i="2" s="1"/>
  <c r="F70" i="2"/>
  <c r="H70" i="2" s="1"/>
  <c r="F114" i="2"/>
  <c r="H114" i="2" s="1"/>
  <c r="F29" i="2"/>
  <c r="H29" i="2" s="1"/>
  <c r="F84" i="2"/>
  <c r="H84" i="2" s="1"/>
  <c r="F38" i="2"/>
  <c r="H38" i="2" s="1"/>
  <c r="F41" i="2"/>
  <c r="H41" i="2" s="1"/>
  <c r="F105" i="2"/>
  <c r="H105" i="2" s="1"/>
  <c r="F167" i="2"/>
  <c r="H167" i="2" s="1"/>
  <c r="F48" i="2"/>
  <c r="H48" i="2" s="1"/>
  <c r="F171" i="2"/>
  <c r="H171" i="2" s="1"/>
  <c r="F31" i="2"/>
  <c r="H31" i="2" s="1"/>
  <c r="F126" i="2"/>
  <c r="H126" i="2" s="1"/>
  <c r="F146" i="2"/>
  <c r="H146" i="2" s="1"/>
  <c r="F90" i="2"/>
  <c r="H90" i="2" s="1"/>
  <c r="F71" i="2"/>
  <c r="H71" i="2" s="1"/>
  <c r="F82" i="2"/>
  <c r="H82" i="2" s="1"/>
  <c r="F129" i="2"/>
  <c r="H129" i="2" s="1"/>
  <c r="F188" i="2"/>
  <c r="H188" i="2" s="1"/>
  <c r="F144" i="2" l="1"/>
  <c r="H144" i="2" s="1"/>
  <c r="F132" i="2"/>
  <c r="H132" i="2" s="1"/>
  <c r="F198" i="2"/>
  <c r="H198" i="2" s="1"/>
  <c r="F7" i="2"/>
  <c r="H7" i="2" s="1"/>
  <c r="F34" i="2"/>
  <c r="H34" i="2" s="1"/>
  <c r="F181" i="2"/>
  <c r="H181" i="2" s="1"/>
  <c r="F67" i="2"/>
  <c r="H67" i="2" s="1"/>
  <c r="F139" i="2"/>
  <c r="H139" i="2" s="1"/>
  <c r="F25" i="2"/>
  <c r="H25" i="2" s="1"/>
  <c r="F106" i="2"/>
  <c r="H106" i="2" s="1"/>
  <c r="F190" i="2"/>
  <c r="H190" i="2" s="1"/>
  <c r="F179" i="2"/>
  <c r="H179" i="2" s="1"/>
  <c r="F118" i="2"/>
  <c r="H118" i="2" s="1"/>
  <c r="F72" i="2"/>
  <c r="H72" i="2" s="1"/>
  <c r="F152" i="2"/>
  <c r="H152" i="2" s="1"/>
  <c r="F59" i="2"/>
  <c r="H59" i="2" s="1"/>
  <c r="F63" i="2"/>
  <c r="H63" i="2" s="1"/>
  <c r="F141" i="2"/>
  <c r="H141" i="2" s="1"/>
  <c r="F164" i="2"/>
  <c r="H164" i="2" s="1"/>
  <c r="F130" i="2"/>
  <c r="H130" i="2" s="1"/>
  <c r="F111" i="2"/>
  <c r="H111" i="2" s="1"/>
  <c r="F69" i="2"/>
  <c r="H69" i="2" s="1"/>
  <c r="F191" i="2"/>
  <c r="H191" i="2" s="1"/>
  <c r="F24" i="2"/>
  <c r="H24" i="2" s="1"/>
  <c r="F101" i="2"/>
  <c r="H101" i="2" s="1"/>
  <c r="F66" i="2"/>
  <c r="H66" i="2" s="1"/>
  <c r="F74" i="2"/>
  <c r="H74" i="2" s="1"/>
  <c r="F186" i="2"/>
  <c r="H186" i="2" s="1"/>
  <c r="F176" i="2"/>
  <c r="H176" i="2" s="1"/>
  <c r="F21" i="2"/>
  <c r="H21" i="2" s="1"/>
  <c r="F166" i="2"/>
  <c r="H166" i="2" s="1"/>
  <c r="F143" i="2"/>
  <c r="H143" i="2" s="1"/>
  <c r="F94" i="2"/>
  <c r="H94" i="2" s="1"/>
  <c r="F189" i="2"/>
  <c r="H189" i="2" s="1"/>
  <c r="F98" i="2"/>
  <c r="H98" i="2" s="1"/>
  <c r="F147" i="2"/>
  <c r="H147" i="2" s="1"/>
  <c r="F64" i="2"/>
  <c r="H64" i="2" s="1"/>
  <c r="F173" i="2"/>
  <c r="H173" i="2" s="1"/>
  <c r="F123" i="2"/>
  <c r="H123" i="2" s="1"/>
  <c r="F32" i="2"/>
  <c r="H32" i="2" s="1"/>
  <c r="F78" i="2"/>
  <c r="H78" i="2" s="1"/>
  <c r="F154" i="2"/>
  <c r="H154" i="2" s="1"/>
  <c r="F13" i="2"/>
  <c r="H13" i="2" s="1"/>
  <c r="F26" i="2"/>
  <c r="H26" i="2" s="1"/>
  <c r="F3" i="2"/>
  <c r="H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 authorId="0" shapeId="0" xr:uid="{DBCCDA56-C664-B147-96F1-5439E6D3CE10}">
      <text>
        <r>
          <rPr>
            <b/>
            <sz val="10"/>
            <color rgb="FF000000"/>
            <rFont val="Tahoma"/>
            <family val="2"/>
          </rPr>
          <t>Microsoft Office User:</t>
        </r>
        <r>
          <rPr>
            <sz val="10"/>
            <color rgb="FF000000"/>
            <rFont val="Tahoma"/>
            <family val="2"/>
          </rPr>
          <t xml:space="preserve">
</t>
        </r>
        <r>
          <rPr>
            <b/>
            <sz val="10"/>
            <color rgb="FF000000"/>
            <rFont val="Calibri"/>
            <family val="2"/>
          </rPr>
          <t>To get from C to D, the formula is (x-min)/(max-min)</t>
        </r>
        <r>
          <rPr>
            <sz val="10"/>
            <color rgb="FF000000"/>
            <rFont val="Calibri"/>
            <family val="2"/>
          </rPr>
          <t xml:space="preserve">
</t>
        </r>
        <r>
          <rPr>
            <sz val="10"/>
            <color rgb="FF000000"/>
            <rFont val="Tahoma"/>
            <family val="2"/>
          </rPr>
          <t xml:space="preserve">
</t>
        </r>
        <r>
          <rPr>
            <sz val="10"/>
            <color rgb="FF000000"/>
            <rFont val="Tahoma"/>
            <family val="2"/>
          </rPr>
          <t xml:space="preserve">The maximum for this formula is the value just below the outlier cutoff
</t>
        </r>
      </text>
    </comment>
    <comment ref="E2" authorId="0" shapeId="0" xr:uid="{82E05364-6114-4A47-B186-DECEA118184A}">
      <text>
        <r>
          <rPr>
            <b/>
            <sz val="10"/>
            <color rgb="FF000000"/>
            <rFont val="Tahoma"/>
            <family val="2"/>
          </rPr>
          <t>Microsoft Office User:</t>
        </r>
        <r>
          <rPr>
            <sz val="10"/>
            <color rgb="FF000000"/>
            <rFont val="Tahoma"/>
            <family val="2"/>
          </rPr>
          <t xml:space="preserve">
</t>
        </r>
        <r>
          <rPr>
            <b/>
            <sz val="10"/>
            <color rgb="FF000000"/>
            <rFont val="Calibri"/>
            <family val="2"/>
          </rPr>
          <t>To get from C to D, the formula is (x-min)/(max-min)</t>
        </r>
        <r>
          <rPr>
            <sz val="10"/>
            <color rgb="FF000000"/>
            <rFont val="Calibri"/>
            <family val="2"/>
          </rPr>
          <t xml:space="preserve">
</t>
        </r>
        <r>
          <rPr>
            <sz val="10"/>
            <color rgb="FF000000"/>
            <rFont val="Tahoma"/>
            <family val="2"/>
          </rPr>
          <t xml:space="preserve">
</t>
        </r>
        <r>
          <rPr>
            <sz val="10"/>
            <color rgb="FF000000"/>
            <rFont val="Tahoma"/>
            <family val="2"/>
          </rPr>
          <t xml:space="preserve">The maximum for this formula is the value just below the outlier cutoff
</t>
        </r>
      </text>
    </comment>
    <comment ref="E204" authorId="0" shapeId="0" xr:uid="{5961684B-DC21-0D4D-85C2-F49EEA9A58B5}">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 ref="C394" authorId="0" shapeId="0" xr:uid="{731BEA86-3DFF-2C4A-AA2E-831FC2322A4F}">
      <text>
        <r>
          <rPr>
            <b/>
            <sz val="10"/>
            <color rgb="FF000000"/>
            <rFont val="Tahoma"/>
            <family val="2"/>
          </rPr>
          <t>Microsoft Office User:</t>
        </r>
        <r>
          <rPr>
            <sz val="10"/>
            <color rgb="FF000000"/>
            <rFont val="Tahoma"/>
            <family val="2"/>
          </rPr>
          <t xml:space="preserve">
</t>
        </r>
        <r>
          <rPr>
            <sz val="10"/>
            <color rgb="FF000000"/>
            <rFont val="Tahoma"/>
            <family val="2"/>
          </rPr>
          <t>These values are outliers and are excluded from the normalization range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 authorId="0" shapeId="0" xr:uid="{EC6E4E09-0D2B-C84C-98E1-857E0A7F2A8D}">
      <text>
        <r>
          <rPr>
            <b/>
            <sz val="10"/>
            <color rgb="FF000000"/>
            <rFont val="Tahoma"/>
            <family val="2"/>
          </rPr>
          <t>Microsoft Office User:</t>
        </r>
        <r>
          <rPr>
            <sz val="10"/>
            <color rgb="FF000000"/>
            <rFont val="Tahoma"/>
            <family val="2"/>
          </rPr>
          <t xml:space="preserve">
</t>
        </r>
        <r>
          <rPr>
            <sz val="10"/>
            <color rgb="FF000000"/>
            <rFont val="Tahoma"/>
            <family val="2"/>
          </rPr>
          <t xml:space="preserve">This is how much the forecast deteriorated between Oct 21 and Oct 22 - gives you an idea of where IMF staff think the economy is headed in the near term.
</t>
        </r>
        <r>
          <rPr>
            <sz val="10"/>
            <color rgb="FF000000"/>
            <rFont val="Tahoma"/>
            <family val="2"/>
          </rPr>
          <t xml:space="preserve">
</t>
        </r>
        <r>
          <rPr>
            <sz val="10"/>
            <color rgb="FF000000"/>
            <rFont val="Tahoma"/>
            <family val="2"/>
          </rPr>
          <t xml:space="preserve">the formula is (D/C) / absolutevalueof(C)
</t>
        </r>
        <r>
          <rPr>
            <sz val="10"/>
            <color rgb="FF000000"/>
            <rFont val="Tahoma"/>
            <family val="2"/>
          </rPr>
          <t xml:space="preserve">
</t>
        </r>
      </text>
    </comment>
    <comment ref="E2" authorId="0" shapeId="0" xr:uid="{D2683365-EF6B-B341-9DBC-B8F69636ECF7}">
      <text>
        <r>
          <rPr>
            <b/>
            <sz val="10"/>
            <color rgb="FF000000"/>
            <rFont val="Tahoma"/>
            <family val="2"/>
          </rPr>
          <t>Microsoft Office User:</t>
        </r>
        <r>
          <rPr>
            <sz val="10"/>
            <color rgb="FF000000"/>
            <rFont val="Tahoma"/>
            <family val="2"/>
          </rPr>
          <t xml:space="preserve">
</t>
        </r>
        <r>
          <rPr>
            <sz val="10"/>
            <color rgb="FF000000"/>
            <rFont val="Tahoma"/>
            <family val="2"/>
          </rPr>
          <t xml:space="preserve">Add the abslute value of the minimum to get only non-negative values
</t>
        </r>
        <r>
          <rPr>
            <sz val="10"/>
            <color rgb="FF000000"/>
            <rFont val="Tahoma"/>
            <family val="2"/>
          </rPr>
          <t xml:space="preserve">
</t>
        </r>
      </text>
    </comment>
    <comment ref="F2" authorId="0" shapeId="0" xr:uid="{BFD8AE7C-16BC-A747-8D70-C2003476C226}">
      <text>
        <r>
          <rPr>
            <b/>
            <sz val="10"/>
            <color rgb="FF000000"/>
            <rFont val="Tahoma"/>
            <family val="2"/>
          </rPr>
          <t>Microsoft Office User:</t>
        </r>
        <r>
          <rPr>
            <sz val="10"/>
            <color rgb="FF000000"/>
            <rFont val="Tahoma"/>
            <family val="2"/>
          </rPr>
          <t xml:space="preserve">
</t>
        </r>
        <r>
          <rPr>
            <b/>
            <sz val="10"/>
            <color rgb="FF000000"/>
            <rFont val="Calibri"/>
            <family val="2"/>
          </rPr>
          <t>To get from C to D, the formula is (x-min)/(max-min)</t>
        </r>
        <r>
          <rPr>
            <sz val="10"/>
            <color rgb="FF000000"/>
            <rFont val="Calibri"/>
            <family val="2"/>
          </rPr>
          <t xml:space="preserve">
</t>
        </r>
        <r>
          <rPr>
            <sz val="10"/>
            <color rgb="FF000000"/>
            <rFont val="Tahoma"/>
            <family val="2"/>
          </rPr>
          <t xml:space="preserve">
</t>
        </r>
        <r>
          <rPr>
            <sz val="10"/>
            <color rgb="FF000000"/>
            <rFont val="Tahoma"/>
            <family val="2"/>
          </rPr>
          <t xml:space="preserve">The maximum for this formula is the value just below the outlier cutoff
</t>
        </r>
      </text>
    </comment>
    <comment ref="H2" authorId="0" shapeId="0" xr:uid="{96FE869A-637D-B444-9DAC-46AD30164EC0}">
      <text>
        <r>
          <rPr>
            <b/>
            <sz val="10"/>
            <color rgb="FF000000"/>
            <rFont val="Tahoma"/>
            <family val="2"/>
          </rPr>
          <t>Microsoft Office User:</t>
        </r>
        <r>
          <rPr>
            <sz val="10"/>
            <color rgb="FF000000"/>
            <rFont val="Tahoma"/>
            <family val="2"/>
          </rPr>
          <t xml:space="preserve">
</t>
        </r>
        <r>
          <rPr>
            <b/>
            <sz val="10"/>
            <color rgb="FF000000"/>
            <rFont val="Calibri"/>
            <family val="2"/>
          </rPr>
          <t>To get from C to D, the formula is (x-min)/(max-min)</t>
        </r>
        <r>
          <rPr>
            <sz val="10"/>
            <color rgb="FF000000"/>
            <rFont val="Calibri"/>
            <family val="2"/>
          </rPr>
          <t xml:space="preserve">
</t>
        </r>
        <r>
          <rPr>
            <sz val="10"/>
            <color rgb="FF000000"/>
            <rFont val="Tahoma"/>
            <family val="2"/>
          </rPr>
          <t xml:space="preserve">
</t>
        </r>
        <r>
          <rPr>
            <sz val="10"/>
            <color rgb="FF000000"/>
            <rFont val="Tahoma"/>
            <family val="2"/>
          </rPr>
          <t xml:space="preserve">The maximum for this formula is the value just below the outlier cutoff
</t>
        </r>
      </text>
    </comment>
    <comment ref="F205" authorId="0" shapeId="0" xr:uid="{23DF6618-72C7-7B4D-9DDC-0D292468CD06}">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 ref="E380" authorId="0" shapeId="0" xr:uid="{5E66D223-5432-BC49-9BC4-390E71325CB0}">
      <text>
        <r>
          <rPr>
            <b/>
            <sz val="10"/>
            <color rgb="FF000000"/>
            <rFont val="Tahoma"/>
            <family val="2"/>
          </rPr>
          <t>Microsoft Office User:</t>
        </r>
        <r>
          <rPr>
            <sz val="10"/>
            <color rgb="FF000000"/>
            <rFont val="Tahoma"/>
            <family val="2"/>
          </rPr>
          <t xml:space="preserve">
</t>
        </r>
        <r>
          <rPr>
            <sz val="10"/>
            <color rgb="FF000000"/>
            <rFont val="Tahoma"/>
            <family val="2"/>
          </rPr>
          <t>Outliers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A5A00DD2-C11F-904F-80BB-79E44E342DFA}">
      <text>
        <r>
          <rPr>
            <b/>
            <sz val="10"/>
            <color rgb="FF000000"/>
            <rFont val="Tahoma"/>
            <family val="2"/>
          </rPr>
          <t>Microsoft Office User:</t>
        </r>
        <r>
          <rPr>
            <sz val="10"/>
            <color rgb="FF000000"/>
            <rFont val="Tahoma"/>
            <family val="2"/>
          </rPr>
          <t xml:space="preserve">
</t>
        </r>
        <r>
          <rPr>
            <b/>
            <sz val="10"/>
            <color rgb="FF000000"/>
            <rFont val="Calibri"/>
            <family val="2"/>
          </rPr>
          <t>To get from C to D, the formula is (x-min)/(max-min)</t>
        </r>
        <r>
          <rPr>
            <sz val="10"/>
            <color rgb="FF000000"/>
            <rFont val="Calibri"/>
            <family val="2"/>
          </rPr>
          <t xml:space="preserve">
</t>
        </r>
        <r>
          <rPr>
            <sz val="10"/>
            <color rgb="FF000000"/>
            <rFont val="Tahoma"/>
            <family val="2"/>
          </rPr>
          <t xml:space="preserve">
</t>
        </r>
        <r>
          <rPr>
            <sz val="10"/>
            <color rgb="FF000000"/>
            <rFont val="Tahoma"/>
            <family val="2"/>
          </rPr>
          <t xml:space="preserve">The maximum for this formula is the value just below the outlier cutoff
</t>
        </r>
      </text>
    </comment>
    <comment ref="E204" authorId="0" shapeId="0" xr:uid="{64A29BD1-FE6B-084B-BDE1-5F7D067BBF0F}">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 ref="H204" authorId="0" shapeId="0" xr:uid="{2191FC46-90DD-6641-BA4E-1533F5B2B749}">
      <text>
        <r>
          <rPr>
            <b/>
            <sz val="10"/>
            <color rgb="FF000000"/>
            <rFont val="Tahoma"/>
            <family val="2"/>
          </rPr>
          <t>Microsoft Office User:</t>
        </r>
        <r>
          <rPr>
            <sz val="10"/>
            <color rgb="FF000000"/>
            <rFont val="Tahoma"/>
            <family val="2"/>
          </rPr>
          <t xml:space="preserve">
</t>
        </r>
        <r>
          <rPr>
            <sz val="10"/>
            <color rgb="FF000000"/>
            <rFont val="Tahoma"/>
            <family val="2"/>
          </rPr>
          <t xml:space="preserve">Eyeballing the chart the real inflection point seems to be at around 43.7 so using that
</t>
        </r>
      </text>
    </comment>
    <comment ref="D394" authorId="0" shapeId="0" xr:uid="{A5FD94FA-BCC0-D54E-92AA-CE18B0D88EC1}">
      <text>
        <r>
          <rPr>
            <b/>
            <sz val="10"/>
            <color rgb="FF000000"/>
            <rFont val="Tahoma"/>
            <family val="2"/>
          </rPr>
          <t>Microsoft Office User:</t>
        </r>
        <r>
          <rPr>
            <sz val="10"/>
            <color rgb="FF000000"/>
            <rFont val="Tahoma"/>
            <family val="2"/>
          </rPr>
          <t>Outliers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tc={4010A5D3-8E54-B74B-8D97-FAB098C26398}</author>
    <author>tc={11A50921-CD08-1846-99D8-E22DE5EA5EEB}</author>
  </authors>
  <commentList>
    <comment ref="D2" authorId="0" shapeId="0" xr:uid="{3F5BAC38-7982-8549-AE30-F8E4F5C026C8}">
      <text>
        <r>
          <rPr>
            <b/>
            <sz val="10"/>
            <color rgb="FF000000"/>
            <rFont val="Tahoma"/>
            <family val="2"/>
          </rPr>
          <t>Microsoft Office User:</t>
        </r>
        <r>
          <rPr>
            <sz val="10"/>
            <color rgb="FF000000"/>
            <rFont val="Tahoma"/>
            <family val="2"/>
          </rPr>
          <t xml:space="preserve">
</t>
        </r>
        <r>
          <rPr>
            <sz val="10"/>
            <color rgb="FF000000"/>
            <rFont val="Calibri"/>
            <family val="2"/>
          </rPr>
          <t xml:space="preserve">substract from 21 to invert so that higher is worse
</t>
        </r>
      </text>
    </comment>
    <comment ref="G102" authorId="1" shapeId="0" xr:uid="{4010A5D3-8E54-B74B-8D97-FAB098C26398}">
      <text>
        <t>[Threaded comment]
Your version of Excel allows you to read this threaded comment; however, any edits to it will get removed if the file is opened in a newer version of Excel. Learn more: https://go.microsoft.com/fwlink/?linkid=870924
Comment:
    EIU assessment</t>
      </text>
    </comment>
    <comment ref="G119" authorId="2" shapeId="0" xr:uid="{11A50921-CD08-1846-99D8-E22DE5EA5EEB}">
      <text>
        <t>[Threaded comment]
Your version of Excel allows you to read this threaded comment; however, any edits to it will get removed if the file is opened in a newer version of Excel. Learn more: https://go.microsoft.com/fwlink/?linkid=870924
Comment:
    EIU assessment.</t>
      </text>
    </comment>
    <comment ref="H203" authorId="0" shapeId="0" xr:uid="{900AAD4A-F4FA-584E-842C-D210AD3E789C}">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 ref="G204" authorId="0" shapeId="0" xr:uid="{E7512536-BC91-2743-9D62-62D718B2AC0B}">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AD676218-6751-2540-9179-5A828788A460}">
      <text>
        <r>
          <rPr>
            <b/>
            <sz val="10"/>
            <color rgb="FF000000"/>
            <rFont val="Tahoma"/>
            <family val="2"/>
          </rPr>
          <t>Microsoft Office User:</t>
        </r>
        <r>
          <rPr>
            <sz val="10"/>
            <color rgb="FF000000"/>
            <rFont val="Tahoma"/>
            <family val="2"/>
          </rPr>
          <t xml:space="preserve">
</t>
        </r>
        <r>
          <rPr>
            <sz val="10"/>
            <color rgb="FF000000"/>
            <rFont val="Tahoma"/>
            <family val="2"/>
          </rPr>
          <t>No modification required</t>
        </r>
      </text>
    </comment>
    <comment ref="G2" authorId="0" shapeId="0" xr:uid="{FCCBFB9E-D066-C648-BC0A-CB866B6B61ED}">
      <text>
        <r>
          <rPr>
            <b/>
            <sz val="10"/>
            <color rgb="FF000000"/>
            <rFont val="Tahoma"/>
            <family val="2"/>
          </rPr>
          <t>Microsoft Office User:</t>
        </r>
        <r>
          <rPr>
            <sz val="10"/>
            <color rgb="FF000000"/>
            <rFont val="Tahoma"/>
            <family val="2"/>
          </rPr>
          <t xml:space="preserve">
</t>
        </r>
        <r>
          <rPr>
            <sz val="10"/>
            <color rgb="FF000000"/>
            <rFont val="Tahoma"/>
            <family val="2"/>
          </rPr>
          <t xml:space="preserve">This applies the following rule of thumb: if the change over the last five years is POSITIVE,  AND the country has moved up at least 10 positions in the stability ranking, then the baseline risk is set at zero.  Otherwise is calculated normally (normalized, then inverted so a higher score is worse, an multiplied by 10)
</t>
        </r>
      </text>
    </comment>
    <comment ref="A202" authorId="0" shapeId="0" xr:uid="{E9D249B8-85D9-C644-828B-1ABDA90AFAFA}">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4BEAA041-A496-B744-BC05-A9B1C915D277}">
      <text>
        <r>
          <rPr>
            <b/>
            <sz val="10"/>
            <color rgb="FF000000"/>
            <rFont val="Tahoma"/>
            <family val="2"/>
          </rPr>
          <t>Microsoft Office User:</t>
        </r>
        <r>
          <rPr>
            <sz val="10"/>
            <color rgb="FF000000"/>
            <rFont val="Tahoma"/>
            <family val="2"/>
          </rPr>
          <t xml:space="preserve">
</t>
        </r>
        <r>
          <rPr>
            <sz val="10"/>
            <color rgb="FF000000"/>
            <rFont val="Tahoma"/>
            <family val="2"/>
          </rPr>
          <t>No modification required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05" authorId="0" shapeId="0" xr:uid="{CFF6DACF-43C8-6748-B66A-44E342CEF990}">
      <text>
        <r>
          <rPr>
            <b/>
            <sz val="10"/>
            <color rgb="FF000000"/>
            <rFont val="Tahoma"/>
            <family val="2"/>
          </rPr>
          <t>Microsoft Office User:</t>
        </r>
        <r>
          <rPr>
            <sz val="10"/>
            <color rgb="FF000000"/>
            <rFont val="Tahoma"/>
            <family val="2"/>
          </rPr>
          <t xml:space="preserve">
</t>
        </r>
        <r>
          <rPr>
            <sz val="10"/>
            <color rgb="FF000000"/>
            <rFont val="Tahoma"/>
            <family val="2"/>
          </rPr>
          <t>This is the cut-off value for outliers</t>
        </r>
      </text>
    </comment>
    <comment ref="G205" authorId="0" shapeId="0" xr:uid="{78880FBC-16B0-4C44-9127-6083168D1E4D}">
      <text>
        <r>
          <rPr>
            <b/>
            <sz val="10"/>
            <color rgb="FF000000"/>
            <rFont val="Tahoma"/>
            <family val="2"/>
          </rPr>
          <t>Microsoft Office User:</t>
        </r>
        <r>
          <rPr>
            <sz val="10"/>
            <color rgb="FF000000"/>
            <rFont val="Tahoma"/>
            <family val="2"/>
          </rPr>
          <t xml:space="preserve">
</t>
        </r>
        <r>
          <rPr>
            <sz val="10"/>
            <color rgb="FF000000"/>
            <rFont val="Tahoma"/>
            <family val="2"/>
          </rPr>
          <t xml:space="preserve">Eyeballing the chart the real inflection point seems to be at around 43.7 so using that
</t>
        </r>
      </text>
    </comment>
  </commentList>
</comments>
</file>

<file path=xl/sharedStrings.xml><?xml version="1.0" encoding="utf-8"?>
<sst xmlns="http://schemas.openxmlformats.org/spreadsheetml/2006/main" count="3345" uniqueCount="451">
  <si>
    <t>Aruba</t>
  </si>
  <si>
    <t>ABW</t>
  </si>
  <si>
    <t>Afghanistan</t>
  </si>
  <si>
    <t>AFG</t>
  </si>
  <si>
    <t>Angola</t>
  </si>
  <si>
    <t>AGO</t>
  </si>
  <si>
    <t>Albania</t>
  </si>
  <si>
    <t>ALB</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</si>
  <si>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</si>
  <si>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</si>
  <si>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</si>
  <si>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</si>
  <si>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</si>
  <si>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</si>
  <si>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</si>
  <si>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</si>
  <si>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</si>
  <si>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</si>
  <si>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</si>
  <si>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</si>
  <si>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</si>
  <si>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</si>
  <si>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</si>
  <si>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</si>
  <si>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</si>
  <si>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</si>
  <si>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</si>
  <si>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</si>
  <si>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</si>
  <si>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</si>
  <si>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</si>
  <si>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</si>
  <si>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</si>
  <si>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</si>
  <si>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</si>
  <si>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</si>
  <si>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</si>
  <si>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</si>
  <si>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</si>
  <si>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</si>
  <si>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</si>
  <si>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</si>
  <si>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</si>
  <si>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</si>
  <si>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</si>
  <si>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</si>
  <si>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</si>
  <si>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</si>
  <si>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</si>
  <si>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</si>
  <si>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</si>
  <si>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</si>
  <si>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</si>
  <si>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</si>
  <si>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</si>
  <si>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</si>
  <si>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</si>
  <si>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</si>
  <si>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</si>
  <si>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</si>
  <si>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</si>
  <si>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</si>
  <si>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</si>
  <si>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</si>
  <si>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</si>
  <si>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</si>
  <si>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 People's Republic of</t>
  </si>
  <si>
    <t>CHN</t>
  </si>
  <si>
    <t>Côte d'Ivoire</t>
  </si>
  <si>
    <t>CIV</t>
  </si>
  <si>
    <t>Cameroon</t>
  </si>
  <si>
    <t>CMR</t>
  </si>
  <si>
    <t>Congo, Dem. Rep. of the</t>
  </si>
  <si>
    <t>COD</t>
  </si>
  <si>
    <t xml:space="preserve">Congo, Republic of </t>
  </si>
  <si>
    <t>COG</t>
  </si>
  <si>
    <t>Colombia</t>
  </si>
  <si>
    <t>COL</t>
  </si>
  <si>
    <t>Comoros</t>
  </si>
  <si>
    <t>COM</t>
  </si>
  <si>
    <t>Cabo Verde</t>
  </si>
  <si>
    <t>CPV</t>
  </si>
  <si>
    <t>Costa Rica</t>
  </si>
  <si>
    <t>CRI</t>
  </si>
  <si>
    <t>Cyprus</t>
  </si>
  <si>
    <t>CYP</t>
  </si>
  <si>
    <t>Czech Republic</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</si>
  <si>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</si>
  <si>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</si>
  <si>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</si>
  <si>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</si>
  <si>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</si>
  <si>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</si>
  <si>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</si>
  <si>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</si>
  <si>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</si>
  <si>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</si>
  <si>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</si>
  <si>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</si>
  <si>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</si>
  <si>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</si>
  <si>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</si>
  <si>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</si>
  <si>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</si>
  <si>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</si>
  <si>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</si>
  <si>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</si>
  <si>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</si>
  <si>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</si>
  <si>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</si>
  <si>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</si>
  <si>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</si>
  <si>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</si>
  <si>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</si>
  <si>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</si>
  <si>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</si>
  <si>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</si>
  <si>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</si>
  <si>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 States of</t>
  </si>
  <si>
    <t>FSM</t>
  </si>
  <si>
    <t>Gabon</t>
  </si>
  <si>
    <t>GAB</t>
  </si>
  <si>
    <t>United Kingdom</t>
  </si>
  <si>
    <t>GBR</t>
  </si>
  <si>
    <t>Georgia</t>
  </si>
  <si>
    <t>GEO</t>
  </si>
  <si>
    <t>Ghana</t>
  </si>
  <si>
    <t>GHA</t>
  </si>
  <si>
    <t>Guinea</t>
  </si>
  <si>
    <t>GIN</t>
  </si>
  <si>
    <t>Guinea-Bissau</t>
  </si>
  <si>
    <t>GNB</t>
  </si>
  <si>
    <t>Equatorial Guinea</t>
  </si>
  <si>
    <t>GNQ</t>
  </si>
  <si>
    <t>Greece</t>
  </si>
  <si>
    <t>GRC</t>
  </si>
  <si>
    <t>Grenada</t>
  </si>
  <si>
    <t>GRD</t>
  </si>
  <si>
    <t>Guatemala</t>
  </si>
  <si>
    <t>GTM</t>
  </si>
  <si>
    <t>Guyana</t>
  </si>
  <si>
    <t>GUY</t>
  </si>
  <si>
    <t>Hong Kong SAR</t>
  </si>
  <si>
    <t>HKG</t>
  </si>
  <si>
    <t>Honduras</t>
  </si>
  <si>
    <t>HND</t>
  </si>
  <si>
    <t>Croatia</t>
  </si>
  <si>
    <t>HRV</t>
  </si>
  <si>
    <t>Haiti</t>
  </si>
  <si>
    <t>HTI</t>
  </si>
  <si>
    <t>Hungary</t>
  </si>
  <si>
    <t>HUN</t>
  </si>
  <si>
    <t>Indonesia</t>
  </si>
  <si>
    <t>IDN</t>
  </si>
  <si>
    <t>India</t>
  </si>
  <si>
    <t>IND</t>
  </si>
  <si>
    <t>Ireland</t>
  </si>
  <si>
    <t>IRL</t>
  </si>
  <si>
    <t>Iran</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</si>
  <si>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</si>
  <si>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</si>
  <si>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</si>
  <si>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</si>
  <si>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</si>
  <si>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</si>
  <si>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</si>
  <si>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</si>
  <si>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</si>
  <si>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</si>
  <si>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</si>
  <si>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</si>
  <si>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</si>
  <si>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</si>
  <si>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</si>
  <si>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</si>
  <si>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</si>
  <si>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</si>
  <si>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</si>
  <si>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</si>
  <si>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</si>
  <si>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</si>
  <si>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</si>
  <si>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</si>
  <si>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</si>
  <si>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Saint Kitts and Nevis</t>
  </si>
  <si>
    <t>KNA</t>
  </si>
  <si>
    <t>Korea, Republic of</t>
  </si>
  <si>
    <t>KOR</t>
  </si>
  <si>
    <t>Kuwait</t>
  </si>
  <si>
    <t>KWT</t>
  </si>
  <si>
    <t>Lao P.D.R.</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</si>
  <si>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</si>
  <si>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</si>
  <si>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</si>
  <si>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</si>
  <si>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</si>
  <si>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</si>
  <si>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</si>
  <si>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</si>
  <si>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</si>
  <si>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</si>
  <si>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</si>
  <si>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</si>
  <si>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</si>
  <si>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</si>
  <si>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</si>
  <si>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</si>
  <si>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</si>
  <si>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</si>
  <si>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</si>
  <si>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Macao SAR</t>
  </si>
  <si>
    <t>MAC</t>
  </si>
  <si>
    <t>Morocco</t>
  </si>
  <si>
    <t>MAR</t>
  </si>
  <si>
    <t>Moldova</t>
  </si>
  <si>
    <t>MDA</t>
  </si>
  <si>
    <t>Madagascar</t>
  </si>
  <si>
    <t>MDG</t>
  </si>
  <si>
    <t>Maldives</t>
  </si>
  <si>
    <t>MDV</t>
  </si>
  <si>
    <t>Mexico</t>
  </si>
  <si>
    <t>MEX</t>
  </si>
  <si>
    <t>Marshall Islands</t>
  </si>
  <si>
    <t>MHL</t>
  </si>
  <si>
    <t xml:space="preserve">North Macedonia </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</si>
  <si>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</si>
  <si>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</si>
  <si>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</si>
  <si>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</si>
  <si>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</si>
  <si>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</si>
  <si>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</si>
  <si>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</si>
  <si>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</si>
  <si>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</si>
  <si>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</si>
  <si>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</si>
  <si>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</si>
  <si>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</si>
  <si>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</si>
  <si>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</si>
  <si>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</si>
  <si>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</si>
  <si>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</si>
  <si>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</si>
  <si>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</si>
  <si>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</si>
  <si>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</si>
  <si>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</si>
  <si>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</si>
  <si>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</si>
  <si>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</si>
  <si>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</si>
  <si>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</si>
  <si>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</si>
  <si>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</si>
  <si>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</si>
  <si>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</si>
  <si>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</si>
  <si>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</si>
  <si>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</si>
  <si>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</si>
  <si>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</si>
  <si>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</si>
  <si>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</si>
  <si>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</si>
  <si>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</si>
  <si>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</si>
  <si>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</si>
  <si>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</si>
  <si>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</si>
  <si>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</si>
  <si>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</si>
  <si>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</si>
  <si>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</si>
  <si>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</si>
  <si>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</si>
  <si>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</si>
  <si>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</si>
  <si>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</si>
  <si>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</si>
  <si>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</si>
  <si>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</si>
  <si>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</si>
  <si>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</si>
  <si>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</si>
  <si>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</si>
  <si>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</si>
  <si>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</si>
  <si>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</si>
  <si>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</si>
  <si>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</si>
  <si>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</si>
  <si>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</si>
  <si>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</si>
  <si>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</si>
  <si>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</si>
  <si>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</si>
  <si>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</si>
  <si>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</si>
  <si>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</si>
  <si>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</si>
  <si>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</si>
  <si>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</si>
  <si>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</si>
  <si>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</si>
  <si>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</si>
  <si>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</si>
  <si>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</si>
  <si>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</si>
  <si>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</si>
  <si>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</si>
  <si>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</si>
  <si>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</si>
  <si>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 Republic of</t>
  </si>
  <si>
    <t>SSD</t>
  </si>
  <si>
    <t>São Tomé and Príncipe</t>
  </si>
  <si>
    <t>STP</t>
  </si>
  <si>
    <t>Suriname</t>
  </si>
  <si>
    <t>SUR</t>
  </si>
  <si>
    <t>Slovak Republic</t>
  </si>
  <si>
    <t>SVK</t>
  </si>
  <si>
    <t>Slovenia</t>
  </si>
  <si>
    <t>SVN</t>
  </si>
  <si>
    <t>Sweden</t>
  </si>
  <si>
    <t>SWE</t>
  </si>
  <si>
    <t>Eswatini</t>
  </si>
  <si>
    <t>SWZ</t>
  </si>
  <si>
    <t>Seychelles</t>
  </si>
  <si>
    <t>SYC</t>
  </si>
  <si>
    <t>Syria</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</si>
  <si>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</si>
  <si>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</si>
  <si>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</si>
  <si>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</si>
  <si>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</si>
  <si>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</si>
  <si>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</si>
  <si>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</si>
  <si>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</si>
  <si>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</si>
  <si>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</si>
  <si>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</si>
  <si>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</si>
  <si>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</si>
  <si>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</si>
  <si>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</si>
  <si>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</si>
  <si>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</si>
  <si>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</si>
  <si>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Türkiye, Republic of</t>
  </si>
  <si>
    <t>TUR</t>
  </si>
  <si>
    <t>Tuvalu</t>
  </si>
  <si>
    <t>TUV</t>
  </si>
  <si>
    <t>Taiwan Province of China</t>
  </si>
  <si>
    <t>TWN</t>
  </si>
  <si>
    <t>Tanzania</t>
  </si>
  <si>
    <t>TZA</t>
  </si>
  <si>
    <t>Uganda</t>
  </si>
  <si>
    <t>UGA</t>
  </si>
  <si>
    <t>Ukraine</t>
  </si>
  <si>
    <t>UKR</t>
  </si>
  <si>
    <t>Uruguay</t>
  </si>
  <si>
    <t>URY</t>
  </si>
  <si>
    <t>United States</t>
  </si>
  <si>
    <t>USA</t>
  </si>
  <si>
    <t>Uzbekistan</t>
  </si>
  <si>
    <t>UZB</t>
  </si>
  <si>
    <t>Saint Vincent and the Grenadines</t>
  </si>
  <si>
    <t>VCT</t>
  </si>
  <si>
    <t>Venezuela</t>
  </si>
  <si>
    <t>VEN</t>
  </si>
  <si>
    <t>Vietnam</t>
  </si>
  <si>
    <t>VNM</t>
  </si>
  <si>
    <t>Vanuatu</t>
  </si>
  <si>
    <t>VUT</t>
  </si>
  <si>
    <t>Samoa</t>
  </si>
  <si>
    <t>WSM</t>
  </si>
  <si>
    <t>Yemen</t>
  </si>
  <si>
    <t>YEM</t>
  </si>
  <si>
    <t>South Africa</t>
  </si>
  <si>
    <t>ZAF</t>
  </si>
  <si>
    <t>Zambia</t>
  </si>
  <si>
    <t>ZMB</t>
  </si>
  <si>
    <t>Zimbabwe</t>
  </si>
  <si>
    <t>ZWE</t>
  </si>
  <si>
    <t>ISO</t>
  </si>
  <si>
    <t>Country</t>
  </si>
  <si>
    <t>GDP Per Capita 2019/2022 (more positive is worse)</t>
  </si>
  <si>
    <t>GMB</t>
  </si>
  <si>
    <t>UVK</t>
  </si>
  <si>
    <t>WBG</t>
  </si>
  <si>
    <t>Normalized</t>
  </si>
  <si>
    <t>max</t>
  </si>
  <si>
    <t>min</t>
  </si>
  <si>
    <t>Outliers</t>
  </si>
  <si>
    <t>Q1</t>
  </si>
  <si>
    <t>Q3</t>
  </si>
  <si>
    <t>Q3+2IQR</t>
  </si>
  <si>
    <t>Rankes values</t>
  </si>
  <si>
    <t>outlier-exclusive max</t>
  </si>
  <si>
    <t>Normalized by 10</t>
  </si>
  <si>
    <t>ISO Code</t>
  </si>
  <si>
    <t>IMF growth forecast for 2023 in Oct 21</t>
  </si>
  <si>
    <t>IMF growth forecast for 2023 in Oct 22</t>
  </si>
  <si>
    <t>Relative IMF growth projection</t>
  </si>
  <si>
    <t>Relative IMF growth projection shifted right</t>
  </si>
  <si>
    <t/>
  </si>
  <si>
    <t>Normalized multiplied by 10 and direction shifted (higher is worse)</t>
  </si>
  <si>
    <t>Food inflation</t>
  </si>
  <si>
    <t>Credit rating average</t>
  </si>
  <si>
    <t>F</t>
  </si>
  <si>
    <t>Credit rating average normalized</t>
  </si>
  <si>
    <t>ISO Code_orig</t>
  </si>
  <si>
    <t>2021 WGI Political stability</t>
  </si>
  <si>
    <t>ND-GAIN Climate Vulnerability Index</t>
  </si>
  <si>
    <t>Climate index taken to 10 point scale</t>
  </si>
  <si>
    <t>Normalized*10</t>
  </si>
  <si>
    <t>WGI normalized</t>
  </si>
  <si>
    <t>WGI (political stability)</t>
  </si>
  <si>
    <t>Imputations</t>
  </si>
  <si>
    <t>DSA debt distress risk low</t>
  </si>
  <si>
    <t>DSA debt distress moderate</t>
  </si>
  <si>
    <t>DSA debt distress high</t>
  </si>
  <si>
    <t>In debt distress</t>
  </si>
  <si>
    <t>GPI Militarization 2022</t>
  </si>
  <si>
    <t>GPI Relationship with neighbors 2022</t>
  </si>
  <si>
    <t>iso3c</t>
  </si>
  <si>
    <t>Militarisation -2022</t>
  </si>
  <si>
    <t>Relationship with neighbors</t>
  </si>
  <si>
    <t>CUB</t>
  </si>
  <si>
    <t>KSV</t>
  </si>
  <si>
    <t>PRK</t>
  </si>
  <si>
    <t>PSE</t>
  </si>
  <si>
    <t>GPI External Components</t>
  </si>
  <si>
    <t>GPI external components normalized</t>
  </si>
  <si>
    <t>A1</t>
  </si>
  <si>
    <t>A2</t>
  </si>
  <si>
    <t>D</t>
  </si>
  <si>
    <t>C</t>
  </si>
  <si>
    <t>I</t>
  </si>
  <si>
    <t>A</t>
  </si>
  <si>
    <t>Food inflation shifted right</t>
  </si>
  <si>
    <t>B</t>
  </si>
  <si>
    <t>I *10</t>
  </si>
  <si>
    <t>Credit rating average inverted (to make more positive worse)</t>
  </si>
  <si>
    <r>
      <t xml:space="preserve">Credit rating average normalized * 10 (values in </t>
    </r>
    <r>
      <rPr>
        <b/>
        <sz val="12"/>
        <color rgb="FFFF0000"/>
        <rFont val="Calibri"/>
        <family val="2"/>
        <scheme val="minor"/>
      </rPr>
      <t>red</t>
    </r>
    <r>
      <rPr>
        <b/>
        <sz val="12"/>
        <color theme="0"/>
        <rFont val="Calibri"/>
        <family val="2"/>
        <scheme val="minor"/>
      </rPr>
      <t xml:space="preserve"> are imputted - exclude from indexation range)</t>
    </r>
  </si>
  <si>
    <t>A3</t>
  </si>
  <si>
    <t>C123</t>
  </si>
  <si>
    <t>Current external conflict (5 if current; 3 if probable or stand-off; 0 if none)</t>
  </si>
  <si>
    <t>Conflict subindex (OLD -  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</si>
</sst>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
    <numFmt numFmtId="167" formatCode="0.000"/>
  </numFmts>
  <fonts count="20" x14ac:knownFonts="1">
    <font>
      <sz val="12"/>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0"/>
      <color rgb="FF000000"/>
      <name val="Tahoma"/>
      <family val="2"/>
    </font>
    <font>
      <b/>
      <sz val="10"/>
      <color rgb="FF000000"/>
      <name val="Tahoma"/>
      <family val="2"/>
    </font>
    <font>
      <b/>
      <sz val="12"/>
      <color rgb="FFFF0000"/>
      <name val="Calibri"/>
      <family val="2"/>
      <scheme val="minor"/>
    </font>
    <font>
      <b/>
      <sz val="10"/>
      <color rgb="FF000000"/>
      <name val="Calibri"/>
      <family val="2"/>
    </font>
    <font>
      <sz val="10"/>
      <color rgb="FF000000"/>
      <name val="Calibri"/>
      <family val="2"/>
    </font>
    <font>
      <sz val="8"/>
      <name val="Calibri"/>
      <family val="2"/>
      <scheme val="minor"/>
    </font>
    <font>
      <sz val="11"/>
      <color rgb="FF000000"/>
      <name val="Helvetica"/>
      <family val="2"/>
    </font>
    <font>
      <sz val="12"/>
      <color rgb="FF000000"/>
      <name val="Calibri"/>
      <family val="2"/>
      <scheme val="minor"/>
    </font>
    <font>
      <b/>
      <sz val="12"/>
      <color rgb="FF000000"/>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
      <b/>
      <sz val="8"/>
      <color theme="1"/>
      <name val="Arial"/>
      <family val="2"/>
    </font>
    <font>
      <sz val="8"/>
      <color theme="1"/>
      <name val="Arial"/>
      <family val="2"/>
    </font>
    <font>
      <sz val="11"/>
      <color rgb="FF000000"/>
      <name val="Calibri"/>
      <family val="2"/>
      <scheme val="minor"/>
    </font>
  </fonts>
  <fills count="21">
    <fill>
      <patternFill patternType="none"/>
    </fill>
    <fill>
      <patternFill patternType="gray125"/>
    </fill>
    <fill>
      <patternFill patternType="solid">
        <fgColor rgb="FF92D050"/>
        <bgColor indexed="64"/>
      </patternFill>
    </fill>
    <fill>
      <patternFill patternType="solid">
        <fgColor theme="8"/>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rgb="FF0070C0"/>
        <bgColor indexed="64"/>
      </patternFill>
    </fill>
    <fill>
      <patternFill patternType="solid">
        <fgColor rgb="FF92D050"/>
        <bgColor rgb="FF000000"/>
      </patternFill>
    </fill>
    <fill>
      <patternFill patternType="solid">
        <fgColor rgb="FF5B9BD5"/>
        <bgColor rgb="FF000000"/>
      </patternFill>
    </fill>
    <fill>
      <patternFill patternType="solid">
        <fgColor rgb="FFFF0000"/>
        <bgColor rgb="FF000000"/>
      </patternFill>
    </fill>
    <fill>
      <patternFill patternType="solid">
        <fgColor rgb="FFED7D31"/>
        <bgColor rgb="FF000000"/>
      </patternFill>
    </fill>
    <fill>
      <patternFill patternType="solid">
        <fgColor rgb="FFFFFF00"/>
        <bgColor rgb="FF000000"/>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9" tint="-0.249977111117893"/>
        <bgColor indexed="64"/>
      </patternFill>
    </fill>
  </fills>
  <borders count="18">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2" tint="-9.9978637043366805E-2"/>
      </left>
      <right style="thin">
        <color theme="2" tint="-9.9978637043366805E-2"/>
      </right>
      <top style="thin">
        <color indexed="64"/>
      </top>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0" fontId="14" fillId="0" borderId="0"/>
    <xf numFmtId="9" fontId="14" fillId="0" borderId="0" applyFont="0" applyFill="0" applyBorder="0" applyAlignment="0" applyProtection="0"/>
    <xf numFmtId="0" fontId="16" fillId="18" borderId="0" applyNumberFormat="0" applyBorder="0" applyAlignment="0" applyProtection="0"/>
    <xf numFmtId="0" fontId="16" fillId="19" borderId="0" applyNumberFormat="0" applyBorder="0" applyAlignment="0" applyProtection="0"/>
  </cellStyleXfs>
  <cellXfs count="95">
    <xf numFmtId="0" fontId="0" fillId="0" borderId="0" xfId="0"/>
    <xf numFmtId="0" fontId="0" fillId="0" borderId="0" xfId="0" applyAlignment="1">
      <alignment horizontal="center"/>
    </xf>
    <xf numFmtId="0" fontId="0" fillId="6" borderId="0" xfId="0" applyFill="1" applyAlignment="1">
      <alignment horizontal="center"/>
    </xf>
    <xf numFmtId="0" fontId="7" fillId="0" borderId="0" xfId="0" applyFont="1"/>
    <xf numFmtId="0" fontId="3" fillId="0" borderId="0" xfId="0" applyFont="1"/>
    <xf numFmtId="2" fontId="0" fillId="0" borderId="0" xfId="0" applyNumberFormat="1"/>
    <xf numFmtId="0" fontId="4" fillId="8" borderId="1" xfId="0" applyFont="1" applyFill="1" applyBorder="1" applyAlignment="1">
      <alignment horizontal="center" vertical="center" textRotation="90" wrapText="1"/>
    </xf>
    <xf numFmtId="0" fontId="4" fillId="9" borderId="1" xfId="0" applyFont="1" applyFill="1" applyBorder="1" applyAlignment="1">
      <alignment horizontal="center" vertical="center" textRotation="90" wrapText="1"/>
    </xf>
    <xf numFmtId="0" fontId="0" fillId="0" borderId="1" xfId="0" applyBorder="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12" fillId="0" borderId="0" xfId="0" applyFont="1" applyAlignment="1">
      <alignment horizontal="center"/>
    </xf>
    <xf numFmtId="0" fontId="12" fillId="10" borderId="0" xfId="0" applyFont="1" applyFill="1" applyAlignment="1">
      <alignment horizontal="center"/>
    </xf>
    <xf numFmtId="0" fontId="12" fillId="11" borderId="0" xfId="0" applyFont="1" applyFill="1" applyAlignment="1">
      <alignment horizontal="center"/>
    </xf>
    <xf numFmtId="0" fontId="12" fillId="12" borderId="0" xfId="0" applyFont="1" applyFill="1" applyAlignment="1">
      <alignment horizontal="center"/>
    </xf>
    <xf numFmtId="0" fontId="12" fillId="13" borderId="0" xfId="0" applyFont="1" applyFill="1" applyAlignment="1">
      <alignment horizontal="center"/>
    </xf>
    <xf numFmtId="0" fontId="12" fillId="14" borderId="0" xfId="0" applyFont="1" applyFill="1" applyAlignment="1">
      <alignment horizontal="center"/>
    </xf>
    <xf numFmtId="2" fontId="12" fillId="0" borderId="0" xfId="0" applyNumberFormat="1" applyFont="1" applyAlignment="1">
      <alignment horizontal="center"/>
    </xf>
    <xf numFmtId="0" fontId="13" fillId="0" borderId="0" xfId="0" applyFont="1" applyAlignment="1">
      <alignment horizontal="center"/>
    </xf>
    <xf numFmtId="0" fontId="0" fillId="0" borderId="2" xfId="0" applyBorder="1" applyAlignment="1">
      <alignment horizontal="center" wrapText="1"/>
    </xf>
    <xf numFmtId="0" fontId="0" fillId="6" borderId="0" xfId="0" applyFill="1"/>
    <xf numFmtId="0" fontId="0" fillId="0" borderId="3" xfId="0" applyBorder="1" applyAlignment="1">
      <alignment horizontal="center" wrapText="1"/>
    </xf>
    <xf numFmtId="0" fontId="0" fillId="0" borderId="1" xfId="0" applyBorder="1" applyAlignment="1">
      <alignment horizontal="left" wrapText="1"/>
    </xf>
    <xf numFmtId="0" fontId="0" fillId="0" borderId="1" xfId="0" applyBorder="1" applyAlignment="1">
      <alignment horizontal="center"/>
    </xf>
    <xf numFmtId="0" fontId="0" fillId="6" borderId="1" xfId="0" applyFill="1" applyBorder="1"/>
    <xf numFmtId="0" fontId="14" fillId="0" borderId="0" xfId="1"/>
    <xf numFmtId="164" fontId="14" fillId="0" borderId="0" xfId="1" applyNumberFormat="1"/>
    <xf numFmtId="9" fontId="0" fillId="0" borderId="0" xfId="2" applyFont="1"/>
    <xf numFmtId="165" fontId="14" fillId="16" borderId="0" xfId="1" applyNumberFormat="1" applyFill="1"/>
    <xf numFmtId="0" fontId="0" fillId="2" borderId="1" xfId="0" applyFill="1" applyBorder="1" applyAlignment="1">
      <alignment horizontal="center" vertical="center" textRotation="90" wrapText="1"/>
    </xf>
    <xf numFmtId="167" fontId="0" fillId="0" borderId="1" xfId="0" applyNumberFormat="1" applyBorder="1" applyAlignment="1">
      <alignment horizontal="center" wrapText="1"/>
    </xf>
    <xf numFmtId="167" fontId="0" fillId="0" borderId="0" xfId="0" applyNumberFormat="1" applyAlignment="1">
      <alignment horizontal="center"/>
    </xf>
    <xf numFmtId="0" fontId="14" fillId="0" borderId="0" xfId="1" applyAlignment="1">
      <alignment horizontal="center"/>
    </xf>
    <xf numFmtId="165" fontId="14" fillId="0" borderId="0" xfId="1" applyNumberFormat="1"/>
    <xf numFmtId="166" fontId="14" fillId="0" borderId="0" xfId="1" applyNumberFormat="1"/>
    <xf numFmtId="0" fontId="4" fillId="8" borderId="4" xfId="1"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4" fillId="9" borderId="4" xfId="0" applyFont="1" applyFill="1" applyBorder="1" applyAlignment="1">
      <alignment horizontal="center" vertical="center" textRotation="90" wrapText="1"/>
    </xf>
    <xf numFmtId="0" fontId="14" fillId="0" borderId="4" xfId="1" applyBorder="1" applyAlignment="1">
      <alignment horizontal="center"/>
    </xf>
    <xf numFmtId="166" fontId="14" fillId="17" borderId="4" xfId="1" applyNumberFormat="1" applyFill="1" applyBorder="1"/>
    <xf numFmtId="2" fontId="14" fillId="0" borderId="4" xfId="1" applyNumberFormat="1" applyBorder="1"/>
    <xf numFmtId="2" fontId="14" fillId="6" borderId="4" xfId="1" applyNumberFormat="1" applyFill="1" applyBorder="1"/>
    <xf numFmtId="166" fontId="14" fillId="16" borderId="4" xfId="1" applyNumberFormat="1" applyFill="1" applyBorder="1"/>
    <xf numFmtId="0" fontId="14" fillId="5" borderId="4" xfId="1" applyFill="1" applyBorder="1" applyAlignment="1">
      <alignment horizontal="center"/>
    </xf>
    <xf numFmtId="0" fontId="14" fillId="0" borderId="4" xfId="1" applyBorder="1"/>
    <xf numFmtId="164" fontId="3" fillId="15" borderId="4" xfId="1" applyNumberFormat="1" applyFont="1" applyFill="1" applyBorder="1" applyAlignment="1">
      <alignment horizontal="center" vertical="center" textRotation="90" wrapText="1"/>
    </xf>
    <xf numFmtId="0" fontId="0" fillId="0" borderId="4" xfId="0" applyBorder="1"/>
    <xf numFmtId="2" fontId="14" fillId="17" borderId="4" xfId="1" applyNumberFormat="1" applyFill="1" applyBorder="1" applyAlignment="1">
      <alignment horizontal="center"/>
    </xf>
    <xf numFmtId="2" fontId="14" fillId="16" borderId="4" xfId="1" applyNumberFormat="1" applyFill="1" applyBorder="1" applyAlignment="1">
      <alignment horizontal="center"/>
    </xf>
    <xf numFmtId="0" fontId="0" fillId="0" borderId="4" xfId="0" applyBorder="1" applyAlignment="1">
      <alignment horizontal="center"/>
    </xf>
    <xf numFmtId="2" fontId="14" fillId="0" borderId="4" xfId="1" applyNumberFormat="1" applyBorder="1" applyAlignment="1">
      <alignment horizontal="center"/>
    </xf>
    <xf numFmtId="0" fontId="15" fillId="2" borderId="4" xfId="0" applyFont="1" applyFill="1" applyBorder="1" applyAlignment="1">
      <alignment horizontal="center" vertical="center" textRotation="90" wrapText="1"/>
    </xf>
    <xf numFmtId="2" fontId="0" fillId="0" borderId="4" xfId="0" applyNumberFormat="1" applyBorder="1"/>
    <xf numFmtId="2" fontId="2" fillId="0" borderId="4" xfId="0" applyNumberFormat="1" applyFont="1" applyBorder="1"/>
    <xf numFmtId="0" fontId="2" fillId="0" borderId="4" xfId="0" applyFont="1" applyBorder="1"/>
    <xf numFmtId="0" fontId="0" fillId="2" borderId="4" xfId="0" applyFill="1" applyBorder="1" applyAlignment="1">
      <alignment horizontal="center"/>
    </xf>
    <xf numFmtId="0" fontId="0" fillId="2" borderId="4" xfId="0" applyFill="1" applyBorder="1"/>
    <xf numFmtId="0" fontId="0" fillId="3" borderId="4" xfId="0" applyFill="1" applyBorder="1" applyAlignment="1">
      <alignment horizontal="center"/>
    </xf>
    <xf numFmtId="0" fontId="0" fillId="3" borderId="4" xfId="0" applyFill="1" applyBorder="1"/>
    <xf numFmtId="0" fontId="0" fillId="4" borderId="4" xfId="0" applyFill="1" applyBorder="1" applyAlignment="1">
      <alignment horizontal="center"/>
    </xf>
    <xf numFmtId="0" fontId="0" fillId="4" borderId="4" xfId="0" applyFill="1" applyBorder="1"/>
    <xf numFmtId="0" fontId="0" fillId="5" borderId="4" xfId="0" applyFill="1" applyBorder="1" applyAlignment="1">
      <alignment horizontal="center"/>
    </xf>
    <xf numFmtId="0" fontId="0" fillId="5" borderId="4" xfId="0" applyFill="1" applyBorder="1"/>
    <xf numFmtId="0" fontId="0" fillId="6" borderId="4" xfId="0"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11" xfId="0" applyBorder="1"/>
    <xf numFmtId="0" fontId="0" fillId="0" borderId="12" xfId="0" applyBorder="1"/>
    <xf numFmtId="0" fontId="0" fillId="0" borderId="13" xfId="0" applyBorder="1"/>
    <xf numFmtId="0" fontId="15" fillId="9" borderId="4" xfId="0" applyFont="1" applyFill="1" applyBorder="1" applyAlignment="1">
      <alignment horizontal="center" vertical="center" textRotation="90" wrapText="1"/>
    </xf>
    <xf numFmtId="0" fontId="4" fillId="8" borderId="5" xfId="1" applyFont="1" applyFill="1" applyBorder="1" applyAlignment="1">
      <alignment horizontal="center" vertical="center" textRotation="90" wrapText="1"/>
    </xf>
    <xf numFmtId="0" fontId="4" fillId="9" borderId="14" xfId="0" applyFont="1" applyFill="1" applyBorder="1" applyAlignment="1">
      <alignment horizontal="center" vertical="center" textRotation="90" wrapText="1"/>
    </xf>
    <xf numFmtId="0" fontId="15" fillId="2" borderId="5" xfId="0" applyFont="1" applyFill="1" applyBorder="1" applyAlignment="1">
      <alignment horizontal="center" vertical="center" textRotation="90" wrapText="1"/>
    </xf>
    <xf numFmtId="166" fontId="2" fillId="0" borderId="4" xfId="0" applyNumberFormat="1" applyFont="1" applyBorder="1"/>
    <xf numFmtId="2" fontId="2" fillId="0" borderId="4" xfId="0" applyNumberFormat="1" applyFont="1" applyBorder="1" applyAlignment="1">
      <alignment horizontal="left" indent="3"/>
    </xf>
    <xf numFmtId="0" fontId="4" fillId="8" borderId="4" xfId="0" applyFont="1" applyFill="1" applyBorder="1" applyAlignment="1">
      <alignment horizontal="center" vertical="center" textRotation="90" wrapText="1"/>
    </xf>
    <xf numFmtId="0" fontId="0" fillId="7" borderId="4" xfId="0" applyFill="1" applyBorder="1"/>
    <xf numFmtId="0" fontId="11" fillId="0" borderId="4" xfId="0" applyFont="1" applyBorder="1"/>
    <xf numFmtId="0" fontId="0" fillId="0" borderId="4" xfId="0" applyBorder="1" applyAlignment="1">
      <alignment horizontal="center" wrapText="1"/>
    </xf>
    <xf numFmtId="0" fontId="15" fillId="2" borderId="10" xfId="0" applyFont="1" applyFill="1" applyBorder="1" applyAlignment="1">
      <alignment horizontal="center" vertical="center" textRotation="90" wrapText="1"/>
    </xf>
    <xf numFmtId="0" fontId="17" fillId="19" borderId="0" xfId="4" applyFont="1" applyAlignment="1">
      <alignment horizontal="center" vertical="center"/>
    </xf>
    <xf numFmtId="0" fontId="17" fillId="19" borderId="15" xfId="4" applyFont="1" applyBorder="1" applyAlignment="1">
      <alignment horizontal="center"/>
    </xf>
    <xf numFmtId="0" fontId="18" fillId="18" borderId="16" xfId="3" applyFont="1" applyBorder="1" applyAlignment="1">
      <alignment horizontal="center"/>
    </xf>
    <xf numFmtId="2" fontId="16" fillId="18" borderId="17" xfId="3" applyNumberFormat="1" applyBorder="1"/>
    <xf numFmtId="2" fontId="19" fillId="0" borderId="4" xfId="0" applyNumberFormat="1" applyFont="1" applyBorder="1" applyAlignment="1">
      <alignment horizontal="center"/>
    </xf>
    <xf numFmtId="2" fontId="19" fillId="0" borderId="7" xfId="0" applyNumberFormat="1" applyFont="1" applyBorder="1" applyAlignment="1">
      <alignment horizontal="center"/>
    </xf>
    <xf numFmtId="0" fontId="15" fillId="20" borderId="4" xfId="0" applyFont="1" applyFill="1" applyBorder="1" applyAlignment="1">
      <alignment horizontal="center" vertical="center" textRotation="90" wrapText="1"/>
    </xf>
    <xf numFmtId="0" fontId="15" fillId="2" borderId="8"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0" fontId="0" fillId="0" borderId="0" xfId="0" applyBorder="1" applyAlignment="1">
      <alignment horizontal="center" wrapText="1"/>
    </xf>
    <xf numFmtId="0" fontId="0" fillId="0" borderId="0" xfId="0" applyFill="1" applyBorder="1" applyAlignment="1">
      <alignment horizontal="center" wrapText="1"/>
    </xf>
    <xf numFmtId="164" fontId="1" fillId="0" borderId="0" xfId="1" applyNumberFormat="1" applyFont="1"/>
    <xf numFmtId="0" fontId="1" fillId="0" borderId="0" xfId="1" applyFont="1" applyAlignment="1">
      <alignment horizontal="center"/>
    </xf>
  </cellXfs>
  <cellStyles count="5">
    <cellStyle name="20% - Accent3" xfId="3" builtinId="38"/>
    <cellStyle name="40% - Accent3" xfId="4" builtinId="39"/>
    <cellStyle name="Normal" xfId="0" builtinId="0"/>
    <cellStyle name="Normal 2" xfId="1" xr:uid="{101AAF46-54C5-7840-9F06-0F04B792B360}"/>
    <cellStyle name="Percent 2" xfId="2" xr:uid="{D86A640E-34DC-A546-B016-0EFFE8D235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elvin Breton Guerrero" id="{1A107967-5138-0848-A0A9-004D27ED9004}" userId="S::mbretonguerrero@unicef.org::6dc41d79-9677-4275-a6af-d6a627ac1d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2" dT="2023-01-23T20:36:50.38" personId="{1A107967-5138-0848-A0A9-004D27ED9004}" id="{4010A5D3-8E54-B74B-8D97-FAB098C26398}">
    <text>EIU assessment</text>
  </threadedComment>
  <threadedComment ref="G119" dT="2023-01-23T21:05:56.72" personId="{1A107967-5138-0848-A0A9-004D27ED9004}" id="{11A50921-CD08-1846-99D8-E22DE5EA5EEB}">
    <text>EIU assessment.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25A3-29FD-F842-B994-62D9DD77762E}">
  <sheetPr>
    <tabColor theme="4"/>
  </sheetPr>
  <dimension ref="A2:E399"/>
  <sheetViews>
    <sheetView workbookViewId="0">
      <selection activeCell="D1" sqref="D1:F1048576"/>
    </sheetView>
  </sheetViews>
  <sheetFormatPr defaultColWidth="10.6640625" defaultRowHeight="15.5" x14ac:dyDescent="0.35"/>
  <cols>
    <col min="1" max="1" width="29" bestFit="1" customWidth="1"/>
    <col min="4" max="4" width="14" customWidth="1"/>
    <col min="5" max="5" width="15.5" hidden="1" customWidth="1"/>
  </cols>
  <sheetData>
    <row r="2" spans="1:5" ht="109" customHeight="1" x14ac:dyDescent="0.35">
      <c r="A2" s="76" t="s">
        <v>387</v>
      </c>
      <c r="B2" s="76" t="s">
        <v>386</v>
      </c>
      <c r="C2" s="70" t="s">
        <v>388</v>
      </c>
      <c r="D2" s="51" t="s">
        <v>401</v>
      </c>
      <c r="E2" s="80" t="s">
        <v>392</v>
      </c>
    </row>
    <row r="3" spans="1:5" x14ac:dyDescent="0.35">
      <c r="A3" s="49" t="s">
        <v>0</v>
      </c>
      <c r="B3" s="46" t="s">
        <v>1</v>
      </c>
      <c r="C3" s="46">
        <v>1.0102319711109364</v>
      </c>
      <c r="D3" s="52">
        <f>E3*10</f>
        <v>7.8084609234144375</v>
      </c>
      <c r="E3" s="5">
        <f>IF(C3&gt;=$D$204,1,((C3-$B$203)/($B$204-$B$203)))</f>
        <v>0.78084609234144375</v>
      </c>
    </row>
    <row r="4" spans="1:5" x14ac:dyDescent="0.35">
      <c r="A4" s="49" t="s">
        <v>2</v>
      </c>
      <c r="B4" s="46" t="s">
        <v>3</v>
      </c>
      <c r="C4" s="46"/>
      <c r="D4" s="52"/>
      <c r="E4" s="5"/>
    </row>
    <row r="5" spans="1:5" x14ac:dyDescent="0.35">
      <c r="A5" s="49" t="s">
        <v>4</v>
      </c>
      <c r="B5" s="46" t="s">
        <v>5</v>
      </c>
      <c r="C5" s="46">
        <v>1.1180988624842012</v>
      </c>
      <c r="D5" s="52">
        <f t="shared" ref="D5:D36" si="0">E5*10</f>
        <v>9.1040756886089458</v>
      </c>
      <c r="E5" s="5">
        <f t="shared" ref="E5:E36" si="1">IF(C5&gt;=$D$204,1,((C5-$B$203)/($B$204-$B$203)))</f>
        <v>0.91040756886089458</v>
      </c>
    </row>
    <row r="6" spans="1:5" x14ac:dyDescent="0.35">
      <c r="A6" s="49" t="s">
        <v>6</v>
      </c>
      <c r="B6" s="46" t="s">
        <v>7</v>
      </c>
      <c r="C6" s="46">
        <v>0.91341518071581029</v>
      </c>
      <c r="D6" s="52">
        <f t="shared" si="0"/>
        <v>6.6455715367109525</v>
      </c>
      <c r="E6" s="5">
        <f t="shared" si="1"/>
        <v>0.66455715367109525</v>
      </c>
    </row>
    <row r="7" spans="1:5" x14ac:dyDescent="0.35">
      <c r="A7" s="49" t="s">
        <v>8</v>
      </c>
      <c r="B7" s="46" t="s">
        <v>9</v>
      </c>
      <c r="C7" s="46">
        <v>1.0139676417104382</v>
      </c>
      <c r="D7" s="52">
        <f t="shared" si="0"/>
        <v>7.8533309472465795</v>
      </c>
      <c r="E7" s="5">
        <f t="shared" si="1"/>
        <v>0.78533309472465795</v>
      </c>
    </row>
    <row r="8" spans="1:5" x14ac:dyDescent="0.35">
      <c r="A8" s="49" t="s">
        <v>10</v>
      </c>
      <c r="B8" s="46" t="s">
        <v>11</v>
      </c>
      <c r="C8" s="46">
        <v>1.0686981524867931</v>
      </c>
      <c r="D8" s="52">
        <f t="shared" si="0"/>
        <v>8.5107120673078356</v>
      </c>
      <c r="E8" s="5">
        <f t="shared" si="1"/>
        <v>0.85107120673078351</v>
      </c>
    </row>
    <row r="9" spans="1:5" x14ac:dyDescent="0.35">
      <c r="A9" s="49" t="s">
        <v>12</v>
      </c>
      <c r="B9" s="46" t="s">
        <v>13</v>
      </c>
      <c r="C9" s="46">
        <v>0.99608884444928425</v>
      </c>
      <c r="D9" s="52">
        <f t="shared" si="0"/>
        <v>7.6385844812961246</v>
      </c>
      <c r="E9" s="5">
        <f t="shared" si="1"/>
        <v>0.76385844812961246</v>
      </c>
    </row>
    <row r="10" spans="1:5" x14ac:dyDescent="0.35">
      <c r="A10" s="49" t="s">
        <v>14</v>
      </c>
      <c r="B10" s="46" t="s">
        <v>15</v>
      </c>
      <c r="C10" s="46">
        <v>0.95533247587460401</v>
      </c>
      <c r="D10" s="52">
        <f t="shared" si="0"/>
        <v>7.1490500910044901</v>
      </c>
      <c r="E10" s="5">
        <f t="shared" si="1"/>
        <v>0.71490500910044896</v>
      </c>
    </row>
    <row r="11" spans="1:5" x14ac:dyDescent="0.35">
      <c r="A11" s="49" t="s">
        <v>16</v>
      </c>
      <c r="B11" s="46" t="s">
        <v>17</v>
      </c>
      <c r="C11" s="46">
        <v>1.172960620698877</v>
      </c>
      <c r="D11" s="52">
        <f t="shared" si="0"/>
        <v>9.7630332527191364</v>
      </c>
      <c r="E11" s="5">
        <f t="shared" si="1"/>
        <v>0.97630332527191366</v>
      </c>
    </row>
    <row r="12" spans="1:5" x14ac:dyDescent="0.35">
      <c r="A12" s="49" t="s">
        <v>18</v>
      </c>
      <c r="B12" s="46" t="s">
        <v>19</v>
      </c>
      <c r="C12" s="46">
        <v>0.95524051346623762</v>
      </c>
      <c r="D12" s="52">
        <f t="shared" si="0"/>
        <v>7.1479455087494026</v>
      </c>
      <c r="E12" s="5">
        <f t="shared" si="1"/>
        <v>0.71479455087494026</v>
      </c>
    </row>
    <row r="13" spans="1:5" x14ac:dyDescent="0.35">
      <c r="A13" s="49" t="s">
        <v>20</v>
      </c>
      <c r="B13" s="46" t="s">
        <v>21</v>
      </c>
      <c r="C13" s="46">
        <v>0.99358676770526477</v>
      </c>
      <c r="D13" s="52">
        <f t="shared" si="0"/>
        <v>7.60853144526319</v>
      </c>
      <c r="E13" s="5">
        <f t="shared" si="1"/>
        <v>0.76085314452631903</v>
      </c>
    </row>
    <row r="14" spans="1:5" x14ac:dyDescent="0.35">
      <c r="A14" s="49" t="s">
        <v>22</v>
      </c>
      <c r="B14" s="46" t="s">
        <v>23</v>
      </c>
      <c r="C14" s="46">
        <v>0.97795156068429367</v>
      </c>
      <c r="D14" s="52">
        <f t="shared" si="0"/>
        <v>7.4207332727623756</v>
      </c>
      <c r="E14" s="5">
        <f t="shared" si="1"/>
        <v>0.74207332727623754</v>
      </c>
    </row>
    <row r="15" spans="1:5" x14ac:dyDescent="0.35">
      <c r="A15" s="49" t="s">
        <v>24</v>
      </c>
      <c r="B15" s="46" t="s">
        <v>25</v>
      </c>
      <c r="C15" s="46">
        <v>1.022610659194167</v>
      </c>
      <c r="D15" s="52">
        <f t="shared" si="0"/>
        <v>7.957144276111352</v>
      </c>
      <c r="E15" s="5">
        <f t="shared" si="1"/>
        <v>0.7957144276111352</v>
      </c>
    </row>
    <row r="16" spans="1:5" x14ac:dyDescent="0.35">
      <c r="A16" s="49" t="s">
        <v>26</v>
      </c>
      <c r="B16" s="46" t="s">
        <v>27</v>
      </c>
      <c r="C16" s="46">
        <v>0.9910827527468955</v>
      </c>
      <c r="D16" s="52">
        <f t="shared" si="0"/>
        <v>7.5784551288789093</v>
      </c>
      <c r="E16" s="5">
        <f t="shared" si="1"/>
        <v>0.75784551288789093</v>
      </c>
    </row>
    <row r="17" spans="1:5" x14ac:dyDescent="0.35">
      <c r="A17" s="49" t="s">
        <v>28</v>
      </c>
      <c r="B17" s="46" t="s">
        <v>29</v>
      </c>
      <c r="C17" s="46">
        <v>0.92378191237527685</v>
      </c>
      <c r="D17" s="52">
        <f t="shared" si="0"/>
        <v>6.7700888045567122</v>
      </c>
      <c r="E17" s="5">
        <f t="shared" si="1"/>
        <v>0.6770088804556712</v>
      </c>
    </row>
    <row r="18" spans="1:5" x14ac:dyDescent="0.35">
      <c r="A18" s="49" t="s">
        <v>30</v>
      </c>
      <c r="B18" s="46" t="s">
        <v>31</v>
      </c>
      <c r="C18" s="46">
        <v>0.96521915600600305</v>
      </c>
      <c r="D18" s="52">
        <f t="shared" si="0"/>
        <v>7.2678013463147977</v>
      </c>
      <c r="E18" s="5">
        <f t="shared" si="1"/>
        <v>0.72678013463147972</v>
      </c>
    </row>
    <row r="19" spans="1:5" x14ac:dyDescent="0.35">
      <c r="A19" s="49" t="s">
        <v>32</v>
      </c>
      <c r="B19" s="46" t="s">
        <v>33</v>
      </c>
      <c r="C19" s="46">
        <v>0.85696610705489262</v>
      </c>
      <c r="D19" s="52">
        <f t="shared" si="0"/>
        <v>5.9675483510463607</v>
      </c>
      <c r="E19" s="5">
        <f t="shared" si="1"/>
        <v>0.59675483510463612</v>
      </c>
    </row>
    <row r="20" spans="1:5" x14ac:dyDescent="0.35">
      <c r="A20" s="49" t="s">
        <v>34</v>
      </c>
      <c r="B20" s="46" t="s">
        <v>35</v>
      </c>
      <c r="C20" s="46">
        <v>0.9445283409368479</v>
      </c>
      <c r="D20" s="52">
        <f t="shared" si="0"/>
        <v>7.0192790688465259</v>
      </c>
      <c r="E20" s="5">
        <f t="shared" si="1"/>
        <v>0.70192790688465256</v>
      </c>
    </row>
    <row r="21" spans="1:5" x14ac:dyDescent="0.35">
      <c r="A21" s="49" t="s">
        <v>36</v>
      </c>
      <c r="B21" s="46" t="s">
        <v>37</v>
      </c>
      <c r="C21" s="46">
        <v>1.0181781931688973</v>
      </c>
      <c r="D21" s="52">
        <f t="shared" si="0"/>
        <v>7.903904877483555</v>
      </c>
      <c r="E21" s="5">
        <f t="shared" si="1"/>
        <v>0.79039048774835552</v>
      </c>
    </row>
    <row r="22" spans="1:5" x14ac:dyDescent="0.35">
      <c r="A22" s="49" t="s">
        <v>38</v>
      </c>
      <c r="B22" s="46" t="s">
        <v>39</v>
      </c>
      <c r="C22" s="46">
        <v>1.105016363374423</v>
      </c>
      <c r="D22" s="52">
        <f t="shared" si="0"/>
        <v>8.9469386950747669</v>
      </c>
      <c r="E22" s="5">
        <f t="shared" si="1"/>
        <v>0.89469386950747676</v>
      </c>
    </row>
    <row r="23" spans="1:5" x14ac:dyDescent="0.35">
      <c r="A23" s="49" t="s">
        <v>40</v>
      </c>
      <c r="B23" s="46" t="s">
        <v>41</v>
      </c>
      <c r="C23" s="46">
        <v>0.93200908247813941</v>
      </c>
      <c r="D23" s="52">
        <f t="shared" si="0"/>
        <v>6.868907292095674</v>
      </c>
      <c r="E23" s="5">
        <f t="shared" si="1"/>
        <v>0.6868907292095674</v>
      </c>
    </row>
    <row r="24" spans="1:5" x14ac:dyDescent="0.35">
      <c r="A24" s="49" t="s">
        <v>42</v>
      </c>
      <c r="B24" s="46" t="s">
        <v>43</v>
      </c>
      <c r="C24" s="46">
        <v>1.0443238665026351</v>
      </c>
      <c r="D24" s="52">
        <f t="shared" si="0"/>
        <v>8.217946748773997</v>
      </c>
      <c r="E24" s="5">
        <f t="shared" si="1"/>
        <v>0.82179467487739977</v>
      </c>
    </row>
    <row r="25" spans="1:5" x14ac:dyDescent="0.35">
      <c r="A25" s="49" t="s">
        <v>44</v>
      </c>
      <c r="B25" s="46" t="s">
        <v>45</v>
      </c>
      <c r="C25" s="46">
        <v>1.0338595107516033</v>
      </c>
      <c r="D25" s="52">
        <f t="shared" si="0"/>
        <v>8.0922568948560869</v>
      </c>
      <c r="E25" s="5">
        <f t="shared" si="1"/>
        <v>0.80922568948560869</v>
      </c>
    </row>
    <row r="26" spans="1:5" x14ac:dyDescent="0.35">
      <c r="A26" s="49" t="s">
        <v>46</v>
      </c>
      <c r="B26" s="46" t="s">
        <v>47</v>
      </c>
      <c r="C26" s="46">
        <v>1.0373868764076035</v>
      </c>
      <c r="D26" s="52">
        <f t="shared" si="0"/>
        <v>8.1346249187044748</v>
      </c>
      <c r="E26" s="5">
        <f t="shared" si="1"/>
        <v>0.81346249187044739</v>
      </c>
    </row>
    <row r="27" spans="1:5" x14ac:dyDescent="0.35">
      <c r="A27" s="49" t="s">
        <v>48</v>
      </c>
      <c r="B27" s="46" t="s">
        <v>49</v>
      </c>
      <c r="C27" s="46">
        <v>0.98476996648729886</v>
      </c>
      <c r="D27" s="52">
        <f t="shared" si="0"/>
        <v>7.5026307588305698</v>
      </c>
      <c r="E27" s="5">
        <f t="shared" si="1"/>
        <v>0.75026307588305696</v>
      </c>
    </row>
    <row r="28" spans="1:5" x14ac:dyDescent="0.35">
      <c r="A28" s="49" t="s">
        <v>50</v>
      </c>
      <c r="B28" s="46" t="s">
        <v>51</v>
      </c>
      <c r="C28" s="46">
        <v>1.0496672241475491</v>
      </c>
      <c r="D28" s="52">
        <f t="shared" si="0"/>
        <v>8.2821270822602884</v>
      </c>
      <c r="E28" s="5">
        <f t="shared" si="1"/>
        <v>0.82821270822602877</v>
      </c>
    </row>
    <row r="29" spans="1:5" x14ac:dyDescent="0.35">
      <c r="A29" s="49" t="s">
        <v>52</v>
      </c>
      <c r="B29" s="46" t="s">
        <v>53</v>
      </c>
      <c r="C29" s="46">
        <v>0.92866946088341051</v>
      </c>
      <c r="D29" s="52">
        <f t="shared" si="0"/>
        <v>6.8287943066076568</v>
      </c>
      <c r="E29" s="5">
        <f t="shared" si="1"/>
        <v>0.68287943066076573</v>
      </c>
    </row>
    <row r="30" spans="1:5" x14ac:dyDescent="0.35">
      <c r="A30" s="49" t="s">
        <v>54</v>
      </c>
      <c r="B30" s="46" t="s">
        <v>55</v>
      </c>
      <c r="C30" s="46">
        <v>1.0488021860741878</v>
      </c>
      <c r="D30" s="52">
        <f t="shared" si="0"/>
        <v>8.2717369052000826</v>
      </c>
      <c r="E30" s="5">
        <f t="shared" si="1"/>
        <v>0.82717369052000822</v>
      </c>
    </row>
    <row r="31" spans="1:5" x14ac:dyDescent="0.35">
      <c r="A31" s="49" t="s">
        <v>56</v>
      </c>
      <c r="B31" s="46" t="s">
        <v>57</v>
      </c>
      <c r="C31" s="46">
        <v>1.0054315451792655</v>
      </c>
      <c r="D31" s="52">
        <f t="shared" si="0"/>
        <v>7.7508018712519586</v>
      </c>
      <c r="E31" s="5">
        <f t="shared" si="1"/>
        <v>0.77508018712519589</v>
      </c>
    </row>
    <row r="32" spans="1:5" x14ac:dyDescent="0.35">
      <c r="A32" s="49" t="s">
        <v>58</v>
      </c>
      <c r="B32" s="46" t="s">
        <v>59</v>
      </c>
      <c r="C32" s="46">
        <v>1.0219620292171108</v>
      </c>
      <c r="D32" s="52">
        <f t="shared" si="0"/>
        <v>7.9493534279213005</v>
      </c>
      <c r="E32" s="5">
        <f t="shared" si="1"/>
        <v>0.79493534279213007</v>
      </c>
    </row>
    <row r="33" spans="1:5" x14ac:dyDescent="0.35">
      <c r="A33" s="49" t="s">
        <v>60</v>
      </c>
      <c r="B33" s="46" t="s">
        <v>61</v>
      </c>
      <c r="C33" s="46">
        <v>1.0084871416212933</v>
      </c>
      <c r="D33" s="52">
        <f t="shared" si="0"/>
        <v>7.7875033633999768</v>
      </c>
      <c r="E33" s="5">
        <f t="shared" si="1"/>
        <v>0.77875033633999768</v>
      </c>
    </row>
    <row r="34" spans="1:5" x14ac:dyDescent="0.35">
      <c r="A34" s="49" t="s">
        <v>62</v>
      </c>
      <c r="B34" s="46" t="s">
        <v>63</v>
      </c>
      <c r="C34" s="46">
        <v>0.98436406493885087</v>
      </c>
      <c r="D34" s="52">
        <f t="shared" si="0"/>
        <v>7.4977553792521903</v>
      </c>
      <c r="E34" s="5">
        <f t="shared" si="1"/>
        <v>0.749775537925219</v>
      </c>
    </row>
    <row r="35" spans="1:5" x14ac:dyDescent="0.35">
      <c r="A35" s="49" t="s">
        <v>64</v>
      </c>
      <c r="B35" s="46" t="s">
        <v>65</v>
      </c>
      <c r="C35" s="46">
        <v>0.97388049533220222</v>
      </c>
      <c r="D35" s="52">
        <f t="shared" si="0"/>
        <v>7.3718347431664002</v>
      </c>
      <c r="E35" s="5">
        <f t="shared" si="1"/>
        <v>0.73718347431664</v>
      </c>
    </row>
    <row r="36" spans="1:5" x14ac:dyDescent="0.35">
      <c r="A36" s="49" t="s">
        <v>66</v>
      </c>
      <c r="B36" s="46" t="s">
        <v>67</v>
      </c>
      <c r="C36" s="46">
        <v>0.87837089183611039</v>
      </c>
      <c r="D36" s="52">
        <f t="shared" si="0"/>
        <v>6.2246462877282562</v>
      </c>
      <c r="E36" s="5">
        <f t="shared" si="1"/>
        <v>0.6224646287728256</v>
      </c>
    </row>
    <row r="37" spans="1:5" x14ac:dyDescent="0.35">
      <c r="A37" s="49" t="s">
        <v>68</v>
      </c>
      <c r="B37" s="46" t="s">
        <v>69</v>
      </c>
      <c r="C37" s="46">
        <v>0.93845993106090753</v>
      </c>
      <c r="D37" s="52">
        <f t="shared" ref="D37:D68" si="2">E37*10</f>
        <v>6.9463899613880233</v>
      </c>
      <c r="E37" s="5">
        <f t="shared" ref="E37:E73" si="3">IF(C37&gt;=$D$204,1,((C37-$B$203)/($B$204-$B$203)))</f>
        <v>0.69463899613880231</v>
      </c>
    </row>
    <row r="38" spans="1:5" x14ac:dyDescent="0.35">
      <c r="A38" s="49" t="s">
        <v>70</v>
      </c>
      <c r="B38" s="46" t="s">
        <v>71</v>
      </c>
      <c r="C38" s="46">
        <v>0.99678037645976147</v>
      </c>
      <c r="D38" s="52">
        <f t="shared" si="2"/>
        <v>7.6468906359648319</v>
      </c>
      <c r="E38" s="5">
        <f t="shared" si="3"/>
        <v>0.76468906359648314</v>
      </c>
    </row>
    <row r="39" spans="1:5" x14ac:dyDescent="0.35">
      <c r="A39" s="49" t="s">
        <v>72</v>
      </c>
      <c r="B39" s="46" t="s">
        <v>73</v>
      </c>
      <c r="C39" s="46">
        <v>0.96057991820530209</v>
      </c>
      <c r="D39" s="52">
        <f t="shared" si="2"/>
        <v>7.2120783629478513</v>
      </c>
      <c r="E39" s="5">
        <f t="shared" si="3"/>
        <v>0.72120783629478513</v>
      </c>
    </row>
    <row r="40" spans="1:5" x14ac:dyDescent="0.35">
      <c r="A40" s="49" t="s">
        <v>74</v>
      </c>
      <c r="B40" s="46" t="s">
        <v>75</v>
      </c>
      <c r="C40" s="46">
        <v>1.1300883886012356</v>
      </c>
      <c r="D40" s="52">
        <f t="shared" si="2"/>
        <v>9.2480847248122942</v>
      </c>
      <c r="E40" s="5">
        <f t="shared" si="3"/>
        <v>0.92480847248122933</v>
      </c>
    </row>
    <row r="41" spans="1:5" x14ac:dyDescent="0.35">
      <c r="A41" s="49" t="s">
        <v>76</v>
      </c>
      <c r="B41" s="46" t="s">
        <v>77</v>
      </c>
      <c r="C41" s="46">
        <v>0.94421397004697316</v>
      </c>
      <c r="D41" s="52">
        <f t="shared" si="2"/>
        <v>7.0155030856742693</v>
      </c>
      <c r="E41" s="5">
        <f t="shared" si="3"/>
        <v>0.70155030856742695</v>
      </c>
    </row>
    <row r="42" spans="1:5" x14ac:dyDescent="0.35">
      <c r="A42" s="49" t="s">
        <v>78</v>
      </c>
      <c r="B42" s="46" t="s">
        <v>79</v>
      </c>
      <c r="C42" s="46">
        <v>1.0418554774119626</v>
      </c>
      <c r="D42" s="52">
        <f t="shared" si="2"/>
        <v>8.188298343119536</v>
      </c>
      <c r="E42" s="5">
        <f t="shared" si="3"/>
        <v>0.81882983431195366</v>
      </c>
    </row>
    <row r="43" spans="1:5" x14ac:dyDescent="0.35">
      <c r="A43" s="49" t="s">
        <v>80</v>
      </c>
      <c r="B43" s="46" t="s">
        <v>81</v>
      </c>
      <c r="C43" s="46">
        <v>1.092693058901127</v>
      </c>
      <c r="D43" s="52">
        <f t="shared" si="2"/>
        <v>8.7989205680264977</v>
      </c>
      <c r="E43" s="5">
        <f t="shared" si="3"/>
        <v>0.8798920568026497</v>
      </c>
    </row>
    <row r="44" spans="1:5" x14ac:dyDescent="0.35">
      <c r="A44" s="49" t="s">
        <v>82</v>
      </c>
      <c r="B44" s="46" t="s">
        <v>83</v>
      </c>
      <c r="C44" s="46">
        <v>0.96041957506556841</v>
      </c>
      <c r="D44" s="52">
        <f t="shared" si="2"/>
        <v>7.2101524435420741</v>
      </c>
      <c r="E44" s="5">
        <f t="shared" si="3"/>
        <v>0.72101524435420739</v>
      </c>
    </row>
    <row r="45" spans="1:5" x14ac:dyDescent="0.35">
      <c r="A45" s="49" t="s">
        <v>84</v>
      </c>
      <c r="B45" s="46" t="s">
        <v>85</v>
      </c>
      <c r="C45" s="46">
        <v>0.9942170269838243</v>
      </c>
      <c r="D45" s="52">
        <f t="shared" si="2"/>
        <v>7.6161016386451132</v>
      </c>
      <c r="E45" s="5">
        <f t="shared" si="3"/>
        <v>0.7616101638645113</v>
      </c>
    </row>
    <row r="46" spans="1:5" x14ac:dyDescent="0.35">
      <c r="A46" s="49" t="s">
        <v>86</v>
      </c>
      <c r="B46" s="46" t="s">
        <v>87</v>
      </c>
      <c r="C46" s="46">
        <v>0.99180370555294128</v>
      </c>
      <c r="D46" s="52">
        <f t="shared" si="2"/>
        <v>7.5871146636873155</v>
      </c>
      <c r="E46" s="5">
        <f t="shared" si="3"/>
        <v>0.75871146636873155</v>
      </c>
    </row>
    <row r="47" spans="1:5" x14ac:dyDescent="0.35">
      <c r="A47" s="49" t="s">
        <v>88</v>
      </c>
      <c r="B47" s="46" t="s">
        <v>89</v>
      </c>
      <c r="C47" s="46">
        <v>0.99875074314662682</v>
      </c>
      <c r="D47" s="52">
        <f t="shared" si="2"/>
        <v>7.6705571766414904</v>
      </c>
      <c r="E47" s="5">
        <f t="shared" si="3"/>
        <v>0.76705571766414904</v>
      </c>
    </row>
    <row r="48" spans="1:5" x14ac:dyDescent="0.35">
      <c r="A48" s="49" t="s">
        <v>90</v>
      </c>
      <c r="B48" s="46" t="s">
        <v>91</v>
      </c>
      <c r="C48" s="46">
        <v>0.95019853854100866</v>
      </c>
      <c r="D48" s="52">
        <f t="shared" si="2"/>
        <v>7.087385154448822</v>
      </c>
      <c r="E48" s="5">
        <f t="shared" si="3"/>
        <v>0.7087385154448822</v>
      </c>
    </row>
    <row r="49" spans="1:5" x14ac:dyDescent="0.35">
      <c r="A49" s="49" t="s">
        <v>92</v>
      </c>
      <c r="B49" s="46" t="s">
        <v>93</v>
      </c>
      <c r="C49" s="46">
        <v>1.1069426734336338</v>
      </c>
      <c r="D49" s="52">
        <f t="shared" si="2"/>
        <v>8.9700760611681307</v>
      </c>
      <c r="E49" s="5">
        <f t="shared" si="3"/>
        <v>0.89700760611681307</v>
      </c>
    </row>
    <row r="50" spans="1:5" x14ac:dyDescent="0.35">
      <c r="A50" s="49" t="s">
        <v>94</v>
      </c>
      <c r="B50" s="46" t="s">
        <v>95</v>
      </c>
      <c r="C50" s="46">
        <v>0.96131168026175018</v>
      </c>
      <c r="D50" s="52">
        <f t="shared" si="2"/>
        <v>7.220867730221471</v>
      </c>
      <c r="E50" s="5">
        <f t="shared" si="3"/>
        <v>0.72208677302214708</v>
      </c>
    </row>
    <row r="51" spans="1:5" x14ac:dyDescent="0.35">
      <c r="A51" s="49" t="s">
        <v>96</v>
      </c>
      <c r="B51" s="46" t="s">
        <v>97</v>
      </c>
      <c r="C51" s="46">
        <v>0.93135104436774285</v>
      </c>
      <c r="D51" s="52">
        <f t="shared" si="2"/>
        <v>6.8610034405890952</v>
      </c>
      <c r="E51" s="5">
        <f t="shared" si="3"/>
        <v>0.68610034405890952</v>
      </c>
    </row>
    <row r="52" spans="1:5" x14ac:dyDescent="0.35">
      <c r="A52" s="49" t="s">
        <v>98</v>
      </c>
      <c r="B52" s="46" t="s">
        <v>99</v>
      </c>
      <c r="C52" s="46">
        <v>1.0098681160180565</v>
      </c>
      <c r="D52" s="52">
        <f t="shared" si="2"/>
        <v>7.8040905737666</v>
      </c>
      <c r="E52" s="5">
        <f t="shared" si="3"/>
        <v>0.78040905737666</v>
      </c>
    </row>
    <row r="53" spans="1:5" x14ac:dyDescent="0.35">
      <c r="A53" s="49" t="s">
        <v>100</v>
      </c>
      <c r="B53" s="46" t="s">
        <v>101</v>
      </c>
      <c r="C53" s="46">
        <v>1.0547349735426221</v>
      </c>
      <c r="D53" s="52">
        <f t="shared" si="2"/>
        <v>8.3429970198191779</v>
      </c>
      <c r="E53" s="5">
        <f t="shared" si="3"/>
        <v>0.83429970198191783</v>
      </c>
    </row>
    <row r="54" spans="1:5" x14ac:dyDescent="0.35">
      <c r="A54" s="49" t="s">
        <v>102</v>
      </c>
      <c r="B54" s="46" t="s">
        <v>103</v>
      </c>
      <c r="C54" s="46">
        <v>0.92416732425795911</v>
      </c>
      <c r="D54" s="52">
        <f t="shared" si="2"/>
        <v>6.7747180779095206</v>
      </c>
      <c r="E54" s="5">
        <f t="shared" si="3"/>
        <v>0.67747180779095206</v>
      </c>
    </row>
    <row r="55" spans="1:5" x14ac:dyDescent="0.35">
      <c r="A55" s="49" t="s">
        <v>104</v>
      </c>
      <c r="B55" s="46" t="s">
        <v>105</v>
      </c>
      <c r="C55" s="46">
        <v>0.99705547494266356</v>
      </c>
      <c r="D55" s="52">
        <f t="shared" si="2"/>
        <v>7.650194908960863</v>
      </c>
      <c r="E55" s="5">
        <f t="shared" si="3"/>
        <v>0.76501949089608634</v>
      </c>
    </row>
    <row r="56" spans="1:5" x14ac:dyDescent="0.35">
      <c r="A56" s="49" t="s">
        <v>106</v>
      </c>
      <c r="B56" s="46" t="s">
        <v>107</v>
      </c>
      <c r="C56" s="46">
        <v>1.0332280935576306</v>
      </c>
      <c r="D56" s="52">
        <f t="shared" si="2"/>
        <v>8.0846727934780489</v>
      </c>
      <c r="E56" s="5">
        <f t="shared" si="3"/>
        <v>0.80846727934780482</v>
      </c>
    </row>
    <row r="57" spans="1:5" x14ac:dyDescent="0.35">
      <c r="A57" s="49" t="s">
        <v>108</v>
      </c>
      <c r="B57" s="46" t="s">
        <v>109</v>
      </c>
      <c r="C57" s="46">
        <v>0.92450881758792514</v>
      </c>
      <c r="D57" s="52">
        <f t="shared" si="2"/>
        <v>6.7788198351298004</v>
      </c>
      <c r="E57" s="5">
        <f t="shared" si="3"/>
        <v>0.67788198351298001</v>
      </c>
    </row>
    <row r="58" spans="1:5" x14ac:dyDescent="0.35">
      <c r="A58" s="49" t="s">
        <v>110</v>
      </c>
      <c r="B58" s="46" t="s">
        <v>111</v>
      </c>
      <c r="C58" s="46">
        <v>0.90498421337946089</v>
      </c>
      <c r="D58" s="52">
        <f t="shared" si="2"/>
        <v>6.5443051923602304</v>
      </c>
      <c r="E58" s="5">
        <f t="shared" si="3"/>
        <v>0.65443051923602302</v>
      </c>
    </row>
    <row r="59" spans="1:5" x14ac:dyDescent="0.35">
      <c r="A59" s="49" t="s">
        <v>112</v>
      </c>
      <c r="B59" s="46" t="s">
        <v>113</v>
      </c>
      <c r="C59" s="46">
        <v>0.97541271105909955</v>
      </c>
      <c r="D59" s="52">
        <f t="shared" si="2"/>
        <v>7.3902385489492319</v>
      </c>
      <c r="E59" s="5">
        <f t="shared" si="3"/>
        <v>0.73902385489492317</v>
      </c>
    </row>
    <row r="60" spans="1:5" x14ac:dyDescent="0.35">
      <c r="A60" s="49" t="s">
        <v>114</v>
      </c>
      <c r="B60" s="46" t="s">
        <v>115</v>
      </c>
      <c r="C60" s="46">
        <v>1.1470767662421448</v>
      </c>
      <c r="D60" s="52">
        <f t="shared" si="2"/>
        <v>9.452136149934919</v>
      </c>
      <c r="E60" s="5">
        <f t="shared" si="3"/>
        <v>0.94521361499349199</v>
      </c>
    </row>
    <row r="61" spans="1:5" x14ac:dyDescent="0.35">
      <c r="A61" s="49" t="s">
        <v>116</v>
      </c>
      <c r="B61" s="46" t="s">
        <v>117</v>
      </c>
      <c r="C61" s="46">
        <v>1.000113880476504</v>
      </c>
      <c r="D61" s="52">
        <f t="shared" si="2"/>
        <v>7.6869301417755764</v>
      </c>
      <c r="E61" s="5">
        <f t="shared" si="3"/>
        <v>0.76869301417755764</v>
      </c>
    </row>
    <row r="62" spans="1:5" x14ac:dyDescent="0.35">
      <c r="A62" s="49" t="s">
        <v>118</v>
      </c>
      <c r="B62" s="46" t="s">
        <v>119</v>
      </c>
      <c r="C62" s="46">
        <v>1.0649272641230936</v>
      </c>
      <c r="D62" s="52">
        <f t="shared" si="2"/>
        <v>8.4654190345736033</v>
      </c>
      <c r="E62" s="5">
        <f t="shared" si="3"/>
        <v>0.84654190345736025</v>
      </c>
    </row>
    <row r="63" spans="1:5" x14ac:dyDescent="0.35">
      <c r="A63" s="49" t="s">
        <v>120</v>
      </c>
      <c r="B63" s="46" t="s">
        <v>121</v>
      </c>
      <c r="C63" s="46">
        <v>1.0153444098812803</v>
      </c>
      <c r="D63" s="52">
        <f t="shared" si="2"/>
        <v>7.8698676356380179</v>
      </c>
      <c r="E63" s="5">
        <f t="shared" si="3"/>
        <v>0.78698676356380182</v>
      </c>
    </row>
    <row r="64" spans="1:5" x14ac:dyDescent="0.35">
      <c r="A64" s="49" t="s">
        <v>122</v>
      </c>
      <c r="B64" s="46" t="s">
        <v>123</v>
      </c>
      <c r="C64" s="46">
        <v>1.0019899091544162</v>
      </c>
      <c r="D64" s="52">
        <f t="shared" si="2"/>
        <v>7.7094635662961783</v>
      </c>
      <c r="E64" s="5">
        <f t="shared" si="3"/>
        <v>0.77094635662961786</v>
      </c>
    </row>
    <row r="65" spans="1:5" x14ac:dyDescent="0.35">
      <c r="A65" s="49" t="s">
        <v>124</v>
      </c>
      <c r="B65" s="46" t="s">
        <v>125</v>
      </c>
      <c r="C65" s="46">
        <v>0.89051913581465558</v>
      </c>
      <c r="D65" s="52">
        <f t="shared" si="2"/>
        <v>6.3705617217359292</v>
      </c>
      <c r="E65" s="5">
        <f t="shared" si="3"/>
        <v>0.63705617217359289</v>
      </c>
    </row>
    <row r="66" spans="1:5" x14ac:dyDescent="0.35">
      <c r="A66" s="49" t="s">
        <v>126</v>
      </c>
      <c r="B66" s="46" t="s">
        <v>127</v>
      </c>
      <c r="C66" s="46">
        <v>0.96941557580583249</v>
      </c>
      <c r="D66" s="52">
        <f t="shared" si="2"/>
        <v>7.3182055378549018</v>
      </c>
      <c r="E66" s="5">
        <f t="shared" si="3"/>
        <v>0.73182055378549016</v>
      </c>
    </row>
    <row r="67" spans="1:5" x14ac:dyDescent="0.35">
      <c r="A67" s="49" t="s">
        <v>128</v>
      </c>
      <c r="B67" s="46" t="s">
        <v>129</v>
      </c>
      <c r="C67" s="46">
        <v>0.94558782712211165</v>
      </c>
      <c r="D67" s="52">
        <f t="shared" si="2"/>
        <v>7.0320048082061337</v>
      </c>
      <c r="E67" s="5">
        <f t="shared" si="3"/>
        <v>0.70320048082061337</v>
      </c>
    </row>
    <row r="68" spans="1:5" x14ac:dyDescent="0.35">
      <c r="A68" s="49"/>
      <c r="B68" s="46" t="s">
        <v>389</v>
      </c>
      <c r="C68" s="46">
        <v>0.99193855022280986</v>
      </c>
      <c r="D68" s="52">
        <f t="shared" si="2"/>
        <v>7.588734314935861</v>
      </c>
      <c r="E68" s="5">
        <f t="shared" si="3"/>
        <v>0.7588734314935861</v>
      </c>
    </row>
    <row r="69" spans="1:5" x14ac:dyDescent="0.35">
      <c r="A69" s="49" t="s">
        <v>130</v>
      </c>
      <c r="B69" s="46" t="s">
        <v>131</v>
      </c>
      <c r="C69" s="46">
        <v>0.9656239796682845</v>
      </c>
      <c r="D69" s="52">
        <f t="shared" ref="D69:D99" si="4">E69*10</f>
        <v>7.2726637791472868</v>
      </c>
      <c r="E69" s="5">
        <f t="shared" si="3"/>
        <v>0.7272663779147287</v>
      </c>
    </row>
    <row r="70" spans="1:5" x14ac:dyDescent="0.35">
      <c r="A70" s="49" t="s">
        <v>132</v>
      </c>
      <c r="B70" s="46" t="s">
        <v>133</v>
      </c>
      <c r="C70" s="46">
        <v>1.1228574511478213</v>
      </c>
      <c r="D70" s="52">
        <f t="shared" si="4"/>
        <v>9.161232223441667</v>
      </c>
      <c r="E70" s="5">
        <f t="shared" si="3"/>
        <v>0.91612322234416677</v>
      </c>
    </row>
    <row r="71" spans="1:5" x14ac:dyDescent="0.35">
      <c r="A71" s="49" t="s">
        <v>134</v>
      </c>
      <c r="B71" s="46" t="s">
        <v>135</v>
      </c>
      <c r="C71" s="46">
        <v>0.95634667939348827</v>
      </c>
      <c r="D71" s="52">
        <f t="shared" si="4"/>
        <v>7.1612319295394649</v>
      </c>
      <c r="E71" s="5">
        <f t="shared" si="3"/>
        <v>0.71612319295394644</v>
      </c>
    </row>
    <row r="72" spans="1:5" x14ac:dyDescent="0.35">
      <c r="A72" s="49" t="s">
        <v>136</v>
      </c>
      <c r="B72" s="46" t="s">
        <v>137</v>
      </c>
      <c r="C72" s="46">
        <v>1.0765843321972453</v>
      </c>
      <c r="D72" s="52">
        <f t="shared" si="4"/>
        <v>8.6054348385285468</v>
      </c>
      <c r="E72" s="5">
        <f t="shared" si="3"/>
        <v>0.86054348385285473</v>
      </c>
    </row>
    <row r="73" spans="1:5" x14ac:dyDescent="0.35">
      <c r="A73" s="49" t="s">
        <v>138</v>
      </c>
      <c r="B73" s="46" t="s">
        <v>139</v>
      </c>
      <c r="C73" s="46">
        <v>0.96842373282790328</v>
      </c>
      <c r="D73" s="52">
        <f t="shared" si="4"/>
        <v>7.3062922770702476</v>
      </c>
      <c r="E73" s="5">
        <f t="shared" si="3"/>
        <v>0.73062922770702476</v>
      </c>
    </row>
    <row r="74" spans="1:5" x14ac:dyDescent="0.35">
      <c r="A74" s="55" t="s">
        <v>140</v>
      </c>
      <c r="B74" s="46" t="s">
        <v>141</v>
      </c>
      <c r="C74" s="46">
        <v>0.36013563935766379</v>
      </c>
      <c r="D74" s="52"/>
      <c r="E74" s="5"/>
    </row>
    <row r="75" spans="1:5" x14ac:dyDescent="0.35">
      <c r="A75" s="49" t="s">
        <v>142</v>
      </c>
      <c r="B75" s="46" t="s">
        <v>143</v>
      </c>
      <c r="C75" s="46">
        <v>1.0001898536538025</v>
      </c>
      <c r="D75" s="52">
        <f t="shared" si="4"/>
        <v>7.6878426735915362</v>
      </c>
      <c r="E75" s="5">
        <f t="shared" ref="E75:E99" si="5">IF(C75&gt;=$D$204,1,((C75-$B$203)/($B$204-$B$203)))</f>
        <v>0.76878426735915362</v>
      </c>
    </row>
    <row r="76" spans="1:5" x14ac:dyDescent="0.35">
      <c r="A76" s="49" t="s">
        <v>144</v>
      </c>
      <c r="B76" s="46" t="s">
        <v>145</v>
      </c>
      <c r="C76" s="46">
        <v>0.99466212059501535</v>
      </c>
      <c r="D76" s="52">
        <f t="shared" si="4"/>
        <v>7.6214477633661577</v>
      </c>
      <c r="E76" s="5">
        <f t="shared" si="5"/>
        <v>0.76214477633661581</v>
      </c>
    </row>
    <row r="77" spans="1:5" x14ac:dyDescent="0.35">
      <c r="A77" s="49" t="s">
        <v>146</v>
      </c>
      <c r="B77" s="46" t="s">
        <v>147</v>
      </c>
      <c r="C77" s="46">
        <v>0.91863406171613304</v>
      </c>
      <c r="D77" s="52">
        <f t="shared" si="4"/>
        <v>6.708256751754492</v>
      </c>
      <c r="E77" s="5">
        <f t="shared" si="5"/>
        <v>0.67082567517544922</v>
      </c>
    </row>
    <row r="78" spans="1:5" x14ac:dyDescent="0.35">
      <c r="A78" s="49" t="s">
        <v>148</v>
      </c>
      <c r="B78" s="46" t="s">
        <v>149</v>
      </c>
      <c r="C78" s="46">
        <v>1.1112452462155564</v>
      </c>
      <c r="D78" s="52">
        <f t="shared" si="4"/>
        <v>9.0217552813033706</v>
      </c>
      <c r="E78" s="5">
        <f t="shared" si="5"/>
        <v>0.90217552813033697</v>
      </c>
    </row>
    <row r="79" spans="1:5" x14ac:dyDescent="0.35">
      <c r="A79" s="49" t="s">
        <v>150</v>
      </c>
      <c r="B79" s="46" t="s">
        <v>151</v>
      </c>
      <c r="C79" s="46">
        <v>0.92033021424848338</v>
      </c>
      <c r="D79" s="52">
        <f t="shared" si="4"/>
        <v>6.7286296413127031</v>
      </c>
      <c r="E79" s="5">
        <f t="shared" si="5"/>
        <v>0.67286296413127034</v>
      </c>
    </row>
    <row r="80" spans="1:5" x14ac:dyDescent="0.35">
      <c r="A80" s="49" t="s">
        <v>152</v>
      </c>
      <c r="B80" s="46" t="s">
        <v>153</v>
      </c>
      <c r="C80" s="46">
        <v>0.96271964834079382</v>
      </c>
      <c r="D80" s="52">
        <f t="shared" si="4"/>
        <v>7.2377791680955728</v>
      </c>
      <c r="E80" s="5">
        <f t="shared" si="5"/>
        <v>0.72377791680955728</v>
      </c>
    </row>
    <row r="81" spans="1:5" x14ac:dyDescent="0.35">
      <c r="A81" s="49" t="s">
        <v>154</v>
      </c>
      <c r="B81" s="46" t="s">
        <v>155</v>
      </c>
      <c r="C81" s="46">
        <v>0.94913610509193735</v>
      </c>
      <c r="D81" s="52">
        <f t="shared" si="4"/>
        <v>7.0746240148059822</v>
      </c>
      <c r="E81" s="5">
        <f t="shared" si="5"/>
        <v>0.70746240148059825</v>
      </c>
    </row>
    <row r="82" spans="1:5" x14ac:dyDescent="0.35">
      <c r="A82" s="49" t="s">
        <v>156</v>
      </c>
      <c r="B82" s="46" t="s">
        <v>157</v>
      </c>
      <c r="C82" s="46">
        <v>0.78148530477663225</v>
      </c>
      <c r="D82" s="52">
        <f t="shared" si="4"/>
        <v>5.0609305680045473</v>
      </c>
      <c r="E82" s="5">
        <f t="shared" si="5"/>
        <v>0.50609305680045469</v>
      </c>
    </row>
    <row r="83" spans="1:5" x14ac:dyDescent="0.35">
      <c r="A83" s="49" t="s">
        <v>158</v>
      </c>
      <c r="B83" s="46" t="s">
        <v>159</v>
      </c>
      <c r="C83" s="46">
        <v>0.92530275552354346</v>
      </c>
      <c r="D83" s="52">
        <f t="shared" si="4"/>
        <v>6.788356011605635</v>
      </c>
      <c r="E83" s="5">
        <f t="shared" si="5"/>
        <v>0.67883560116056352</v>
      </c>
    </row>
    <row r="84" spans="1:5" x14ac:dyDescent="0.35">
      <c r="A84" s="49" t="s">
        <v>160</v>
      </c>
      <c r="B84" s="46" t="s">
        <v>161</v>
      </c>
      <c r="C84" s="46">
        <v>1.0889517007519438</v>
      </c>
      <c r="D84" s="52">
        <f t="shared" si="4"/>
        <v>8.7539822296888463</v>
      </c>
      <c r="E84" s="5">
        <f t="shared" si="5"/>
        <v>0.87539822296888459</v>
      </c>
    </row>
    <row r="85" spans="1:5" x14ac:dyDescent="0.35">
      <c r="A85" s="49" t="s">
        <v>162</v>
      </c>
      <c r="B85" s="46" t="s">
        <v>163</v>
      </c>
      <c r="C85" s="46">
        <v>1.0263991041167559</v>
      </c>
      <c r="D85" s="52">
        <f t="shared" si="4"/>
        <v>8.0026481848301749</v>
      </c>
      <c r="E85" s="5">
        <f t="shared" si="5"/>
        <v>0.80026481848301756</v>
      </c>
    </row>
    <row r="86" spans="1:5" x14ac:dyDescent="0.35">
      <c r="A86" s="49" t="s">
        <v>164</v>
      </c>
      <c r="B86" s="46" t="s">
        <v>165</v>
      </c>
      <c r="C86" s="46">
        <v>0.93004366343620648</v>
      </c>
      <c r="D86" s="52">
        <f t="shared" si="4"/>
        <v>6.8453001787534431</v>
      </c>
      <c r="E86" s="5">
        <f t="shared" si="5"/>
        <v>0.68453001787534429</v>
      </c>
    </row>
    <row r="87" spans="1:5" x14ac:dyDescent="0.35">
      <c r="A87" s="49" t="s">
        <v>166</v>
      </c>
      <c r="B87" s="46" t="s">
        <v>167</v>
      </c>
      <c r="C87" s="46">
        <v>0.98862399820292912</v>
      </c>
      <c r="D87" s="52">
        <f t="shared" si="4"/>
        <v>7.5489224460455056</v>
      </c>
      <c r="E87" s="5">
        <f t="shared" si="5"/>
        <v>0.75489224460455051</v>
      </c>
    </row>
    <row r="88" spans="1:5" x14ac:dyDescent="0.35">
      <c r="A88" s="49" t="s">
        <v>168</v>
      </c>
      <c r="B88" s="46" t="s">
        <v>169</v>
      </c>
      <c r="C88" s="46">
        <v>1.037237501084493</v>
      </c>
      <c r="D88" s="52">
        <f t="shared" si="4"/>
        <v>8.1328307363403223</v>
      </c>
      <c r="E88" s="5">
        <f t="shared" si="5"/>
        <v>0.81328307363403229</v>
      </c>
    </row>
    <row r="89" spans="1:5" x14ac:dyDescent="0.35">
      <c r="A89" s="49" t="s">
        <v>170</v>
      </c>
      <c r="B89" s="46" t="s">
        <v>171</v>
      </c>
      <c r="C89" s="46">
        <v>0.98963931527918247</v>
      </c>
      <c r="D89" s="52">
        <f t="shared" si="4"/>
        <v>7.5611176597816261</v>
      </c>
      <c r="E89" s="5">
        <f t="shared" si="5"/>
        <v>0.75611176597816265</v>
      </c>
    </row>
    <row r="90" spans="1:5" x14ac:dyDescent="0.35">
      <c r="A90" s="49" t="s">
        <v>172</v>
      </c>
      <c r="B90" s="46" t="s">
        <v>173</v>
      </c>
      <c r="C90" s="46">
        <v>1.0052170348650147</v>
      </c>
      <c r="D90" s="52">
        <f t="shared" si="4"/>
        <v>7.7482253370912755</v>
      </c>
      <c r="E90" s="5">
        <f t="shared" si="5"/>
        <v>0.77482253370912757</v>
      </c>
    </row>
    <row r="91" spans="1:5" x14ac:dyDescent="0.35">
      <c r="A91" s="49" t="s">
        <v>174</v>
      </c>
      <c r="B91" s="46" t="s">
        <v>175</v>
      </c>
      <c r="C91" s="46">
        <v>0.99949381833128081</v>
      </c>
      <c r="D91" s="52">
        <f t="shared" si="4"/>
        <v>7.6794824285758949</v>
      </c>
      <c r="E91" s="5">
        <f t="shared" si="5"/>
        <v>0.76794824285758945</v>
      </c>
    </row>
    <row r="92" spans="1:5" x14ac:dyDescent="0.35">
      <c r="A92" s="49" t="s">
        <v>176</v>
      </c>
      <c r="B92" s="46" t="s">
        <v>177</v>
      </c>
      <c r="C92" s="46">
        <v>0.94687332837303217</v>
      </c>
      <c r="D92" s="52">
        <f t="shared" si="4"/>
        <v>7.0474452680188238</v>
      </c>
      <c r="E92" s="5">
        <f t="shared" si="5"/>
        <v>0.70474452680188238</v>
      </c>
    </row>
    <row r="93" spans="1:5" x14ac:dyDescent="0.35">
      <c r="A93" s="49" t="s">
        <v>178</v>
      </c>
      <c r="B93" s="46" t="s">
        <v>179</v>
      </c>
      <c r="C93" s="46">
        <v>1.080359804438507</v>
      </c>
      <c r="D93" s="52">
        <f t="shared" si="4"/>
        <v>8.6507829293012186</v>
      </c>
      <c r="E93" s="5">
        <f t="shared" si="5"/>
        <v>0.86507829293012195</v>
      </c>
    </row>
    <row r="94" spans="1:5" x14ac:dyDescent="0.35">
      <c r="A94" s="49" t="s">
        <v>180</v>
      </c>
      <c r="B94" s="46" t="s">
        <v>181</v>
      </c>
      <c r="C94" s="46">
        <v>0.97758013972973001</v>
      </c>
      <c r="D94" s="52">
        <f t="shared" si="4"/>
        <v>7.4162720477589588</v>
      </c>
      <c r="E94" s="5">
        <f t="shared" si="5"/>
        <v>0.74162720477589583</v>
      </c>
    </row>
    <row r="95" spans="1:5" x14ac:dyDescent="0.35">
      <c r="A95" s="49" t="s">
        <v>182</v>
      </c>
      <c r="B95" s="46" t="s">
        <v>183</v>
      </c>
      <c r="C95" s="46">
        <v>1.0313282703981355</v>
      </c>
      <c r="D95" s="52">
        <f t="shared" si="4"/>
        <v>8.0618535678068213</v>
      </c>
      <c r="E95" s="5">
        <f t="shared" si="5"/>
        <v>0.80618535678068204</v>
      </c>
    </row>
    <row r="96" spans="1:5" x14ac:dyDescent="0.35">
      <c r="A96" s="49" t="s">
        <v>184</v>
      </c>
      <c r="B96" s="46" t="s">
        <v>185</v>
      </c>
      <c r="C96" s="46">
        <v>1.1316726723260697</v>
      </c>
      <c r="D96" s="52">
        <f t="shared" si="4"/>
        <v>9.267113931643232</v>
      </c>
      <c r="E96" s="5">
        <f t="shared" si="5"/>
        <v>0.92671139316432327</v>
      </c>
    </row>
    <row r="97" spans="1:5" x14ac:dyDescent="0.35">
      <c r="A97" s="57" t="s">
        <v>186</v>
      </c>
      <c r="B97" s="46" t="s">
        <v>187</v>
      </c>
      <c r="C97" s="46">
        <v>0.94014797677735007</v>
      </c>
      <c r="D97" s="52">
        <f t="shared" si="4"/>
        <v>6.9666654780614214</v>
      </c>
      <c r="E97" s="5">
        <f t="shared" si="5"/>
        <v>0.69666654780614212</v>
      </c>
    </row>
    <row r="98" spans="1:5" x14ac:dyDescent="0.35">
      <c r="A98" s="49" t="s">
        <v>188</v>
      </c>
      <c r="B98" s="46" t="s">
        <v>189</v>
      </c>
      <c r="C98" s="46">
        <v>1.0046723019620465</v>
      </c>
      <c r="D98" s="52">
        <f t="shared" si="4"/>
        <v>7.7416824212513209</v>
      </c>
      <c r="E98" s="5">
        <f t="shared" si="5"/>
        <v>0.77416824212513213</v>
      </c>
    </row>
    <row r="99" spans="1:5" x14ac:dyDescent="0.35">
      <c r="A99" s="49" t="s">
        <v>190</v>
      </c>
      <c r="B99" s="46" t="s">
        <v>191</v>
      </c>
      <c r="C99" s="46">
        <v>1.0047211774791478</v>
      </c>
      <c r="D99" s="52">
        <f t="shared" si="4"/>
        <v>7.7422694766564302</v>
      </c>
      <c r="E99" s="5">
        <f t="shared" si="5"/>
        <v>0.77422694766564304</v>
      </c>
    </row>
    <row r="100" spans="1:5" x14ac:dyDescent="0.35">
      <c r="A100" s="49" t="s">
        <v>192</v>
      </c>
      <c r="B100" s="46" t="s">
        <v>193</v>
      </c>
      <c r="C100" s="46"/>
      <c r="D100" s="52"/>
      <c r="E100" s="5"/>
    </row>
    <row r="101" spans="1:5" x14ac:dyDescent="0.35">
      <c r="A101" s="49" t="s">
        <v>194</v>
      </c>
      <c r="B101" s="46" t="s">
        <v>195</v>
      </c>
      <c r="C101" s="46">
        <v>1.0167604431512571</v>
      </c>
      <c r="D101" s="52">
        <f t="shared" ref="D101:D132" si="6">E101*10</f>
        <v>7.8868759464295115</v>
      </c>
      <c r="E101" s="5">
        <f t="shared" ref="E101:E132" si="7">IF(C101&gt;=$D$204,1,((C101-$B$203)/($B$204-$B$203)))</f>
        <v>0.78868759464295113</v>
      </c>
    </row>
    <row r="102" spans="1:5" x14ac:dyDescent="0.35">
      <c r="A102" s="49" t="s">
        <v>196</v>
      </c>
      <c r="B102" s="46" t="s">
        <v>197</v>
      </c>
      <c r="C102" s="46">
        <v>1.3978449749156188</v>
      </c>
      <c r="D102" s="52">
        <f t="shared" si="6"/>
        <v>10</v>
      </c>
      <c r="E102" s="5">
        <f t="shared" si="7"/>
        <v>1</v>
      </c>
    </row>
    <row r="103" spans="1:5" x14ac:dyDescent="0.35">
      <c r="A103" s="49" t="s">
        <v>198</v>
      </c>
      <c r="B103" s="46" t="s">
        <v>199</v>
      </c>
      <c r="C103" s="46">
        <v>1.1005051868303948</v>
      </c>
      <c r="D103" s="52">
        <f t="shared" si="6"/>
        <v>8.8927538857747876</v>
      </c>
      <c r="E103" s="5">
        <f t="shared" si="7"/>
        <v>0.88927538857747868</v>
      </c>
    </row>
    <row r="104" spans="1:5" x14ac:dyDescent="0.35">
      <c r="A104" s="49" t="s">
        <v>200</v>
      </c>
      <c r="B104" s="46" t="s">
        <v>201</v>
      </c>
      <c r="C104" s="46">
        <v>1.1278260211631419</v>
      </c>
      <c r="D104" s="52">
        <f t="shared" si="6"/>
        <v>9.2209108939938407</v>
      </c>
      <c r="E104" s="5">
        <f t="shared" si="7"/>
        <v>0.922091089399384</v>
      </c>
    </row>
    <row r="105" spans="1:5" x14ac:dyDescent="0.35">
      <c r="A105" s="49" t="s">
        <v>202</v>
      </c>
      <c r="B105" s="46" t="s">
        <v>203</v>
      </c>
      <c r="C105" s="46">
        <v>1.05259874847796</v>
      </c>
      <c r="D105" s="52">
        <f t="shared" si="6"/>
        <v>8.3173383149068663</v>
      </c>
      <c r="E105" s="5">
        <f t="shared" si="7"/>
        <v>0.83173383149068669</v>
      </c>
    </row>
    <row r="106" spans="1:5" x14ac:dyDescent="0.35">
      <c r="A106" s="49" t="s">
        <v>204</v>
      </c>
      <c r="B106" s="46" t="s">
        <v>205</v>
      </c>
      <c r="C106" s="46">
        <v>0.94927729291678364</v>
      </c>
      <c r="D106" s="52">
        <f t="shared" si="6"/>
        <v>7.0763198551904383</v>
      </c>
      <c r="E106" s="5">
        <f t="shared" si="7"/>
        <v>0.70763198551904383</v>
      </c>
    </row>
    <row r="107" spans="1:5" x14ac:dyDescent="0.35">
      <c r="A107" s="49" t="s">
        <v>206</v>
      </c>
      <c r="B107" s="46" t="s">
        <v>207</v>
      </c>
      <c r="C107" s="46">
        <v>0.98247198245540246</v>
      </c>
      <c r="D107" s="52">
        <f t="shared" si="6"/>
        <v>7.4750291286732367</v>
      </c>
      <c r="E107" s="5">
        <f t="shared" si="7"/>
        <v>0.74750291286732362</v>
      </c>
    </row>
    <row r="108" spans="1:5" x14ac:dyDescent="0.35">
      <c r="A108" s="49" t="s">
        <v>208</v>
      </c>
      <c r="B108" s="46" t="s">
        <v>209</v>
      </c>
      <c r="C108" s="46">
        <v>0.95458194268144825</v>
      </c>
      <c r="D108" s="52">
        <f t="shared" si="6"/>
        <v>7.1400352591646046</v>
      </c>
      <c r="E108" s="5">
        <f t="shared" si="7"/>
        <v>0.71400352591646044</v>
      </c>
    </row>
    <row r="109" spans="1:5" x14ac:dyDescent="0.35">
      <c r="A109" s="59" t="s">
        <v>210</v>
      </c>
      <c r="B109" s="46" t="s">
        <v>211</v>
      </c>
      <c r="C109" s="46">
        <v>2.4363063358474912</v>
      </c>
      <c r="D109" s="52">
        <f t="shared" si="6"/>
        <v>10</v>
      </c>
      <c r="E109" s="5">
        <f t="shared" si="7"/>
        <v>1</v>
      </c>
    </row>
    <row r="110" spans="1:5" x14ac:dyDescent="0.35">
      <c r="A110" s="49" t="s">
        <v>212</v>
      </c>
      <c r="B110" s="46" t="s">
        <v>213</v>
      </c>
      <c r="C110" s="46">
        <v>1.0208307989758436</v>
      </c>
      <c r="D110" s="52">
        <f t="shared" si="6"/>
        <v>7.9357659537226741</v>
      </c>
      <c r="E110" s="5">
        <f t="shared" si="7"/>
        <v>0.79357659537226743</v>
      </c>
    </row>
    <row r="111" spans="1:5" x14ac:dyDescent="0.35">
      <c r="A111" s="49" t="s">
        <v>214</v>
      </c>
      <c r="B111" s="46" t="s">
        <v>215</v>
      </c>
      <c r="C111" s="46">
        <v>0.90682277351418883</v>
      </c>
      <c r="D111" s="52">
        <f t="shared" si="6"/>
        <v>6.5663885733395579</v>
      </c>
      <c r="E111" s="5">
        <f t="shared" si="7"/>
        <v>0.65663885733395577</v>
      </c>
    </row>
    <row r="112" spans="1:5" x14ac:dyDescent="0.35">
      <c r="A112" s="49" t="s">
        <v>216</v>
      </c>
      <c r="B112" s="46" t="s">
        <v>217</v>
      </c>
      <c r="C112" s="46">
        <v>1.08168381256852</v>
      </c>
      <c r="D112" s="52">
        <f t="shared" si="6"/>
        <v>8.6666859043535585</v>
      </c>
      <c r="E112" s="5">
        <f t="shared" si="7"/>
        <v>0.86666859043535582</v>
      </c>
    </row>
    <row r="113" spans="1:5" x14ac:dyDescent="0.35">
      <c r="A113" s="49" t="s">
        <v>218</v>
      </c>
      <c r="B113" s="46" t="s">
        <v>219</v>
      </c>
      <c r="C113" s="46">
        <v>1.0615047248557348</v>
      </c>
      <c r="D113" s="52">
        <f t="shared" si="6"/>
        <v>8.4243101052923883</v>
      </c>
      <c r="E113" s="5">
        <f t="shared" si="7"/>
        <v>0.84243101052923874</v>
      </c>
    </row>
    <row r="114" spans="1:5" x14ac:dyDescent="0.35">
      <c r="A114" s="49" t="s">
        <v>220</v>
      </c>
      <c r="B114" s="46" t="s">
        <v>221</v>
      </c>
      <c r="C114" s="46">
        <v>1.0447170914680151</v>
      </c>
      <c r="D114" s="52">
        <f t="shared" si="6"/>
        <v>8.2226698669125042</v>
      </c>
      <c r="E114" s="5">
        <f t="shared" si="7"/>
        <v>0.82226698669125042</v>
      </c>
    </row>
    <row r="115" spans="1:5" x14ac:dyDescent="0.35">
      <c r="A115" s="49" t="s">
        <v>222</v>
      </c>
      <c r="B115" s="46" t="s">
        <v>223</v>
      </c>
      <c r="C115" s="46">
        <v>1.0048880940797458</v>
      </c>
      <c r="D115" s="52">
        <f t="shared" si="6"/>
        <v>7.7442743514566361</v>
      </c>
      <c r="E115" s="5">
        <f t="shared" si="7"/>
        <v>0.77442743514566359</v>
      </c>
    </row>
    <row r="116" spans="1:5" x14ac:dyDescent="0.35">
      <c r="A116" s="49" t="s">
        <v>224</v>
      </c>
      <c r="B116" s="46" t="s">
        <v>225</v>
      </c>
      <c r="C116" s="46">
        <v>0.99405488166656286</v>
      </c>
      <c r="D116" s="52">
        <f t="shared" si="6"/>
        <v>7.6141540728584616</v>
      </c>
      <c r="E116" s="5">
        <f t="shared" si="7"/>
        <v>0.76141540728584611</v>
      </c>
    </row>
    <row r="117" spans="1:5" x14ac:dyDescent="0.35">
      <c r="A117" s="49" t="s">
        <v>226</v>
      </c>
      <c r="B117" s="46" t="s">
        <v>227</v>
      </c>
      <c r="C117" s="46">
        <v>1.0472870052751111</v>
      </c>
      <c r="D117" s="52">
        <f t="shared" si="6"/>
        <v>8.2535377099675991</v>
      </c>
      <c r="E117" s="5">
        <f t="shared" si="7"/>
        <v>0.82535377099675988</v>
      </c>
    </row>
    <row r="118" spans="1:5" x14ac:dyDescent="0.35">
      <c r="A118" s="49" t="s">
        <v>228</v>
      </c>
      <c r="B118" s="46" t="s">
        <v>229</v>
      </c>
      <c r="C118" s="46">
        <v>0.98315320075943502</v>
      </c>
      <c r="D118" s="52">
        <f t="shared" si="6"/>
        <v>7.4832114029725041</v>
      </c>
      <c r="E118" s="5">
        <f t="shared" si="7"/>
        <v>0.74832114029725039</v>
      </c>
    </row>
    <row r="119" spans="1:5" x14ac:dyDescent="0.35">
      <c r="A119" s="49" t="s">
        <v>230</v>
      </c>
      <c r="B119" s="46" t="s">
        <v>231</v>
      </c>
      <c r="C119" s="46">
        <v>1.1812005636366649</v>
      </c>
      <c r="D119" s="52">
        <f t="shared" si="6"/>
        <v>9.8620051578018142</v>
      </c>
      <c r="E119" s="5">
        <f t="shared" si="7"/>
        <v>0.98620051578018142</v>
      </c>
    </row>
    <row r="120" spans="1:5" x14ac:dyDescent="0.35">
      <c r="A120" s="49" t="s">
        <v>232</v>
      </c>
      <c r="B120" s="46" t="s">
        <v>233</v>
      </c>
      <c r="C120" s="46">
        <v>0.97449866877293223</v>
      </c>
      <c r="D120" s="52">
        <f t="shared" si="6"/>
        <v>7.3792597706893437</v>
      </c>
      <c r="E120" s="5">
        <f t="shared" si="7"/>
        <v>0.73792597706893437</v>
      </c>
    </row>
    <row r="121" spans="1:5" x14ac:dyDescent="0.35">
      <c r="A121" s="49" t="s">
        <v>234</v>
      </c>
      <c r="B121" s="46" t="s">
        <v>235</v>
      </c>
      <c r="C121" s="46">
        <v>1.055944834597591</v>
      </c>
      <c r="D121" s="52">
        <f t="shared" si="6"/>
        <v>8.3575289473336856</v>
      </c>
      <c r="E121" s="5">
        <f t="shared" si="7"/>
        <v>0.83575289473336856</v>
      </c>
    </row>
    <row r="122" spans="1:5" x14ac:dyDescent="0.35">
      <c r="A122" s="49" t="s">
        <v>236</v>
      </c>
      <c r="B122" s="46" t="s">
        <v>237</v>
      </c>
      <c r="C122" s="46">
        <v>1.0378565862206806</v>
      </c>
      <c r="D122" s="52">
        <f t="shared" si="6"/>
        <v>8.1402667144532117</v>
      </c>
      <c r="E122" s="5">
        <f t="shared" si="7"/>
        <v>0.81402667144532126</v>
      </c>
    </row>
    <row r="123" spans="1:5" x14ac:dyDescent="0.35">
      <c r="A123" s="49" t="s">
        <v>238</v>
      </c>
      <c r="B123" s="46" t="s">
        <v>239</v>
      </c>
      <c r="C123" s="46">
        <v>1.0118207889214748</v>
      </c>
      <c r="D123" s="52">
        <f t="shared" si="6"/>
        <v>7.8275445902220229</v>
      </c>
      <c r="E123" s="5">
        <f t="shared" si="7"/>
        <v>0.78275445902220231</v>
      </c>
    </row>
    <row r="124" spans="1:5" x14ac:dyDescent="0.35">
      <c r="A124" s="49" t="s">
        <v>240</v>
      </c>
      <c r="B124" s="46" t="s">
        <v>241</v>
      </c>
      <c r="C124" s="46">
        <v>1.0608400041962367</v>
      </c>
      <c r="D124" s="52">
        <f t="shared" si="6"/>
        <v>8.4163259881067418</v>
      </c>
      <c r="E124" s="5">
        <f t="shared" si="7"/>
        <v>0.84163259881067409</v>
      </c>
    </row>
    <row r="125" spans="1:5" x14ac:dyDescent="0.35">
      <c r="A125" s="49" t="s">
        <v>242</v>
      </c>
      <c r="B125" s="46" t="s">
        <v>243</v>
      </c>
      <c r="C125" s="46">
        <v>1.0459635099191982</v>
      </c>
      <c r="D125" s="52">
        <f t="shared" si="6"/>
        <v>8.2376408939663541</v>
      </c>
      <c r="E125" s="5">
        <f t="shared" si="7"/>
        <v>0.82376408939663537</v>
      </c>
    </row>
    <row r="126" spans="1:5" x14ac:dyDescent="0.35">
      <c r="A126" s="49" t="s">
        <v>244</v>
      </c>
      <c r="B126" s="46" t="s">
        <v>245</v>
      </c>
      <c r="C126" s="46">
        <v>0.99194156142175383</v>
      </c>
      <c r="D126" s="52">
        <f t="shared" si="6"/>
        <v>7.5887704831591503</v>
      </c>
      <c r="E126" s="5">
        <f t="shared" si="7"/>
        <v>0.75887704831591507</v>
      </c>
    </row>
    <row r="127" spans="1:5" x14ac:dyDescent="0.35">
      <c r="A127" s="49" t="s">
        <v>246</v>
      </c>
      <c r="B127" s="46" t="s">
        <v>247</v>
      </c>
      <c r="C127" s="46">
        <v>1.0860690503491448</v>
      </c>
      <c r="D127" s="52">
        <f t="shared" si="6"/>
        <v>8.7193580333556415</v>
      </c>
      <c r="E127" s="5">
        <f t="shared" si="7"/>
        <v>0.8719358033355642</v>
      </c>
    </row>
    <row r="128" spans="1:5" x14ac:dyDescent="0.35">
      <c r="A128" s="49" t="s">
        <v>248</v>
      </c>
      <c r="B128" s="46" t="s">
        <v>249</v>
      </c>
      <c r="C128" s="46">
        <v>0.99814610849912244</v>
      </c>
      <c r="D128" s="52">
        <f t="shared" si="6"/>
        <v>7.6632947667687148</v>
      </c>
      <c r="E128" s="5">
        <f t="shared" si="7"/>
        <v>0.76632947667687146</v>
      </c>
    </row>
    <row r="129" spans="1:5" x14ac:dyDescent="0.35">
      <c r="A129" s="49" t="s">
        <v>250</v>
      </c>
      <c r="B129" s="46" t="s">
        <v>251</v>
      </c>
      <c r="C129" s="46">
        <v>1.0270443936915279</v>
      </c>
      <c r="D129" s="52">
        <f t="shared" si="6"/>
        <v>8.0103989106576918</v>
      </c>
      <c r="E129" s="5">
        <f t="shared" si="7"/>
        <v>0.80103989106576923</v>
      </c>
    </row>
    <row r="130" spans="1:5" x14ac:dyDescent="0.35">
      <c r="A130" s="49" t="s">
        <v>252</v>
      </c>
      <c r="B130" s="46" t="s">
        <v>253</v>
      </c>
      <c r="C130" s="46">
        <v>0.89465926347338587</v>
      </c>
      <c r="D130" s="52">
        <f t="shared" si="6"/>
        <v>6.4202897750445143</v>
      </c>
      <c r="E130" s="5">
        <f t="shared" si="7"/>
        <v>0.64202897750445143</v>
      </c>
    </row>
    <row r="131" spans="1:5" x14ac:dyDescent="0.35">
      <c r="A131" s="49" t="s">
        <v>254</v>
      </c>
      <c r="B131" s="46" t="s">
        <v>255</v>
      </c>
      <c r="C131" s="46">
        <v>0.96645407322768173</v>
      </c>
      <c r="D131" s="52">
        <f t="shared" si="6"/>
        <v>7.2826342293786404</v>
      </c>
      <c r="E131" s="5">
        <f t="shared" si="7"/>
        <v>0.72826342293786406</v>
      </c>
    </row>
    <row r="132" spans="1:5" x14ac:dyDescent="0.35">
      <c r="A132" s="49" t="s">
        <v>256</v>
      </c>
      <c r="B132" s="46" t="s">
        <v>257</v>
      </c>
      <c r="C132" s="46">
        <v>0.95132978851585159</v>
      </c>
      <c r="D132" s="52">
        <f t="shared" si="6"/>
        <v>7.1009728656720981</v>
      </c>
      <c r="E132" s="5">
        <f t="shared" si="7"/>
        <v>0.71009728656720983</v>
      </c>
    </row>
    <row r="133" spans="1:5" x14ac:dyDescent="0.35">
      <c r="A133" s="49" t="s">
        <v>258</v>
      </c>
      <c r="B133" s="46" t="s">
        <v>259</v>
      </c>
      <c r="C133" s="46">
        <v>0.99457742486685119</v>
      </c>
      <c r="D133" s="52">
        <f t="shared" ref="D133:D168" si="8">E133*10</f>
        <v>7.6204304629270583</v>
      </c>
      <c r="E133" s="5">
        <f t="shared" ref="E133:E168" si="9">IF(C133&gt;=$D$204,1,((C133-$B$203)/($B$204-$B$203)))</f>
        <v>0.76204304629270581</v>
      </c>
    </row>
    <row r="134" spans="1:5" x14ac:dyDescent="0.35">
      <c r="A134" s="49" t="s">
        <v>260</v>
      </c>
      <c r="B134" s="46" t="s">
        <v>261</v>
      </c>
      <c r="C134" s="46">
        <v>1.0271418169875242</v>
      </c>
      <c r="D134" s="52">
        <f t="shared" si="8"/>
        <v>8.0115690849267356</v>
      </c>
      <c r="E134" s="5">
        <f t="shared" si="9"/>
        <v>0.80115690849267351</v>
      </c>
    </row>
    <row r="135" spans="1:5" x14ac:dyDescent="0.35">
      <c r="A135" s="49" t="s">
        <v>262</v>
      </c>
      <c r="B135" s="46" t="s">
        <v>263</v>
      </c>
      <c r="C135" s="46">
        <v>0.97339638460181555</v>
      </c>
      <c r="D135" s="52">
        <f t="shared" si="8"/>
        <v>7.3660199745910484</v>
      </c>
      <c r="E135" s="5">
        <f t="shared" si="9"/>
        <v>0.73660199745910482</v>
      </c>
    </row>
    <row r="136" spans="1:5" x14ac:dyDescent="0.35">
      <c r="A136" s="49" t="s">
        <v>264</v>
      </c>
      <c r="B136" s="46" t="s">
        <v>265</v>
      </c>
      <c r="C136" s="46">
        <v>0.96374346009360279</v>
      </c>
      <c r="D136" s="52">
        <f t="shared" si="8"/>
        <v>7.2500764134025575</v>
      </c>
      <c r="E136" s="5">
        <f t="shared" si="9"/>
        <v>0.72500764134025575</v>
      </c>
    </row>
    <row r="137" spans="1:5" x14ac:dyDescent="0.35">
      <c r="A137" s="61" t="s">
        <v>266</v>
      </c>
      <c r="B137" s="46" t="s">
        <v>267</v>
      </c>
      <c r="C137" s="46">
        <v>0.95600673651042045</v>
      </c>
      <c r="D137" s="52">
        <f t="shared" si="8"/>
        <v>7.1571487951038817</v>
      </c>
      <c r="E137" s="5">
        <f t="shared" si="9"/>
        <v>0.71571487951038815</v>
      </c>
    </row>
    <row r="138" spans="1:5" x14ac:dyDescent="0.35">
      <c r="A138" s="49" t="s">
        <v>268</v>
      </c>
      <c r="B138" s="46" t="s">
        <v>269</v>
      </c>
      <c r="C138" s="46">
        <v>1.0238568304172275</v>
      </c>
      <c r="D138" s="52">
        <f t="shared" si="8"/>
        <v>7.9721123336496991</v>
      </c>
      <c r="E138" s="5">
        <f t="shared" si="9"/>
        <v>0.79721123336496991</v>
      </c>
    </row>
    <row r="139" spans="1:5" x14ac:dyDescent="0.35">
      <c r="A139" s="49" t="s">
        <v>270</v>
      </c>
      <c r="B139" s="46" t="s">
        <v>271</v>
      </c>
      <c r="C139" s="46">
        <v>0.99280808720189451</v>
      </c>
      <c r="D139" s="52">
        <f t="shared" si="8"/>
        <v>7.5991785294176362</v>
      </c>
      <c r="E139" s="5">
        <f t="shared" si="9"/>
        <v>0.75991785294176362</v>
      </c>
    </row>
    <row r="140" spans="1:5" x14ac:dyDescent="0.35">
      <c r="A140" s="49" t="s">
        <v>272</v>
      </c>
      <c r="B140" s="46" t="s">
        <v>273</v>
      </c>
      <c r="C140" s="46">
        <v>1.0219604027909186</v>
      </c>
      <c r="D140" s="52">
        <f t="shared" si="8"/>
        <v>7.9493338925313184</v>
      </c>
      <c r="E140" s="5">
        <f t="shared" si="9"/>
        <v>0.79493338925313184</v>
      </c>
    </row>
    <row r="141" spans="1:5" x14ac:dyDescent="0.35">
      <c r="A141" s="49" t="s">
        <v>274</v>
      </c>
      <c r="B141" s="46" t="s">
        <v>275</v>
      </c>
      <c r="C141" s="46">
        <v>1.3104109135791653</v>
      </c>
      <c r="D141" s="52">
        <f t="shared" si="8"/>
        <v>10</v>
      </c>
      <c r="E141" s="5">
        <f t="shared" si="9"/>
        <v>1</v>
      </c>
    </row>
    <row r="142" spans="1:5" x14ac:dyDescent="0.35">
      <c r="A142" s="49" t="s">
        <v>276</v>
      </c>
      <c r="B142" s="46" t="s">
        <v>277</v>
      </c>
      <c r="C142" s="46">
        <v>1.0492838112975702</v>
      </c>
      <c r="D142" s="52">
        <f t="shared" si="8"/>
        <v>8.277521819762466</v>
      </c>
      <c r="E142" s="5">
        <f t="shared" si="9"/>
        <v>0.82775218197624656</v>
      </c>
    </row>
    <row r="143" spans="1:5" x14ac:dyDescent="0.35">
      <c r="A143" s="49" t="s">
        <v>278</v>
      </c>
      <c r="B143" s="46" t="s">
        <v>279</v>
      </c>
      <c r="C143" s="46">
        <v>0.92228268456496332</v>
      </c>
      <c r="D143" s="52">
        <f t="shared" si="8"/>
        <v>6.7520812244484576</v>
      </c>
      <c r="E143" s="5">
        <f t="shared" si="9"/>
        <v>0.67520812244484574</v>
      </c>
    </row>
    <row r="144" spans="1:5" x14ac:dyDescent="0.35">
      <c r="A144" s="55" t="s">
        <v>280</v>
      </c>
      <c r="B144" s="46" t="s">
        <v>281</v>
      </c>
      <c r="C144" s="46">
        <v>0.93274965531523446</v>
      </c>
      <c r="D144" s="52">
        <f t="shared" si="8"/>
        <v>6.8778024877412225</v>
      </c>
      <c r="E144" s="5">
        <f t="shared" si="9"/>
        <v>0.68778024877412225</v>
      </c>
    </row>
    <row r="145" spans="1:5" x14ac:dyDescent="0.35">
      <c r="A145" s="49" t="s">
        <v>282</v>
      </c>
      <c r="B145" s="46" t="s">
        <v>283</v>
      </c>
      <c r="C145" s="46">
        <v>0.9787318775037197</v>
      </c>
      <c r="D145" s="52">
        <f t="shared" si="8"/>
        <v>7.4301058427874036</v>
      </c>
      <c r="E145" s="5">
        <f t="shared" si="9"/>
        <v>0.74301058427874034</v>
      </c>
    </row>
    <row r="146" spans="1:5" x14ac:dyDescent="0.35">
      <c r="A146" s="49" t="s">
        <v>284</v>
      </c>
      <c r="B146" s="46" t="s">
        <v>285</v>
      </c>
      <c r="C146" s="46">
        <v>1.0063323556939852</v>
      </c>
      <c r="D146" s="52">
        <f t="shared" si="8"/>
        <v>7.7616217195729291</v>
      </c>
      <c r="E146" s="5">
        <f t="shared" si="9"/>
        <v>0.77616217195729287</v>
      </c>
    </row>
    <row r="147" spans="1:5" x14ac:dyDescent="0.35">
      <c r="A147" s="49" t="s">
        <v>286</v>
      </c>
      <c r="B147" s="46" t="s">
        <v>287</v>
      </c>
      <c r="C147" s="46">
        <v>0.942220671065642</v>
      </c>
      <c r="D147" s="52">
        <f t="shared" si="8"/>
        <v>6.9915610997805331</v>
      </c>
      <c r="E147" s="5">
        <f t="shared" si="9"/>
        <v>0.69915610997805333</v>
      </c>
    </row>
    <row r="148" spans="1:5" x14ac:dyDescent="0.35">
      <c r="A148" s="49" t="s">
        <v>288</v>
      </c>
      <c r="B148" s="46" t="s">
        <v>289</v>
      </c>
      <c r="C148" s="46">
        <v>0.9254228864864581</v>
      </c>
      <c r="D148" s="52">
        <f t="shared" si="8"/>
        <v>6.7897989330371109</v>
      </c>
      <c r="E148" s="5">
        <f t="shared" si="9"/>
        <v>0.67897989330371111</v>
      </c>
    </row>
    <row r="149" spans="1:5" x14ac:dyDescent="0.35">
      <c r="A149" s="49" t="s">
        <v>290</v>
      </c>
      <c r="B149" s="46" t="s">
        <v>291</v>
      </c>
      <c r="C149" s="46">
        <v>1.0064204017568579</v>
      </c>
      <c r="D149" s="52">
        <f t="shared" si="8"/>
        <v>7.7626792616752631</v>
      </c>
      <c r="E149" s="5">
        <f t="shared" si="9"/>
        <v>0.77626792616752627</v>
      </c>
    </row>
    <row r="150" spans="1:5" x14ac:dyDescent="0.35">
      <c r="A150" s="49" t="s">
        <v>292</v>
      </c>
      <c r="B150" s="46" t="s">
        <v>293</v>
      </c>
      <c r="C150" s="46">
        <v>0.94305715653835831</v>
      </c>
      <c r="D150" s="52">
        <f t="shared" si="8"/>
        <v>7.0016083247957761</v>
      </c>
      <c r="E150" s="5">
        <f t="shared" si="9"/>
        <v>0.70016083247957761</v>
      </c>
    </row>
    <row r="151" spans="1:5" x14ac:dyDescent="0.35">
      <c r="A151" s="49" t="s">
        <v>294</v>
      </c>
      <c r="B151" s="46" t="s">
        <v>295</v>
      </c>
      <c r="C151" s="46">
        <v>0.99254370403128533</v>
      </c>
      <c r="D151" s="52">
        <f t="shared" si="8"/>
        <v>7.5960029605739514</v>
      </c>
      <c r="E151" s="5">
        <f t="shared" si="9"/>
        <v>0.7596002960573951</v>
      </c>
    </row>
    <row r="152" spans="1:5" x14ac:dyDescent="0.35">
      <c r="A152" s="49" t="s">
        <v>296</v>
      </c>
      <c r="B152" s="46" t="s">
        <v>297</v>
      </c>
      <c r="C152" s="46">
        <v>1.1185056387622092</v>
      </c>
      <c r="D152" s="52">
        <f t="shared" si="8"/>
        <v>9.1089615747711257</v>
      </c>
      <c r="E152" s="5">
        <f t="shared" si="9"/>
        <v>0.91089615747711261</v>
      </c>
    </row>
    <row r="153" spans="1:5" x14ac:dyDescent="0.35">
      <c r="A153" s="49" t="s">
        <v>298</v>
      </c>
      <c r="B153" s="46" t="s">
        <v>299</v>
      </c>
      <c r="C153" s="46">
        <v>0.96362655335988046</v>
      </c>
      <c r="D153" s="52">
        <f t="shared" si="8"/>
        <v>7.2486722189511097</v>
      </c>
      <c r="E153" s="5">
        <f t="shared" si="9"/>
        <v>0.72486722189511099</v>
      </c>
    </row>
    <row r="154" spans="1:5" x14ac:dyDescent="0.35">
      <c r="A154" s="63" t="s">
        <v>300</v>
      </c>
      <c r="B154" s="46" t="s">
        <v>301</v>
      </c>
      <c r="C154" s="46">
        <v>0.87996453221270854</v>
      </c>
      <c r="D154" s="52">
        <f t="shared" si="8"/>
        <v>6.2437878795183241</v>
      </c>
      <c r="E154" s="5">
        <f t="shared" si="9"/>
        <v>0.62437878795183244</v>
      </c>
    </row>
    <row r="155" spans="1:5" x14ac:dyDescent="0.35">
      <c r="A155" s="49" t="s">
        <v>302</v>
      </c>
      <c r="B155" s="46" t="s">
        <v>303</v>
      </c>
      <c r="C155" s="46">
        <v>1.1590819695248935</v>
      </c>
      <c r="D155" s="52">
        <f t="shared" si="8"/>
        <v>9.5963334882865645</v>
      </c>
      <c r="E155" s="5">
        <f t="shared" si="9"/>
        <v>0.95963334882865647</v>
      </c>
    </row>
    <row r="156" spans="1:5" x14ac:dyDescent="0.35">
      <c r="A156" s="49" t="s">
        <v>304</v>
      </c>
      <c r="B156" s="46" t="s">
        <v>305</v>
      </c>
      <c r="C156" s="46">
        <v>1.0174716915158382</v>
      </c>
      <c r="D156" s="52">
        <f t="shared" si="8"/>
        <v>7.8954189188943689</v>
      </c>
      <c r="E156" s="5">
        <f t="shared" si="9"/>
        <v>0.78954189188943691</v>
      </c>
    </row>
    <row r="157" spans="1:5" x14ac:dyDescent="0.35">
      <c r="A157" s="49" t="s">
        <v>306</v>
      </c>
      <c r="B157" s="46" t="s">
        <v>307</v>
      </c>
      <c r="C157" s="46">
        <v>0.97668086835421719</v>
      </c>
      <c r="D157" s="52">
        <f t="shared" si="8"/>
        <v>7.4054706864033273</v>
      </c>
      <c r="E157" s="5">
        <f t="shared" si="9"/>
        <v>0.74054706864033271</v>
      </c>
    </row>
    <row r="158" spans="1:5" x14ac:dyDescent="0.35">
      <c r="A158" s="49" t="s">
        <v>308</v>
      </c>
      <c r="B158" s="46" t="s">
        <v>309</v>
      </c>
      <c r="C158" s="46">
        <v>0.99644683657887545</v>
      </c>
      <c r="D158" s="52">
        <f t="shared" si="8"/>
        <v>7.6428844095040933</v>
      </c>
      <c r="E158" s="5">
        <f t="shared" si="9"/>
        <v>0.76428844095040938</v>
      </c>
    </row>
    <row r="159" spans="1:5" x14ac:dyDescent="0.35">
      <c r="A159" s="49" t="s">
        <v>310</v>
      </c>
      <c r="B159" s="46" t="s">
        <v>311</v>
      </c>
      <c r="C159" s="46">
        <v>1.0381894501488202</v>
      </c>
      <c r="D159" s="52">
        <f t="shared" si="8"/>
        <v>8.1442648218855123</v>
      </c>
      <c r="E159" s="5">
        <f t="shared" si="9"/>
        <v>0.81442648218855118</v>
      </c>
    </row>
    <row r="160" spans="1:5" x14ac:dyDescent="0.35">
      <c r="A160" s="49" t="s">
        <v>312</v>
      </c>
      <c r="B160" s="46" t="s">
        <v>313</v>
      </c>
      <c r="C160" s="46">
        <v>0.89260170973310404</v>
      </c>
      <c r="D160" s="52">
        <f t="shared" si="8"/>
        <v>6.3955760100314336</v>
      </c>
      <c r="E160" s="5">
        <f t="shared" si="9"/>
        <v>0.63955760100314341</v>
      </c>
    </row>
    <row r="161" spans="1:5" x14ac:dyDescent="0.35">
      <c r="A161" s="49" t="s">
        <v>314</v>
      </c>
      <c r="B161" s="46" t="s">
        <v>315</v>
      </c>
      <c r="C161" s="46">
        <v>1.0396341463414636</v>
      </c>
      <c r="D161" s="52">
        <f t="shared" si="8"/>
        <v>8.1616174098258814</v>
      </c>
      <c r="E161" s="5">
        <f t="shared" si="9"/>
        <v>0.8161617409825882</v>
      </c>
    </row>
    <row r="162" spans="1:5" x14ac:dyDescent="0.35">
      <c r="A162" s="49" t="s">
        <v>316</v>
      </c>
      <c r="B162" s="46" t="s">
        <v>317</v>
      </c>
      <c r="C162" s="46">
        <v>1.001672514470848</v>
      </c>
      <c r="D162" s="52">
        <f t="shared" si="8"/>
        <v>7.7056512636221157</v>
      </c>
      <c r="E162" s="5">
        <f t="shared" si="9"/>
        <v>0.77056512636221153</v>
      </c>
    </row>
    <row r="163" spans="1:5" x14ac:dyDescent="0.35">
      <c r="A163" s="49" t="s">
        <v>318</v>
      </c>
      <c r="B163" s="46" t="s">
        <v>319</v>
      </c>
      <c r="C163" s="46">
        <v>1.2551534392194648</v>
      </c>
      <c r="D163" s="52">
        <f t="shared" si="8"/>
        <v>10</v>
      </c>
      <c r="E163" s="5">
        <f t="shared" si="9"/>
        <v>1</v>
      </c>
    </row>
    <row r="164" spans="1:5" x14ac:dyDescent="0.35">
      <c r="A164" s="49" t="s">
        <v>320</v>
      </c>
      <c r="B164" s="46" t="s">
        <v>321</v>
      </c>
      <c r="C164" s="46">
        <v>0.99991685133906061</v>
      </c>
      <c r="D164" s="52">
        <f t="shared" si="8"/>
        <v>7.6845635781674551</v>
      </c>
      <c r="E164" s="5">
        <f t="shared" si="9"/>
        <v>0.76845635781674548</v>
      </c>
    </row>
    <row r="165" spans="1:5" x14ac:dyDescent="0.35">
      <c r="A165" s="49" t="s">
        <v>322</v>
      </c>
      <c r="B165" s="46" t="s">
        <v>323</v>
      </c>
      <c r="C165" s="46">
        <v>0.92666714549969564</v>
      </c>
      <c r="D165" s="52">
        <f t="shared" si="8"/>
        <v>6.8047440225706399</v>
      </c>
      <c r="E165" s="5">
        <f t="shared" si="9"/>
        <v>0.68047440225706401</v>
      </c>
    </row>
    <row r="166" spans="1:5" x14ac:dyDescent="0.35">
      <c r="A166" s="49" t="s">
        <v>324</v>
      </c>
      <c r="B166" s="46" t="s">
        <v>325</v>
      </c>
      <c r="C166" s="46">
        <v>0.98373645897688622</v>
      </c>
      <c r="D166" s="52">
        <f t="shared" si="8"/>
        <v>7.4902170554839476</v>
      </c>
      <c r="E166" s="5">
        <f t="shared" si="9"/>
        <v>0.74902170554839476</v>
      </c>
    </row>
    <row r="167" spans="1:5" x14ac:dyDescent="0.35">
      <c r="A167" s="49" t="s">
        <v>326</v>
      </c>
      <c r="B167" s="46" t="s">
        <v>327</v>
      </c>
      <c r="C167" s="46">
        <v>0.94929455961591047</v>
      </c>
      <c r="D167" s="52">
        <f t="shared" si="8"/>
        <v>7.0765272496008089</v>
      </c>
      <c r="E167" s="5">
        <f t="shared" si="9"/>
        <v>0.70765272496008091</v>
      </c>
    </row>
    <row r="168" spans="1:5" x14ac:dyDescent="0.35">
      <c r="A168" s="49" t="s">
        <v>328</v>
      </c>
      <c r="B168" s="46" t="s">
        <v>329</v>
      </c>
      <c r="C168" s="46">
        <v>0.92910013578264916</v>
      </c>
      <c r="D168" s="52">
        <f t="shared" si="8"/>
        <v>6.8339672447664235</v>
      </c>
      <c r="E168" s="5">
        <f t="shared" si="9"/>
        <v>0.68339672447664235</v>
      </c>
    </row>
    <row r="169" spans="1:5" x14ac:dyDescent="0.35">
      <c r="A169" s="49" t="s">
        <v>330</v>
      </c>
      <c r="B169" s="46" t="s">
        <v>331</v>
      </c>
      <c r="C169" s="46"/>
      <c r="D169" s="52"/>
      <c r="E169" s="5"/>
    </row>
    <row r="170" spans="1:5" x14ac:dyDescent="0.35">
      <c r="A170" s="49" t="s">
        <v>332</v>
      </c>
      <c r="B170" s="46" t="s">
        <v>333</v>
      </c>
      <c r="C170" s="46">
        <v>1.0920689022419658</v>
      </c>
      <c r="D170" s="52">
        <f t="shared" ref="D170:D183" si="10">E170*10</f>
        <v>8.7914236746507033</v>
      </c>
      <c r="E170" s="5">
        <f t="shared" ref="E170:E183" si="11">IF(C170&gt;=$D$204,1,((C170-$B$203)/($B$204-$B$203)))</f>
        <v>0.87914236746507035</v>
      </c>
    </row>
    <row r="171" spans="1:5" x14ac:dyDescent="0.35">
      <c r="A171" s="49" t="s">
        <v>334</v>
      </c>
      <c r="B171" s="46" t="s">
        <v>335</v>
      </c>
      <c r="C171" s="46">
        <v>0.95324099538759655</v>
      </c>
      <c r="D171" s="52">
        <f t="shared" si="10"/>
        <v>7.1239288238057696</v>
      </c>
      <c r="E171" s="5">
        <f t="shared" si="11"/>
        <v>0.71239288238057696</v>
      </c>
    </row>
    <row r="172" spans="1:5" x14ac:dyDescent="0.35">
      <c r="A172" s="49" t="s">
        <v>336</v>
      </c>
      <c r="B172" s="46" t="s">
        <v>337</v>
      </c>
      <c r="C172" s="46">
        <v>1.0275915766083379</v>
      </c>
      <c r="D172" s="52">
        <f t="shared" si="10"/>
        <v>8.0169712541938374</v>
      </c>
      <c r="E172" s="5">
        <f t="shared" si="11"/>
        <v>0.80169712541938376</v>
      </c>
    </row>
    <row r="173" spans="1:5" x14ac:dyDescent="0.35">
      <c r="A173" s="49" t="s">
        <v>338</v>
      </c>
      <c r="B173" s="46" t="s">
        <v>339</v>
      </c>
      <c r="C173" s="46">
        <v>0.88018679874520167</v>
      </c>
      <c r="D173" s="52">
        <f t="shared" si="10"/>
        <v>6.2464575754522711</v>
      </c>
      <c r="E173" s="5">
        <f t="shared" si="11"/>
        <v>0.62464575754522711</v>
      </c>
    </row>
    <row r="174" spans="1:5" x14ac:dyDescent="0.35">
      <c r="A174" s="49" t="s">
        <v>340</v>
      </c>
      <c r="B174" s="46" t="s">
        <v>341</v>
      </c>
      <c r="C174" s="46">
        <v>1.0229675663187245</v>
      </c>
      <c r="D174" s="52">
        <f t="shared" si="10"/>
        <v>7.9614311720670319</v>
      </c>
      <c r="E174" s="5">
        <f t="shared" si="11"/>
        <v>0.79614311720670317</v>
      </c>
    </row>
    <row r="175" spans="1:5" x14ac:dyDescent="0.35">
      <c r="A175" s="49" t="s">
        <v>342</v>
      </c>
      <c r="B175" s="46" t="s">
        <v>343</v>
      </c>
      <c r="C175" s="46">
        <v>1.0930064486263253</v>
      </c>
      <c r="D175" s="52">
        <f t="shared" si="10"/>
        <v>8.8026847661975776</v>
      </c>
      <c r="E175" s="5">
        <f t="shared" si="11"/>
        <v>0.88026847661975771</v>
      </c>
    </row>
    <row r="176" spans="1:5" x14ac:dyDescent="0.35">
      <c r="A176" s="49" t="s">
        <v>344</v>
      </c>
      <c r="B176" s="46" t="s">
        <v>345</v>
      </c>
      <c r="C176" s="46">
        <v>1.0389533280953116</v>
      </c>
      <c r="D176" s="52">
        <f t="shared" si="10"/>
        <v>8.1534399407165168</v>
      </c>
      <c r="E176" s="5">
        <f t="shared" si="11"/>
        <v>0.81534399407165159</v>
      </c>
    </row>
    <row r="177" spans="1:5" x14ac:dyDescent="0.35">
      <c r="A177" s="49" t="s">
        <v>346</v>
      </c>
      <c r="B177" s="46" t="s">
        <v>347</v>
      </c>
      <c r="C177" s="46">
        <v>1.0594147160162306</v>
      </c>
      <c r="D177" s="52">
        <f t="shared" si="10"/>
        <v>8.3992065144001788</v>
      </c>
      <c r="E177" s="5">
        <f t="shared" si="11"/>
        <v>0.83992065144001793</v>
      </c>
    </row>
    <row r="178" spans="1:5" x14ac:dyDescent="0.35">
      <c r="A178" s="49" t="s">
        <v>348</v>
      </c>
      <c r="B178" s="46" t="s">
        <v>349</v>
      </c>
      <c r="C178" s="46">
        <v>1.067879423823844</v>
      </c>
      <c r="D178" s="52">
        <f t="shared" si="10"/>
        <v>8.5008781235378787</v>
      </c>
      <c r="E178" s="5">
        <f t="shared" si="11"/>
        <v>0.85008781235378783</v>
      </c>
    </row>
    <row r="179" spans="1:5" x14ac:dyDescent="0.35">
      <c r="A179" s="49" t="s">
        <v>350</v>
      </c>
      <c r="B179" s="46" t="s">
        <v>351</v>
      </c>
      <c r="C179" s="46">
        <v>0.86480108615124673</v>
      </c>
      <c r="D179" s="52">
        <f t="shared" si="10"/>
        <v>6.0616561395715687</v>
      </c>
      <c r="E179" s="5">
        <f t="shared" si="11"/>
        <v>0.60616561395715685</v>
      </c>
    </row>
    <row r="180" spans="1:5" x14ac:dyDescent="0.35">
      <c r="A180" s="49" t="s">
        <v>352</v>
      </c>
      <c r="B180" s="46" t="s">
        <v>353</v>
      </c>
      <c r="C180" s="46">
        <v>0.94847560042463464</v>
      </c>
      <c r="D180" s="52">
        <f t="shared" si="10"/>
        <v>7.0666905369005519</v>
      </c>
      <c r="E180" s="5">
        <f t="shared" si="11"/>
        <v>0.70666905369005517</v>
      </c>
    </row>
    <row r="181" spans="1:5" x14ac:dyDescent="0.35">
      <c r="A181" s="49" t="s">
        <v>354</v>
      </c>
      <c r="B181" s="46" t="s">
        <v>355</v>
      </c>
      <c r="C181" s="46">
        <v>0.86873400746870644</v>
      </c>
      <c r="D181" s="52">
        <f t="shared" si="10"/>
        <v>6.1088953884678423</v>
      </c>
      <c r="E181" s="5">
        <f t="shared" si="11"/>
        <v>0.61088953884678421</v>
      </c>
    </row>
    <row r="182" spans="1:5" x14ac:dyDescent="0.35">
      <c r="A182" s="49" t="s">
        <v>356</v>
      </c>
      <c r="B182" s="46" t="s">
        <v>357</v>
      </c>
      <c r="C182" s="46">
        <v>0.95042497906751855</v>
      </c>
      <c r="D182" s="52">
        <f t="shared" si="10"/>
        <v>7.0901049852129203</v>
      </c>
      <c r="E182" s="5">
        <f t="shared" si="11"/>
        <v>0.70901049852129205</v>
      </c>
    </row>
    <row r="183" spans="1:5" x14ac:dyDescent="0.35">
      <c r="A183" s="49" t="s">
        <v>358</v>
      </c>
      <c r="B183" s="46" t="s">
        <v>359</v>
      </c>
      <c r="C183" s="46">
        <v>0.99981989617131228</v>
      </c>
      <c r="D183" s="52">
        <f t="shared" si="10"/>
        <v>7.6833990266976073</v>
      </c>
      <c r="E183" s="5">
        <f t="shared" si="11"/>
        <v>0.76833990266976071</v>
      </c>
    </row>
    <row r="184" spans="1:5" x14ac:dyDescent="0.35">
      <c r="A184" s="49" t="s">
        <v>360</v>
      </c>
      <c r="B184" s="46" t="s">
        <v>361</v>
      </c>
      <c r="C184" s="46"/>
      <c r="D184" s="52"/>
      <c r="E184" s="5"/>
    </row>
    <row r="185" spans="1:5" x14ac:dyDescent="0.35">
      <c r="A185" s="49" t="s">
        <v>362</v>
      </c>
      <c r="B185" s="46" t="s">
        <v>363</v>
      </c>
      <c r="C185" s="46">
        <v>0.97914775195092707</v>
      </c>
      <c r="D185" s="52">
        <f t="shared" ref="D185:D192" si="12">E185*10</f>
        <v>7.4351010092134429</v>
      </c>
      <c r="E185" s="5">
        <f t="shared" ref="E185:E192" si="13">IF(C185&gt;=$D$204,1,((C185-$B$203)/($B$204-$B$203)))</f>
        <v>0.74351010092134429</v>
      </c>
    </row>
    <row r="186" spans="1:5" x14ac:dyDescent="0.35">
      <c r="A186" s="63" t="s">
        <v>364</v>
      </c>
      <c r="B186" s="46" t="s">
        <v>365</v>
      </c>
      <c r="C186" s="46">
        <v>0.97695039049263788</v>
      </c>
      <c r="D186" s="52">
        <f t="shared" si="12"/>
        <v>7.40870798060583</v>
      </c>
      <c r="E186" s="5">
        <f t="shared" si="13"/>
        <v>0.74087079806058298</v>
      </c>
    </row>
    <row r="187" spans="1:5" x14ac:dyDescent="0.35">
      <c r="A187" s="46"/>
      <c r="B187" s="46" t="s">
        <v>390</v>
      </c>
      <c r="C187" s="46">
        <v>0.93152706831239507</v>
      </c>
      <c r="D187" s="52">
        <f t="shared" si="12"/>
        <v>6.8631177058545143</v>
      </c>
      <c r="E187" s="5">
        <f t="shared" si="13"/>
        <v>0.68631177058545145</v>
      </c>
    </row>
    <row r="188" spans="1:5" x14ac:dyDescent="0.35">
      <c r="A188" s="49" t="s">
        <v>366</v>
      </c>
      <c r="B188" s="46" t="s">
        <v>367</v>
      </c>
      <c r="C188" s="46">
        <v>0.9211442960860412</v>
      </c>
      <c r="D188" s="52">
        <f t="shared" si="12"/>
        <v>6.7384077709629473</v>
      </c>
      <c r="E188" s="5">
        <f t="shared" si="13"/>
        <v>0.67384077709629475</v>
      </c>
    </row>
    <row r="189" spans="1:5" x14ac:dyDescent="0.35">
      <c r="A189" s="49" t="s">
        <v>368</v>
      </c>
      <c r="B189" s="46" t="s">
        <v>369</v>
      </c>
      <c r="C189" s="46">
        <v>1.0033937438321232</v>
      </c>
      <c r="D189" s="52">
        <f t="shared" si="12"/>
        <v>7.7263253569084185</v>
      </c>
      <c r="E189" s="5">
        <f t="shared" si="13"/>
        <v>0.77263253569084189</v>
      </c>
    </row>
    <row r="190" spans="1:5" x14ac:dyDescent="0.35">
      <c r="A190" s="49" t="s">
        <v>370</v>
      </c>
      <c r="B190" s="46" t="s">
        <v>371</v>
      </c>
      <c r="C190" s="46">
        <v>1.2972745013124403</v>
      </c>
      <c r="D190" s="52">
        <f t="shared" si="12"/>
        <v>10</v>
      </c>
      <c r="E190" s="5">
        <f t="shared" si="13"/>
        <v>1</v>
      </c>
    </row>
    <row r="191" spans="1:5" x14ac:dyDescent="0.35">
      <c r="A191" s="49" t="s">
        <v>372</v>
      </c>
      <c r="B191" s="46" t="s">
        <v>373</v>
      </c>
      <c r="C191" s="46">
        <v>0.91181643785415778</v>
      </c>
      <c r="D191" s="52">
        <f t="shared" si="12"/>
        <v>6.6263686577650986</v>
      </c>
      <c r="E191" s="5">
        <f t="shared" si="13"/>
        <v>0.66263686577650982</v>
      </c>
    </row>
    <row r="192" spans="1:5" x14ac:dyDescent="0.35">
      <c r="A192" s="49" t="s">
        <v>374</v>
      </c>
      <c r="B192" s="46" t="s">
        <v>375</v>
      </c>
      <c r="C192" s="46">
        <v>1.1447869103545387</v>
      </c>
      <c r="D192" s="52">
        <f t="shared" si="12"/>
        <v>9.4246321488426492</v>
      </c>
      <c r="E192" s="5">
        <f t="shared" si="13"/>
        <v>0.94246321488426499</v>
      </c>
    </row>
    <row r="193" spans="1:5" x14ac:dyDescent="0.35">
      <c r="A193" s="49"/>
      <c r="B193" s="46" t="s">
        <v>391</v>
      </c>
      <c r="C193" s="46">
        <v>1.0888448232247943</v>
      </c>
      <c r="D193" s="52"/>
      <c r="E193" s="5"/>
    </row>
    <row r="194" spans="1:5" x14ac:dyDescent="0.35">
      <c r="A194" s="49" t="s">
        <v>376</v>
      </c>
      <c r="B194" s="46" t="s">
        <v>377</v>
      </c>
      <c r="C194" s="46">
        <v>1.19268937578464</v>
      </c>
      <c r="D194" s="52">
        <f>E194*10</f>
        <v>10</v>
      </c>
      <c r="E194" s="5">
        <f>IF(C194&gt;=$D$204,1,((C194-$B$203)/($B$204-$B$203)))</f>
        <v>1</v>
      </c>
    </row>
    <row r="195" spans="1:5" x14ac:dyDescent="0.35">
      <c r="A195" s="49" t="s">
        <v>378</v>
      </c>
      <c r="B195" s="46" t="s">
        <v>379</v>
      </c>
      <c r="C195" s="46">
        <v>1.1553040401347521</v>
      </c>
      <c r="D195" s="52">
        <f>E195*10</f>
        <v>9.550955884117073</v>
      </c>
      <c r="E195" s="5">
        <f>IF(C195&gt;=$D$204,1,((C195-$B$203)/($B$204-$B$203)))</f>
        <v>0.95509558841170727</v>
      </c>
    </row>
    <row r="196" spans="1:5" x14ac:dyDescent="0.35">
      <c r="A196" s="49" t="s">
        <v>380</v>
      </c>
      <c r="B196" s="46" t="s">
        <v>381</v>
      </c>
      <c r="C196" s="46">
        <v>1.0355628099202312</v>
      </c>
      <c r="D196" s="52">
        <f>E196*10</f>
        <v>8.1127156243542906</v>
      </c>
      <c r="E196" s="5">
        <f>IF(C196&gt;=$D$204,1,((C196-$B$203)/($B$204-$B$203)))</f>
        <v>0.81127156243542908</v>
      </c>
    </row>
    <row r="197" spans="1:5" x14ac:dyDescent="0.35">
      <c r="A197" s="49" t="s">
        <v>382</v>
      </c>
      <c r="B197" s="46" t="s">
        <v>383</v>
      </c>
      <c r="C197" s="46">
        <v>1.0454543488162402</v>
      </c>
      <c r="D197" s="52">
        <f>E197*10</f>
        <v>8.2315252394364364</v>
      </c>
      <c r="E197" s="5">
        <f>IF(C197&gt;=$D$204,1,((C197-$B$203)/($B$204-$B$203)))</f>
        <v>0.82315252394364358</v>
      </c>
    </row>
    <row r="198" spans="1:5" x14ac:dyDescent="0.35">
      <c r="A198" s="49" t="s">
        <v>384</v>
      </c>
      <c r="B198" s="46" t="s">
        <v>385</v>
      </c>
      <c r="C198" s="46">
        <v>1.013654400198978</v>
      </c>
      <c r="D198" s="52">
        <f>E198*10</f>
        <v>7.8495685293057926</v>
      </c>
      <c r="E198" s="5">
        <f>IF(C198&gt;=$D$204,1,((C198-$B$203)/($B$204-$B$203)))</f>
        <v>0.78495685293057926</v>
      </c>
    </row>
    <row r="199" spans="1:5" x14ac:dyDescent="0.35">
      <c r="A199" s="1"/>
    </row>
    <row r="201" spans="1:5" hidden="1" x14ac:dyDescent="0.35">
      <c r="D201" s="4" t="s">
        <v>395</v>
      </c>
      <c r="E201" s="4"/>
    </row>
    <row r="202" spans="1:5" hidden="1" x14ac:dyDescent="0.35">
      <c r="A202" t="s">
        <v>393</v>
      </c>
      <c r="B202">
        <f>MAX(C3:C198)</f>
        <v>2.4363063358474912</v>
      </c>
      <c r="D202" s="4">
        <f>QUARTILE(C$3:C$198,1)</f>
        <v>0.95424670585798532</v>
      </c>
      <c r="E202" s="4" t="s">
        <v>396</v>
      </c>
    </row>
    <row r="203" spans="1:5" hidden="1" x14ac:dyDescent="0.35">
      <c r="A203" t="s">
        <v>394</v>
      </c>
      <c r="B203">
        <f>MIN(C3:C198)</f>
        <v>0.36013563935766379</v>
      </c>
      <c r="D203" s="4">
        <f>QUARTILE(C$3:C$198,3)</f>
        <v>1.0424725746846306</v>
      </c>
      <c r="E203" s="4" t="s">
        <v>397</v>
      </c>
    </row>
    <row r="204" spans="1:5" hidden="1" x14ac:dyDescent="0.35">
      <c r="A204" t="s">
        <v>400</v>
      </c>
      <c r="B204">
        <f>MAX(C207:C393)</f>
        <v>1.19268937578464</v>
      </c>
      <c r="D204" s="3">
        <f>D203+2*(D203-D202)</f>
        <v>1.2189243123379212</v>
      </c>
      <c r="E204" s="3" t="s">
        <v>398</v>
      </c>
    </row>
    <row r="205" spans="1:5" hidden="1" x14ac:dyDescent="0.35"/>
    <row r="206" spans="1:5" hidden="1" x14ac:dyDescent="0.35">
      <c r="C206" t="s">
        <v>399</v>
      </c>
    </row>
    <row r="207" spans="1:5" hidden="1" x14ac:dyDescent="0.35">
      <c r="C207">
        <v>0.36013563935766379</v>
      </c>
    </row>
    <row r="208" spans="1:5" hidden="1" x14ac:dyDescent="0.35">
      <c r="C208">
        <v>0.78148530477663225</v>
      </c>
    </row>
    <row r="209" spans="3:3" hidden="1" x14ac:dyDescent="0.35">
      <c r="C209">
        <v>0.85696610705489262</v>
      </c>
    </row>
    <row r="210" spans="3:3" hidden="1" x14ac:dyDescent="0.35">
      <c r="C210">
        <v>0.86480108615124673</v>
      </c>
    </row>
    <row r="211" spans="3:3" hidden="1" x14ac:dyDescent="0.35">
      <c r="C211">
        <v>0.86873400746870644</v>
      </c>
    </row>
    <row r="212" spans="3:3" hidden="1" x14ac:dyDescent="0.35">
      <c r="C212">
        <v>0.87837089183611039</v>
      </c>
    </row>
    <row r="213" spans="3:3" hidden="1" x14ac:dyDescent="0.35">
      <c r="C213">
        <v>0.87996453221270854</v>
      </c>
    </row>
    <row r="214" spans="3:3" hidden="1" x14ac:dyDescent="0.35">
      <c r="C214">
        <v>0.88018679874520167</v>
      </c>
    </row>
    <row r="215" spans="3:3" hidden="1" x14ac:dyDescent="0.35">
      <c r="C215">
        <v>0.89051913581465558</v>
      </c>
    </row>
    <row r="216" spans="3:3" hidden="1" x14ac:dyDescent="0.35">
      <c r="C216">
        <v>0.89260170973310404</v>
      </c>
    </row>
    <row r="217" spans="3:3" hidden="1" x14ac:dyDescent="0.35">
      <c r="C217">
        <v>0.89465926347338587</v>
      </c>
    </row>
    <row r="218" spans="3:3" hidden="1" x14ac:dyDescent="0.35">
      <c r="C218">
        <v>0.90498421337946089</v>
      </c>
    </row>
    <row r="219" spans="3:3" hidden="1" x14ac:dyDescent="0.35">
      <c r="C219">
        <v>0.90682277351418883</v>
      </c>
    </row>
    <row r="220" spans="3:3" hidden="1" x14ac:dyDescent="0.35">
      <c r="C220">
        <v>0.91181643785415778</v>
      </c>
    </row>
    <row r="221" spans="3:3" hidden="1" x14ac:dyDescent="0.35">
      <c r="C221">
        <v>0.91341518071581029</v>
      </c>
    </row>
    <row r="222" spans="3:3" hidden="1" x14ac:dyDescent="0.35">
      <c r="C222">
        <v>0.91863406171613304</v>
      </c>
    </row>
    <row r="223" spans="3:3" hidden="1" x14ac:dyDescent="0.35">
      <c r="C223">
        <v>0.92033021424848338</v>
      </c>
    </row>
    <row r="224" spans="3:3" hidden="1" x14ac:dyDescent="0.35">
      <c r="C224">
        <v>0.9211442960860412</v>
      </c>
    </row>
    <row r="225" spans="3:3" hidden="1" x14ac:dyDescent="0.35">
      <c r="C225">
        <v>0.92228268456496332</v>
      </c>
    </row>
    <row r="226" spans="3:3" hidden="1" x14ac:dyDescent="0.35">
      <c r="C226">
        <v>0.92378191237527685</v>
      </c>
    </row>
    <row r="227" spans="3:3" hidden="1" x14ac:dyDescent="0.35">
      <c r="C227">
        <v>0.92416732425795911</v>
      </c>
    </row>
    <row r="228" spans="3:3" hidden="1" x14ac:dyDescent="0.35">
      <c r="C228">
        <v>0.92450881758792514</v>
      </c>
    </row>
    <row r="229" spans="3:3" hidden="1" x14ac:dyDescent="0.35">
      <c r="C229">
        <v>0.92530275552354346</v>
      </c>
    </row>
    <row r="230" spans="3:3" hidden="1" x14ac:dyDescent="0.35">
      <c r="C230">
        <v>0.9254228864864581</v>
      </c>
    </row>
    <row r="231" spans="3:3" hidden="1" x14ac:dyDescent="0.35">
      <c r="C231">
        <v>0.92666714549969564</v>
      </c>
    </row>
    <row r="232" spans="3:3" hidden="1" x14ac:dyDescent="0.35">
      <c r="C232">
        <v>0.92866946088341051</v>
      </c>
    </row>
    <row r="233" spans="3:3" hidden="1" x14ac:dyDescent="0.35">
      <c r="C233">
        <v>0.92910013578264916</v>
      </c>
    </row>
    <row r="234" spans="3:3" hidden="1" x14ac:dyDescent="0.35">
      <c r="C234">
        <v>0.93004366343620648</v>
      </c>
    </row>
    <row r="235" spans="3:3" hidden="1" x14ac:dyDescent="0.35">
      <c r="C235">
        <v>0.93135104436774285</v>
      </c>
    </row>
    <row r="236" spans="3:3" hidden="1" x14ac:dyDescent="0.35">
      <c r="C236">
        <v>0.93152706831239507</v>
      </c>
    </row>
    <row r="237" spans="3:3" hidden="1" x14ac:dyDescent="0.35">
      <c r="C237">
        <v>0.93200908247813941</v>
      </c>
    </row>
    <row r="238" spans="3:3" hidden="1" x14ac:dyDescent="0.35">
      <c r="C238">
        <v>0.93274965531523446</v>
      </c>
    </row>
    <row r="239" spans="3:3" hidden="1" x14ac:dyDescent="0.35">
      <c r="C239">
        <v>0.93845993106090753</v>
      </c>
    </row>
    <row r="240" spans="3:3" hidden="1" x14ac:dyDescent="0.35">
      <c r="C240">
        <v>0.94014797677735007</v>
      </c>
    </row>
    <row r="241" spans="3:3" hidden="1" x14ac:dyDescent="0.35">
      <c r="C241">
        <v>0.942220671065642</v>
      </c>
    </row>
    <row r="242" spans="3:3" hidden="1" x14ac:dyDescent="0.35">
      <c r="C242">
        <v>0.94305715653835831</v>
      </c>
    </row>
    <row r="243" spans="3:3" hidden="1" x14ac:dyDescent="0.35">
      <c r="C243">
        <v>0.94421397004697316</v>
      </c>
    </row>
    <row r="244" spans="3:3" hidden="1" x14ac:dyDescent="0.35">
      <c r="C244">
        <v>0.9445283409368479</v>
      </c>
    </row>
    <row r="245" spans="3:3" hidden="1" x14ac:dyDescent="0.35">
      <c r="C245">
        <v>0.94558782712211165</v>
      </c>
    </row>
    <row r="246" spans="3:3" hidden="1" x14ac:dyDescent="0.35">
      <c r="C246">
        <v>0.94687332837303217</v>
      </c>
    </row>
    <row r="247" spans="3:3" hidden="1" x14ac:dyDescent="0.35">
      <c r="C247">
        <v>0.94847560042463464</v>
      </c>
    </row>
    <row r="248" spans="3:3" hidden="1" x14ac:dyDescent="0.35">
      <c r="C248">
        <v>0.94913610509193735</v>
      </c>
    </row>
    <row r="249" spans="3:3" hidden="1" x14ac:dyDescent="0.35">
      <c r="C249">
        <v>0.94927729291678364</v>
      </c>
    </row>
    <row r="250" spans="3:3" hidden="1" x14ac:dyDescent="0.35">
      <c r="C250">
        <v>0.94929455961591047</v>
      </c>
    </row>
    <row r="251" spans="3:3" hidden="1" x14ac:dyDescent="0.35">
      <c r="C251">
        <v>0.95019853854100866</v>
      </c>
    </row>
    <row r="252" spans="3:3" hidden="1" x14ac:dyDescent="0.35">
      <c r="C252">
        <v>0.95042497906751855</v>
      </c>
    </row>
    <row r="253" spans="3:3" hidden="1" x14ac:dyDescent="0.35">
      <c r="C253">
        <v>0.95132978851585159</v>
      </c>
    </row>
    <row r="254" spans="3:3" hidden="1" x14ac:dyDescent="0.35">
      <c r="C254">
        <v>0.95324099538759655</v>
      </c>
    </row>
    <row r="255" spans="3:3" hidden="1" x14ac:dyDescent="0.35">
      <c r="C255">
        <v>0.95458194268144825</v>
      </c>
    </row>
    <row r="256" spans="3:3" hidden="1" x14ac:dyDescent="0.35">
      <c r="C256">
        <v>0.95524051346623762</v>
      </c>
    </row>
    <row r="257" spans="3:3" hidden="1" x14ac:dyDescent="0.35">
      <c r="C257">
        <v>0.95533247587460401</v>
      </c>
    </row>
    <row r="258" spans="3:3" hidden="1" x14ac:dyDescent="0.35">
      <c r="C258">
        <v>0.95600673651042045</v>
      </c>
    </row>
    <row r="259" spans="3:3" hidden="1" x14ac:dyDescent="0.35">
      <c r="C259">
        <v>0.95634667939348827</v>
      </c>
    </row>
    <row r="260" spans="3:3" hidden="1" x14ac:dyDescent="0.35">
      <c r="C260">
        <v>0.96041957506556841</v>
      </c>
    </row>
    <row r="261" spans="3:3" hidden="1" x14ac:dyDescent="0.35">
      <c r="C261">
        <v>0.96057991820530209</v>
      </c>
    </row>
    <row r="262" spans="3:3" hidden="1" x14ac:dyDescent="0.35">
      <c r="C262">
        <v>0.96131168026175018</v>
      </c>
    </row>
    <row r="263" spans="3:3" hidden="1" x14ac:dyDescent="0.35">
      <c r="C263">
        <v>0.96271964834079382</v>
      </c>
    </row>
    <row r="264" spans="3:3" hidden="1" x14ac:dyDescent="0.35">
      <c r="C264">
        <v>0.96362655335988046</v>
      </c>
    </row>
    <row r="265" spans="3:3" hidden="1" x14ac:dyDescent="0.35">
      <c r="C265">
        <v>0.96374346009360279</v>
      </c>
    </row>
    <row r="266" spans="3:3" hidden="1" x14ac:dyDescent="0.35">
      <c r="C266">
        <v>0.96521915600600305</v>
      </c>
    </row>
    <row r="267" spans="3:3" hidden="1" x14ac:dyDescent="0.35">
      <c r="C267">
        <v>0.9656239796682845</v>
      </c>
    </row>
    <row r="268" spans="3:3" hidden="1" x14ac:dyDescent="0.35">
      <c r="C268">
        <v>0.96645407322768173</v>
      </c>
    </row>
    <row r="269" spans="3:3" hidden="1" x14ac:dyDescent="0.35">
      <c r="C269">
        <v>0.96842373282790328</v>
      </c>
    </row>
    <row r="270" spans="3:3" hidden="1" x14ac:dyDescent="0.35">
      <c r="C270">
        <v>0.96941557580583249</v>
      </c>
    </row>
    <row r="271" spans="3:3" hidden="1" x14ac:dyDescent="0.35">
      <c r="C271">
        <v>0.97339638460181555</v>
      </c>
    </row>
    <row r="272" spans="3:3" hidden="1" x14ac:dyDescent="0.35">
      <c r="C272">
        <v>0.97388049533220222</v>
      </c>
    </row>
    <row r="273" spans="3:3" hidden="1" x14ac:dyDescent="0.35">
      <c r="C273">
        <v>0.97449866877293223</v>
      </c>
    </row>
    <row r="274" spans="3:3" hidden="1" x14ac:dyDescent="0.35">
      <c r="C274">
        <v>0.97541271105909955</v>
      </c>
    </row>
    <row r="275" spans="3:3" hidden="1" x14ac:dyDescent="0.35">
      <c r="C275">
        <v>0.97668086835421719</v>
      </c>
    </row>
    <row r="276" spans="3:3" hidden="1" x14ac:dyDescent="0.35">
      <c r="C276">
        <v>0.97695039049263788</v>
      </c>
    </row>
    <row r="277" spans="3:3" hidden="1" x14ac:dyDescent="0.35">
      <c r="C277">
        <v>0.97758013972973001</v>
      </c>
    </row>
    <row r="278" spans="3:3" hidden="1" x14ac:dyDescent="0.35">
      <c r="C278">
        <v>0.97795156068429367</v>
      </c>
    </row>
    <row r="279" spans="3:3" hidden="1" x14ac:dyDescent="0.35">
      <c r="C279">
        <v>0.9787318775037197</v>
      </c>
    </row>
    <row r="280" spans="3:3" hidden="1" x14ac:dyDescent="0.35">
      <c r="C280">
        <v>0.97914775195092707</v>
      </c>
    </row>
    <row r="281" spans="3:3" hidden="1" x14ac:dyDescent="0.35">
      <c r="C281">
        <v>0.98247198245540246</v>
      </c>
    </row>
    <row r="282" spans="3:3" hidden="1" x14ac:dyDescent="0.35">
      <c r="C282">
        <v>0.98315320075943502</v>
      </c>
    </row>
    <row r="283" spans="3:3" hidden="1" x14ac:dyDescent="0.35">
      <c r="C283">
        <v>0.98373645897688622</v>
      </c>
    </row>
    <row r="284" spans="3:3" hidden="1" x14ac:dyDescent="0.35">
      <c r="C284">
        <v>0.98436406493885087</v>
      </c>
    </row>
    <row r="285" spans="3:3" hidden="1" x14ac:dyDescent="0.35">
      <c r="C285">
        <v>0.98476996648729886</v>
      </c>
    </row>
    <row r="286" spans="3:3" hidden="1" x14ac:dyDescent="0.35">
      <c r="C286">
        <v>0.98862399820292912</v>
      </c>
    </row>
    <row r="287" spans="3:3" hidden="1" x14ac:dyDescent="0.35">
      <c r="C287">
        <v>0.98963931527918247</v>
      </c>
    </row>
    <row r="288" spans="3:3" hidden="1" x14ac:dyDescent="0.35">
      <c r="C288">
        <v>0.9910827527468955</v>
      </c>
    </row>
    <row r="289" spans="3:3" hidden="1" x14ac:dyDescent="0.35">
      <c r="C289">
        <v>0.99180370555294128</v>
      </c>
    </row>
    <row r="290" spans="3:3" hidden="1" x14ac:dyDescent="0.35">
      <c r="C290">
        <v>0.99193855022280986</v>
      </c>
    </row>
    <row r="291" spans="3:3" hidden="1" x14ac:dyDescent="0.35">
      <c r="C291">
        <v>0.99194156142175383</v>
      </c>
    </row>
    <row r="292" spans="3:3" hidden="1" x14ac:dyDescent="0.35">
      <c r="C292">
        <v>0.99254370403128533</v>
      </c>
    </row>
    <row r="293" spans="3:3" hidden="1" x14ac:dyDescent="0.35">
      <c r="C293">
        <v>0.99280808720189451</v>
      </c>
    </row>
    <row r="294" spans="3:3" hidden="1" x14ac:dyDescent="0.35">
      <c r="C294">
        <v>0.99358676770526477</v>
      </c>
    </row>
    <row r="295" spans="3:3" hidden="1" x14ac:dyDescent="0.35">
      <c r="C295">
        <v>0.99405488166656286</v>
      </c>
    </row>
    <row r="296" spans="3:3" hidden="1" x14ac:dyDescent="0.35">
      <c r="C296">
        <v>0.9942170269838243</v>
      </c>
    </row>
    <row r="297" spans="3:3" hidden="1" x14ac:dyDescent="0.35">
      <c r="C297">
        <v>0.99457742486685119</v>
      </c>
    </row>
    <row r="298" spans="3:3" hidden="1" x14ac:dyDescent="0.35">
      <c r="C298">
        <v>0.99466212059501535</v>
      </c>
    </row>
    <row r="299" spans="3:3" hidden="1" x14ac:dyDescent="0.35">
      <c r="C299">
        <v>0.99608884444928425</v>
      </c>
    </row>
    <row r="300" spans="3:3" hidden="1" x14ac:dyDescent="0.35">
      <c r="C300">
        <v>0.99644683657887545</v>
      </c>
    </row>
    <row r="301" spans="3:3" hidden="1" x14ac:dyDescent="0.35">
      <c r="C301">
        <v>0.99678037645976147</v>
      </c>
    </row>
    <row r="302" spans="3:3" hidden="1" x14ac:dyDescent="0.35">
      <c r="C302">
        <v>0.99705547494266356</v>
      </c>
    </row>
    <row r="303" spans="3:3" hidden="1" x14ac:dyDescent="0.35">
      <c r="C303">
        <v>0.99814610849912244</v>
      </c>
    </row>
    <row r="304" spans="3:3" hidden="1" x14ac:dyDescent="0.35">
      <c r="C304">
        <v>0.99875074314662682</v>
      </c>
    </row>
    <row r="305" spans="3:3" hidden="1" x14ac:dyDescent="0.35">
      <c r="C305">
        <v>0.99949381833128081</v>
      </c>
    </row>
    <row r="306" spans="3:3" hidden="1" x14ac:dyDescent="0.35">
      <c r="C306">
        <v>0.99981989617131228</v>
      </c>
    </row>
    <row r="307" spans="3:3" hidden="1" x14ac:dyDescent="0.35">
      <c r="C307">
        <v>0.99991685133906061</v>
      </c>
    </row>
    <row r="308" spans="3:3" hidden="1" x14ac:dyDescent="0.35">
      <c r="C308">
        <v>1.000113880476504</v>
      </c>
    </row>
    <row r="309" spans="3:3" hidden="1" x14ac:dyDescent="0.35">
      <c r="C309">
        <v>1.0001898536538025</v>
      </c>
    </row>
    <row r="310" spans="3:3" hidden="1" x14ac:dyDescent="0.35">
      <c r="C310">
        <v>1.001672514470848</v>
      </c>
    </row>
    <row r="311" spans="3:3" hidden="1" x14ac:dyDescent="0.35">
      <c r="C311">
        <v>1.0019899091544162</v>
      </c>
    </row>
    <row r="312" spans="3:3" hidden="1" x14ac:dyDescent="0.35">
      <c r="C312">
        <v>1.0033937438321232</v>
      </c>
    </row>
    <row r="313" spans="3:3" hidden="1" x14ac:dyDescent="0.35">
      <c r="C313">
        <v>1.0046723019620465</v>
      </c>
    </row>
    <row r="314" spans="3:3" hidden="1" x14ac:dyDescent="0.35">
      <c r="C314">
        <v>1.0047211774791478</v>
      </c>
    </row>
    <row r="315" spans="3:3" hidden="1" x14ac:dyDescent="0.35">
      <c r="C315">
        <v>1.0048880940797458</v>
      </c>
    </row>
    <row r="316" spans="3:3" hidden="1" x14ac:dyDescent="0.35">
      <c r="C316">
        <v>1.0052170348650147</v>
      </c>
    </row>
    <row r="317" spans="3:3" hidden="1" x14ac:dyDescent="0.35">
      <c r="C317">
        <v>1.0054315451792655</v>
      </c>
    </row>
    <row r="318" spans="3:3" hidden="1" x14ac:dyDescent="0.35">
      <c r="C318">
        <v>1.0063323556939852</v>
      </c>
    </row>
    <row r="319" spans="3:3" hidden="1" x14ac:dyDescent="0.35">
      <c r="C319">
        <v>1.0064204017568579</v>
      </c>
    </row>
    <row r="320" spans="3:3" hidden="1" x14ac:dyDescent="0.35">
      <c r="C320">
        <v>1.0084871416212933</v>
      </c>
    </row>
    <row r="321" spans="3:3" hidden="1" x14ac:dyDescent="0.35">
      <c r="C321">
        <v>1.0098681160180565</v>
      </c>
    </row>
    <row r="322" spans="3:3" hidden="1" x14ac:dyDescent="0.35">
      <c r="C322">
        <v>1.0102319711109364</v>
      </c>
    </row>
    <row r="323" spans="3:3" hidden="1" x14ac:dyDescent="0.35">
      <c r="C323">
        <v>1.0118207889214748</v>
      </c>
    </row>
    <row r="324" spans="3:3" hidden="1" x14ac:dyDescent="0.35">
      <c r="C324">
        <v>1.013654400198978</v>
      </c>
    </row>
    <row r="325" spans="3:3" hidden="1" x14ac:dyDescent="0.35">
      <c r="C325">
        <v>1.0139676417104382</v>
      </c>
    </row>
    <row r="326" spans="3:3" hidden="1" x14ac:dyDescent="0.35">
      <c r="C326">
        <v>1.0153444098812803</v>
      </c>
    </row>
    <row r="327" spans="3:3" hidden="1" x14ac:dyDescent="0.35">
      <c r="C327">
        <v>1.0167604431512571</v>
      </c>
    </row>
    <row r="328" spans="3:3" hidden="1" x14ac:dyDescent="0.35">
      <c r="C328">
        <v>1.0174716915158382</v>
      </c>
    </row>
    <row r="329" spans="3:3" hidden="1" x14ac:dyDescent="0.35">
      <c r="C329">
        <v>1.0181781931688973</v>
      </c>
    </row>
    <row r="330" spans="3:3" hidden="1" x14ac:dyDescent="0.35">
      <c r="C330">
        <v>1.0208307989758436</v>
      </c>
    </row>
    <row r="331" spans="3:3" hidden="1" x14ac:dyDescent="0.35">
      <c r="C331">
        <v>1.0219604027909186</v>
      </c>
    </row>
    <row r="332" spans="3:3" hidden="1" x14ac:dyDescent="0.35">
      <c r="C332">
        <v>1.0219620292171108</v>
      </c>
    </row>
    <row r="333" spans="3:3" hidden="1" x14ac:dyDescent="0.35">
      <c r="C333">
        <v>1.022610659194167</v>
      </c>
    </row>
    <row r="334" spans="3:3" hidden="1" x14ac:dyDescent="0.35">
      <c r="C334">
        <v>1.0229675663187245</v>
      </c>
    </row>
    <row r="335" spans="3:3" hidden="1" x14ac:dyDescent="0.35">
      <c r="C335">
        <v>1.0238568304172275</v>
      </c>
    </row>
    <row r="336" spans="3:3" hidden="1" x14ac:dyDescent="0.35">
      <c r="C336">
        <v>1.0263991041167559</v>
      </c>
    </row>
    <row r="337" spans="3:3" hidden="1" x14ac:dyDescent="0.35">
      <c r="C337">
        <v>1.0270443936915279</v>
      </c>
    </row>
    <row r="338" spans="3:3" hidden="1" x14ac:dyDescent="0.35">
      <c r="C338">
        <v>1.0271418169875242</v>
      </c>
    </row>
    <row r="339" spans="3:3" hidden="1" x14ac:dyDescent="0.35">
      <c r="C339">
        <v>1.0275915766083379</v>
      </c>
    </row>
    <row r="340" spans="3:3" hidden="1" x14ac:dyDescent="0.35">
      <c r="C340">
        <v>1.0313282703981355</v>
      </c>
    </row>
    <row r="341" spans="3:3" hidden="1" x14ac:dyDescent="0.35">
      <c r="C341">
        <v>1.0332280935576306</v>
      </c>
    </row>
    <row r="342" spans="3:3" hidden="1" x14ac:dyDescent="0.35">
      <c r="C342">
        <v>1.0338595107516033</v>
      </c>
    </row>
    <row r="343" spans="3:3" hidden="1" x14ac:dyDescent="0.35">
      <c r="C343">
        <v>1.0355628099202312</v>
      </c>
    </row>
    <row r="344" spans="3:3" hidden="1" x14ac:dyDescent="0.35">
      <c r="C344">
        <v>1.037237501084493</v>
      </c>
    </row>
    <row r="345" spans="3:3" hidden="1" x14ac:dyDescent="0.35">
      <c r="C345">
        <v>1.0373868764076035</v>
      </c>
    </row>
    <row r="346" spans="3:3" hidden="1" x14ac:dyDescent="0.35">
      <c r="C346">
        <v>1.0378565862206806</v>
      </c>
    </row>
    <row r="347" spans="3:3" hidden="1" x14ac:dyDescent="0.35">
      <c r="C347">
        <v>1.0381894501488202</v>
      </c>
    </row>
    <row r="348" spans="3:3" hidden="1" x14ac:dyDescent="0.35">
      <c r="C348">
        <v>1.0389533280953116</v>
      </c>
    </row>
    <row r="349" spans="3:3" hidden="1" x14ac:dyDescent="0.35">
      <c r="C349">
        <v>1.0396341463414636</v>
      </c>
    </row>
    <row r="350" spans="3:3" hidden="1" x14ac:dyDescent="0.35">
      <c r="C350">
        <v>1.0418554774119626</v>
      </c>
    </row>
    <row r="351" spans="3:3" hidden="1" x14ac:dyDescent="0.35">
      <c r="C351">
        <v>1.0443238665026351</v>
      </c>
    </row>
    <row r="352" spans="3:3" hidden="1" x14ac:dyDescent="0.35">
      <c r="C352">
        <v>1.0447170914680151</v>
      </c>
    </row>
    <row r="353" spans="3:3" hidden="1" x14ac:dyDescent="0.35">
      <c r="C353">
        <v>1.0454543488162402</v>
      </c>
    </row>
    <row r="354" spans="3:3" hidden="1" x14ac:dyDescent="0.35">
      <c r="C354">
        <v>1.0459635099191982</v>
      </c>
    </row>
    <row r="355" spans="3:3" hidden="1" x14ac:dyDescent="0.35">
      <c r="C355">
        <v>1.0472870052751111</v>
      </c>
    </row>
    <row r="356" spans="3:3" hidden="1" x14ac:dyDescent="0.35">
      <c r="C356">
        <v>1.0488021860741878</v>
      </c>
    </row>
    <row r="357" spans="3:3" hidden="1" x14ac:dyDescent="0.35">
      <c r="C357">
        <v>1.0492838112975702</v>
      </c>
    </row>
    <row r="358" spans="3:3" hidden="1" x14ac:dyDescent="0.35">
      <c r="C358">
        <v>1.0496672241475491</v>
      </c>
    </row>
    <row r="359" spans="3:3" hidden="1" x14ac:dyDescent="0.35">
      <c r="C359">
        <v>1.05259874847796</v>
      </c>
    </row>
    <row r="360" spans="3:3" hidden="1" x14ac:dyDescent="0.35">
      <c r="C360">
        <v>1.0547349735426221</v>
      </c>
    </row>
    <row r="361" spans="3:3" hidden="1" x14ac:dyDescent="0.35">
      <c r="C361">
        <v>1.055944834597591</v>
      </c>
    </row>
    <row r="362" spans="3:3" hidden="1" x14ac:dyDescent="0.35">
      <c r="C362">
        <v>1.0594147160162306</v>
      </c>
    </row>
    <row r="363" spans="3:3" hidden="1" x14ac:dyDescent="0.35">
      <c r="C363">
        <v>1.0608400041962367</v>
      </c>
    </row>
    <row r="364" spans="3:3" hidden="1" x14ac:dyDescent="0.35">
      <c r="C364">
        <v>1.0615047248557348</v>
      </c>
    </row>
    <row r="365" spans="3:3" hidden="1" x14ac:dyDescent="0.35">
      <c r="C365">
        <v>1.0649272641230936</v>
      </c>
    </row>
    <row r="366" spans="3:3" hidden="1" x14ac:dyDescent="0.35">
      <c r="C366">
        <v>1.067879423823844</v>
      </c>
    </row>
    <row r="367" spans="3:3" hidden="1" x14ac:dyDescent="0.35">
      <c r="C367">
        <v>1.0686981524867931</v>
      </c>
    </row>
    <row r="368" spans="3:3" hidden="1" x14ac:dyDescent="0.35">
      <c r="C368">
        <v>1.0765843321972453</v>
      </c>
    </row>
    <row r="369" spans="3:3" hidden="1" x14ac:dyDescent="0.35">
      <c r="C369">
        <v>1.080359804438507</v>
      </c>
    </row>
    <row r="370" spans="3:3" hidden="1" x14ac:dyDescent="0.35">
      <c r="C370">
        <v>1.08168381256852</v>
      </c>
    </row>
    <row r="371" spans="3:3" hidden="1" x14ac:dyDescent="0.35">
      <c r="C371">
        <v>1.0860690503491448</v>
      </c>
    </row>
    <row r="372" spans="3:3" hidden="1" x14ac:dyDescent="0.35">
      <c r="C372">
        <v>1.0888448232247943</v>
      </c>
    </row>
    <row r="373" spans="3:3" hidden="1" x14ac:dyDescent="0.35">
      <c r="C373">
        <v>1.0889517007519438</v>
      </c>
    </row>
    <row r="374" spans="3:3" hidden="1" x14ac:dyDescent="0.35">
      <c r="C374">
        <v>1.0920689022419658</v>
      </c>
    </row>
    <row r="375" spans="3:3" hidden="1" x14ac:dyDescent="0.35">
      <c r="C375">
        <v>1.092693058901127</v>
      </c>
    </row>
    <row r="376" spans="3:3" hidden="1" x14ac:dyDescent="0.35">
      <c r="C376">
        <v>1.0930064486263253</v>
      </c>
    </row>
    <row r="377" spans="3:3" hidden="1" x14ac:dyDescent="0.35">
      <c r="C377">
        <v>1.1005051868303948</v>
      </c>
    </row>
    <row r="378" spans="3:3" hidden="1" x14ac:dyDescent="0.35">
      <c r="C378">
        <v>1.105016363374423</v>
      </c>
    </row>
    <row r="379" spans="3:3" hidden="1" x14ac:dyDescent="0.35">
      <c r="C379">
        <v>1.1069426734336338</v>
      </c>
    </row>
    <row r="380" spans="3:3" hidden="1" x14ac:dyDescent="0.35">
      <c r="C380">
        <v>1.1112452462155564</v>
      </c>
    </row>
    <row r="381" spans="3:3" hidden="1" x14ac:dyDescent="0.35">
      <c r="C381">
        <v>1.1180988624842012</v>
      </c>
    </row>
    <row r="382" spans="3:3" hidden="1" x14ac:dyDescent="0.35">
      <c r="C382">
        <v>1.1185056387622092</v>
      </c>
    </row>
    <row r="383" spans="3:3" hidden="1" x14ac:dyDescent="0.35">
      <c r="C383">
        <v>1.1228574511478213</v>
      </c>
    </row>
    <row r="384" spans="3:3" hidden="1" x14ac:dyDescent="0.35">
      <c r="C384">
        <v>1.1278260211631419</v>
      </c>
    </row>
    <row r="385" spans="3:3" hidden="1" x14ac:dyDescent="0.35">
      <c r="C385">
        <v>1.1300883886012356</v>
      </c>
    </row>
    <row r="386" spans="3:3" hidden="1" x14ac:dyDescent="0.35">
      <c r="C386">
        <v>1.1316726723260697</v>
      </c>
    </row>
    <row r="387" spans="3:3" hidden="1" x14ac:dyDescent="0.35">
      <c r="C387">
        <v>1.1447869103545387</v>
      </c>
    </row>
    <row r="388" spans="3:3" hidden="1" x14ac:dyDescent="0.35">
      <c r="C388">
        <v>1.1470767662421448</v>
      </c>
    </row>
    <row r="389" spans="3:3" hidden="1" x14ac:dyDescent="0.35">
      <c r="C389">
        <v>1.1553040401347521</v>
      </c>
    </row>
    <row r="390" spans="3:3" hidden="1" x14ac:dyDescent="0.35">
      <c r="C390">
        <v>1.1590819695248935</v>
      </c>
    </row>
    <row r="391" spans="3:3" hidden="1" x14ac:dyDescent="0.35">
      <c r="C391">
        <v>1.172960620698877</v>
      </c>
    </row>
    <row r="392" spans="3:3" hidden="1" x14ac:dyDescent="0.35">
      <c r="C392">
        <v>1.1812005636366649</v>
      </c>
    </row>
    <row r="393" spans="3:3" hidden="1" x14ac:dyDescent="0.35">
      <c r="C393">
        <v>1.19268937578464</v>
      </c>
    </row>
    <row r="394" spans="3:3" hidden="1" x14ac:dyDescent="0.35">
      <c r="C394" s="3">
        <v>1.2551534392194648</v>
      </c>
    </row>
    <row r="395" spans="3:3" hidden="1" x14ac:dyDescent="0.35">
      <c r="C395" s="3">
        <v>1.2972745013124403</v>
      </c>
    </row>
    <row r="396" spans="3:3" hidden="1" x14ac:dyDescent="0.35">
      <c r="C396" s="3">
        <v>1.3104109135791653</v>
      </c>
    </row>
    <row r="397" spans="3:3" hidden="1" x14ac:dyDescent="0.35">
      <c r="C397" s="3">
        <v>1.3978449749156188</v>
      </c>
    </row>
    <row r="398" spans="3:3" hidden="1" x14ac:dyDescent="0.35">
      <c r="C398" s="3">
        <v>2.4363063358474912</v>
      </c>
    </row>
    <row r="399" spans="3:3" hidden="1" x14ac:dyDescent="0.35"/>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D3EE-BE9C-7843-ABD0-FB5727225D11}">
  <sheetPr>
    <tabColor theme="4"/>
  </sheetPr>
  <dimension ref="A1:H403"/>
  <sheetViews>
    <sheetView zoomScale="99" workbookViewId="0">
      <selection activeCell="H2" sqref="H2"/>
    </sheetView>
  </sheetViews>
  <sheetFormatPr defaultColWidth="10.6640625" defaultRowHeight="15.5" x14ac:dyDescent="0.35"/>
  <cols>
    <col min="1" max="1" width="10.83203125" style="8"/>
    <col min="2" max="2" width="11.6640625" style="8" bestFit="1" customWidth="1"/>
    <col min="3" max="3" width="11" style="8" bestFit="1" customWidth="1"/>
    <col min="4" max="5" width="11" style="9" customWidth="1"/>
    <col min="6" max="6" width="15.5" hidden="1" customWidth="1"/>
    <col min="7" max="7" width="0" style="8" hidden="1" customWidth="1"/>
    <col min="8" max="8" width="14" customWidth="1"/>
  </cols>
  <sheetData>
    <row r="1" spans="1:8" x14ac:dyDescent="0.35">
      <c r="A1" s="91"/>
      <c r="B1" s="91" t="s">
        <v>436</v>
      </c>
      <c r="C1" s="91" t="s">
        <v>437</v>
      </c>
      <c r="D1" s="9" t="s">
        <v>439</v>
      </c>
      <c r="E1" s="9" t="s">
        <v>438</v>
      </c>
      <c r="G1" s="91"/>
      <c r="H1" s="92" t="s">
        <v>440</v>
      </c>
    </row>
    <row r="2" spans="1:8" ht="107.5" x14ac:dyDescent="0.35">
      <c r="A2" s="76" t="s">
        <v>402</v>
      </c>
      <c r="B2" s="37" t="s">
        <v>403</v>
      </c>
      <c r="C2" s="37" t="s">
        <v>404</v>
      </c>
      <c r="D2" s="37" t="s">
        <v>405</v>
      </c>
      <c r="E2" s="37" t="s">
        <v>406</v>
      </c>
      <c r="F2" s="73" t="s">
        <v>392</v>
      </c>
      <c r="G2" s="73" t="s">
        <v>402</v>
      </c>
      <c r="H2" s="73" t="s">
        <v>408</v>
      </c>
    </row>
    <row r="3" spans="1:8" x14ac:dyDescent="0.35">
      <c r="A3" s="49" t="s">
        <v>1</v>
      </c>
      <c r="B3" s="77">
        <v>6.2</v>
      </c>
      <c r="C3" s="77">
        <v>1.95</v>
      </c>
      <c r="D3" s="77">
        <f>((C3-B3)/ABS(B3))</f>
        <v>-0.68548387096774188</v>
      </c>
      <c r="E3" s="77">
        <f>IF(D3&lt;&gt;"",D3+ABS(A$204),"")</f>
        <v>1.4545161290322577</v>
      </c>
      <c r="F3" s="52">
        <f>IFERROR(IF(E3&gt;=$H$205,1,((E3-$B$204)/($B$205-$B$204))),"")</f>
        <v>0.51672416885713823</v>
      </c>
      <c r="G3" s="49" t="s">
        <v>1</v>
      </c>
      <c r="H3" s="52">
        <f>IF(F3="","",(10-(F3*10)))</f>
        <v>4.8327583114286181</v>
      </c>
    </row>
    <row r="4" spans="1:8" x14ac:dyDescent="0.35">
      <c r="A4" s="49" t="s">
        <v>3</v>
      </c>
      <c r="B4" s="77"/>
      <c r="C4" s="77"/>
      <c r="D4" s="77"/>
      <c r="E4" s="77" t="str">
        <f t="shared" ref="E4:E67" si="0">IF(D4&lt;&gt;"",D4+ABS(A$204),"")</f>
        <v/>
      </c>
      <c r="F4" s="52"/>
      <c r="G4" s="49" t="s">
        <v>3</v>
      </c>
      <c r="H4" s="52" t="str">
        <f t="shared" ref="H4:H67" si="1">IF(F4="","",(10-(F4*10)))</f>
        <v/>
      </c>
    </row>
    <row r="5" spans="1:8" x14ac:dyDescent="0.35">
      <c r="A5" s="49" t="s">
        <v>5</v>
      </c>
      <c r="B5" s="77">
        <v>3.3279999999999998</v>
      </c>
      <c r="C5" s="77">
        <v>3.427</v>
      </c>
      <c r="D5" s="77">
        <f t="shared" ref="D5:D66" si="2">((C5-B5)/ABS(B5))</f>
        <v>2.9747596153846215E-2</v>
      </c>
      <c r="E5" s="77">
        <f t="shared" si="0"/>
        <v>2.1697475961538459</v>
      </c>
      <c r="F5" s="52">
        <f>IFERROR(IF(E5&gt;=$H$205,1,((E5-$B$204)/($B$205-$B$204))),"")</f>
        <v>0.77081374408568359</v>
      </c>
      <c r="G5" s="49" t="s">
        <v>5</v>
      </c>
      <c r="H5" s="52">
        <f t="shared" si="1"/>
        <v>2.2918625591431638</v>
      </c>
    </row>
    <row r="6" spans="1:8" x14ac:dyDescent="0.35">
      <c r="A6" s="49" t="s">
        <v>7</v>
      </c>
      <c r="B6" s="77">
        <v>4.0999999999999996</v>
      </c>
      <c r="C6" s="77">
        <v>2.5</v>
      </c>
      <c r="D6" s="77">
        <f t="shared" si="2"/>
        <v>-0.39024390243902435</v>
      </c>
      <c r="E6" s="77">
        <f t="shared" si="0"/>
        <v>1.7497560975609754</v>
      </c>
      <c r="F6" s="52">
        <f t="shared" ref="F6:F67" si="3">IFERROR(IF(E6&gt;=$H$205,1,((E6-$B$204)/($B$205-$B$204))),"")</f>
        <v>0.62160965228791432</v>
      </c>
      <c r="G6" s="49" t="s">
        <v>7</v>
      </c>
      <c r="H6" s="52">
        <f t="shared" si="1"/>
        <v>3.7839034771208571</v>
      </c>
    </row>
    <row r="7" spans="1:8" x14ac:dyDescent="0.35">
      <c r="A7" s="49" t="s">
        <v>9</v>
      </c>
      <c r="B7" s="77">
        <v>2.7</v>
      </c>
      <c r="C7" s="77">
        <v>2</v>
      </c>
      <c r="D7" s="77">
        <f t="shared" si="2"/>
        <v>-0.2592592592592593</v>
      </c>
      <c r="E7" s="77">
        <f t="shared" si="0"/>
        <v>1.8807407407407404</v>
      </c>
      <c r="F7" s="52">
        <f t="shared" si="3"/>
        <v>0.66814260543236981</v>
      </c>
      <c r="G7" s="49" t="s">
        <v>9</v>
      </c>
      <c r="H7" s="52">
        <f t="shared" si="1"/>
        <v>3.3185739456763024</v>
      </c>
    </row>
    <row r="8" spans="1:8" x14ac:dyDescent="0.35">
      <c r="A8" s="49" t="s">
        <v>11</v>
      </c>
      <c r="B8" s="77">
        <v>3.0409999999999999</v>
      </c>
      <c r="C8" s="77">
        <v>4.202</v>
      </c>
      <c r="D8" s="77">
        <f t="shared" si="2"/>
        <v>0.3817823084511674</v>
      </c>
      <c r="E8" s="77">
        <f t="shared" si="0"/>
        <v>2.5217823084511672</v>
      </c>
      <c r="F8" s="52">
        <f t="shared" si="3"/>
        <v>0.89587584583200319</v>
      </c>
      <c r="G8" s="49" t="s">
        <v>11</v>
      </c>
      <c r="H8" s="52">
        <f t="shared" si="1"/>
        <v>1.0412415416799679</v>
      </c>
    </row>
    <row r="9" spans="1:8" x14ac:dyDescent="0.35">
      <c r="A9" s="49" t="s">
        <v>13</v>
      </c>
      <c r="B9" s="77">
        <v>2</v>
      </c>
      <c r="C9" s="77">
        <v>2.024</v>
      </c>
      <c r="D9" s="77">
        <f t="shared" si="2"/>
        <v>1.2000000000000011E-2</v>
      </c>
      <c r="E9" s="77">
        <f t="shared" si="0"/>
        <v>2.1519999999999997</v>
      </c>
      <c r="F9" s="52">
        <f t="shared" si="3"/>
        <v>0.76450882130843678</v>
      </c>
      <c r="G9" s="49" t="s">
        <v>13</v>
      </c>
      <c r="H9" s="52">
        <f t="shared" si="1"/>
        <v>2.3549117869156326</v>
      </c>
    </row>
    <row r="10" spans="1:8" x14ac:dyDescent="0.35">
      <c r="A10" s="49" t="s">
        <v>15</v>
      </c>
      <c r="B10" s="77">
        <v>4.4000000000000004</v>
      </c>
      <c r="C10" s="77">
        <v>3.5230000000000001</v>
      </c>
      <c r="D10" s="77">
        <f t="shared" si="2"/>
        <v>-0.19931818181818187</v>
      </c>
      <c r="E10" s="77">
        <f t="shared" si="0"/>
        <v>1.9406818181818177</v>
      </c>
      <c r="F10" s="52">
        <f t="shared" si="3"/>
        <v>0.68943697460636411</v>
      </c>
      <c r="G10" s="49" t="s">
        <v>15</v>
      </c>
      <c r="H10" s="52">
        <f t="shared" si="1"/>
        <v>3.1056302539363587</v>
      </c>
    </row>
    <row r="11" spans="1:8" x14ac:dyDescent="0.35">
      <c r="A11" s="49" t="s">
        <v>17</v>
      </c>
      <c r="B11" s="77">
        <v>5.5830000000000002</v>
      </c>
      <c r="C11" s="77">
        <v>5.6289999999999996</v>
      </c>
      <c r="D11" s="77">
        <f t="shared" si="2"/>
        <v>8.2392978685293522E-3</v>
      </c>
      <c r="E11" s="77">
        <f t="shared" si="0"/>
        <v>2.1482392978685292</v>
      </c>
      <c r="F11" s="52">
        <f t="shared" si="3"/>
        <v>0.76317281296558237</v>
      </c>
      <c r="G11" s="49" t="s">
        <v>17</v>
      </c>
      <c r="H11" s="52">
        <f t="shared" si="1"/>
        <v>2.3682718703441763</v>
      </c>
    </row>
    <row r="12" spans="1:8" x14ac:dyDescent="0.35">
      <c r="A12" s="49" t="s">
        <v>19</v>
      </c>
      <c r="B12" s="77">
        <v>2.5659999999999998</v>
      </c>
      <c r="C12" s="77">
        <v>1.891</v>
      </c>
      <c r="D12" s="77">
        <f t="shared" si="2"/>
        <v>-0.26305533904910361</v>
      </c>
      <c r="E12" s="77">
        <f t="shared" si="0"/>
        <v>1.8769446609508962</v>
      </c>
      <c r="F12" s="52">
        <f t="shared" si="3"/>
        <v>0.66679402899848206</v>
      </c>
      <c r="G12" s="49" t="s">
        <v>19</v>
      </c>
      <c r="H12" s="52">
        <f t="shared" si="1"/>
        <v>3.3320597100151792</v>
      </c>
    </row>
    <row r="13" spans="1:8" x14ac:dyDescent="0.35">
      <c r="A13" s="49" t="s">
        <v>21</v>
      </c>
      <c r="B13" s="77">
        <v>2.1</v>
      </c>
      <c r="C13" s="77">
        <v>1</v>
      </c>
      <c r="D13" s="77">
        <f t="shared" si="2"/>
        <v>-0.52380952380952384</v>
      </c>
      <c r="E13" s="77">
        <f t="shared" si="0"/>
        <v>1.616190476190476</v>
      </c>
      <c r="F13" s="52">
        <f t="shared" si="3"/>
        <v>0.5741597936627798</v>
      </c>
      <c r="G13" s="49" t="s">
        <v>21</v>
      </c>
      <c r="H13" s="52">
        <f t="shared" si="1"/>
        <v>4.258402063372202</v>
      </c>
    </row>
    <row r="14" spans="1:8" x14ac:dyDescent="0.35">
      <c r="A14" s="49" t="s">
        <v>23</v>
      </c>
      <c r="B14" s="77">
        <v>1.7150000000000001</v>
      </c>
      <c r="C14" s="77">
        <v>2.5470000000000002</v>
      </c>
      <c r="D14" s="77">
        <f t="shared" si="2"/>
        <v>0.48513119533527699</v>
      </c>
      <c r="E14" s="77">
        <f t="shared" si="0"/>
        <v>2.6251311953352765</v>
      </c>
      <c r="F14" s="52">
        <f t="shared" si="3"/>
        <v>0.9325910575863291</v>
      </c>
      <c r="G14" s="49" t="s">
        <v>23</v>
      </c>
      <c r="H14" s="52">
        <f t="shared" si="1"/>
        <v>0.67408942413670836</v>
      </c>
    </row>
    <row r="15" spans="1:8" x14ac:dyDescent="0.35">
      <c r="A15" s="49" t="s">
        <v>25</v>
      </c>
      <c r="B15" s="77">
        <v>4.665</v>
      </c>
      <c r="C15" s="77">
        <v>4.0519999999999996</v>
      </c>
      <c r="D15" s="77">
        <f t="shared" si="2"/>
        <v>-0.13140407288317266</v>
      </c>
      <c r="E15" s="77">
        <f t="shared" si="0"/>
        <v>2.008595927116827</v>
      </c>
      <c r="F15" s="52">
        <f t="shared" si="3"/>
        <v>0.71356380331087932</v>
      </c>
      <c r="G15" s="49" t="s">
        <v>25</v>
      </c>
      <c r="H15" s="52">
        <f t="shared" si="1"/>
        <v>2.8643619668912068</v>
      </c>
    </row>
    <row r="16" spans="1:8" x14ac:dyDescent="0.35">
      <c r="A16" s="49" t="s">
        <v>27</v>
      </c>
      <c r="B16" s="77">
        <v>1.7749999999999999</v>
      </c>
      <c r="C16" s="77">
        <v>0.38100000000000001</v>
      </c>
      <c r="D16" s="77">
        <f t="shared" si="2"/>
        <v>-0.78535211267605631</v>
      </c>
      <c r="E16" s="77">
        <f t="shared" si="0"/>
        <v>1.3546478873239434</v>
      </c>
      <c r="F16" s="52">
        <f t="shared" si="3"/>
        <v>0.4812454738038997</v>
      </c>
      <c r="G16" s="49" t="s">
        <v>27</v>
      </c>
      <c r="H16" s="52">
        <f t="shared" si="1"/>
        <v>5.1875452619610032</v>
      </c>
    </row>
    <row r="17" spans="1:8" x14ac:dyDescent="0.35">
      <c r="A17" s="49" t="s">
        <v>29</v>
      </c>
      <c r="B17" s="77">
        <v>6.48</v>
      </c>
      <c r="C17" s="77">
        <v>6.2290000000000001</v>
      </c>
      <c r="D17" s="77">
        <f t="shared" si="2"/>
        <v>-3.8734567901234619E-2</v>
      </c>
      <c r="E17" s="77">
        <f t="shared" si="0"/>
        <v>2.1012654320987649</v>
      </c>
      <c r="F17" s="52">
        <f t="shared" si="3"/>
        <v>0.74648511094330394</v>
      </c>
      <c r="G17" s="49" t="s">
        <v>29</v>
      </c>
      <c r="H17" s="52">
        <f t="shared" si="1"/>
        <v>2.5351488905669601</v>
      </c>
    </row>
    <row r="18" spans="1:8" x14ac:dyDescent="0.35">
      <c r="A18" s="49" t="s">
        <v>31</v>
      </c>
      <c r="B18" s="77">
        <v>5.3339999999999996</v>
      </c>
      <c r="C18" s="77">
        <v>4.8479999999999999</v>
      </c>
      <c r="D18" s="77">
        <f t="shared" si="2"/>
        <v>-9.111361079865013E-2</v>
      </c>
      <c r="E18" s="77">
        <f t="shared" si="0"/>
        <v>2.0488863892013494</v>
      </c>
      <c r="F18" s="52">
        <f t="shared" si="3"/>
        <v>0.72787719256655337</v>
      </c>
      <c r="G18" s="49" t="s">
        <v>31</v>
      </c>
      <c r="H18" s="52">
        <f t="shared" si="1"/>
        <v>2.7212280743344666</v>
      </c>
    </row>
    <row r="19" spans="1:8" x14ac:dyDescent="0.35">
      <c r="A19" s="49" t="s">
        <v>33</v>
      </c>
      <c r="B19" s="77">
        <v>7.2</v>
      </c>
      <c r="C19" s="77">
        <v>6</v>
      </c>
      <c r="D19" s="77">
        <f t="shared" si="2"/>
        <v>-0.16666666666666669</v>
      </c>
      <c r="E19" s="77">
        <f t="shared" si="0"/>
        <v>1.9733333333333329</v>
      </c>
      <c r="F19" s="52">
        <f t="shared" si="3"/>
        <v>0.70103658955172632</v>
      </c>
      <c r="G19" s="49" t="s">
        <v>33</v>
      </c>
      <c r="H19" s="52">
        <f t="shared" si="1"/>
        <v>2.9896341044827368</v>
      </c>
    </row>
    <row r="20" spans="1:8" x14ac:dyDescent="0.35">
      <c r="A20" s="49" t="s">
        <v>35</v>
      </c>
      <c r="B20" s="77">
        <v>4</v>
      </c>
      <c r="C20" s="77">
        <v>2.9689999999999999</v>
      </c>
      <c r="D20" s="77">
        <f t="shared" si="2"/>
        <v>-0.25775000000000003</v>
      </c>
      <c r="E20" s="77">
        <f t="shared" si="0"/>
        <v>1.8822499999999995</v>
      </c>
      <c r="F20" s="52">
        <f t="shared" si="3"/>
        <v>0.66867877737351533</v>
      </c>
      <c r="G20" s="49" t="s">
        <v>35</v>
      </c>
      <c r="H20" s="52">
        <f t="shared" si="1"/>
        <v>3.3132122262648469</v>
      </c>
    </row>
    <row r="21" spans="1:8" x14ac:dyDescent="0.35">
      <c r="A21" s="49" t="s">
        <v>37</v>
      </c>
      <c r="B21" s="77">
        <v>3.0910000000000002</v>
      </c>
      <c r="C21" s="77">
        <v>2.9809999999999999</v>
      </c>
      <c r="D21" s="77">
        <f t="shared" si="2"/>
        <v>-3.5587188612099745E-2</v>
      </c>
      <c r="E21" s="77">
        <f t="shared" si="0"/>
        <v>2.1044128113878999</v>
      </c>
      <c r="F21" s="52">
        <f t="shared" si="3"/>
        <v>0.74760323326233147</v>
      </c>
      <c r="G21" s="49" t="s">
        <v>37</v>
      </c>
      <c r="H21" s="52">
        <f t="shared" si="1"/>
        <v>2.5239676673766853</v>
      </c>
    </row>
    <row r="22" spans="1:8" x14ac:dyDescent="0.35">
      <c r="A22" s="49" t="s">
        <v>39</v>
      </c>
      <c r="B22" s="77"/>
      <c r="C22" s="77"/>
      <c r="D22" s="77"/>
      <c r="E22" s="77" t="str">
        <f t="shared" si="0"/>
        <v/>
      </c>
      <c r="F22" s="52"/>
      <c r="G22" s="49" t="s">
        <v>39</v>
      </c>
      <c r="H22" s="52" t="str">
        <f t="shared" si="1"/>
        <v/>
      </c>
    </row>
    <row r="23" spans="1:8" x14ac:dyDescent="0.35">
      <c r="A23" s="49" t="s">
        <v>41</v>
      </c>
      <c r="B23" s="77">
        <v>3</v>
      </c>
      <c r="C23" s="77">
        <v>2</v>
      </c>
      <c r="D23" s="77">
        <f t="shared" si="2"/>
        <v>-0.33333333333333331</v>
      </c>
      <c r="E23" s="77">
        <f t="shared" si="0"/>
        <v>1.8066666666666664</v>
      </c>
      <c r="F23" s="52">
        <f t="shared" si="3"/>
        <v>0.6418274181368846</v>
      </c>
      <c r="G23" s="49" t="s">
        <v>41</v>
      </c>
      <c r="H23" s="52">
        <f t="shared" si="1"/>
        <v>3.5817258186311545</v>
      </c>
    </row>
    <row r="24" spans="1:8" x14ac:dyDescent="0.35">
      <c r="A24" s="49" t="s">
        <v>43</v>
      </c>
      <c r="B24" s="77">
        <v>1.0329999999999999</v>
      </c>
      <c r="C24" s="77">
        <v>0.215</v>
      </c>
      <c r="D24" s="77">
        <f t="shared" si="2"/>
        <v>-0.79186834462729916</v>
      </c>
      <c r="E24" s="77">
        <f t="shared" si="0"/>
        <v>1.3481316553727005</v>
      </c>
      <c r="F24" s="52">
        <f t="shared" si="3"/>
        <v>0.47893054963641962</v>
      </c>
      <c r="G24" s="49" t="s">
        <v>43</v>
      </c>
      <c r="H24" s="52">
        <f t="shared" si="1"/>
        <v>5.2106945036358034</v>
      </c>
    </row>
    <row r="25" spans="1:8" x14ac:dyDescent="0.35">
      <c r="A25" s="49" t="s">
        <v>45</v>
      </c>
      <c r="B25" s="77">
        <v>2.8</v>
      </c>
      <c r="C25" s="77">
        <v>1.998</v>
      </c>
      <c r="D25" s="77">
        <f t="shared" si="2"/>
        <v>-0.28642857142857137</v>
      </c>
      <c r="E25" s="77">
        <f t="shared" si="0"/>
        <v>1.8535714285714282</v>
      </c>
      <c r="F25" s="52">
        <f t="shared" si="3"/>
        <v>0.65849057066363292</v>
      </c>
      <c r="G25" s="49" t="s">
        <v>45</v>
      </c>
      <c r="H25" s="52">
        <f t="shared" si="1"/>
        <v>3.415094293363671</v>
      </c>
    </row>
    <row r="26" spans="1:8" x14ac:dyDescent="0.35">
      <c r="A26" s="49" t="s">
        <v>47</v>
      </c>
      <c r="B26" s="77">
        <v>3.7</v>
      </c>
      <c r="C26" s="77">
        <v>3.2</v>
      </c>
      <c r="D26" s="77">
        <f t="shared" si="2"/>
        <v>-0.13513513513513511</v>
      </c>
      <c r="E26" s="77">
        <f t="shared" si="0"/>
        <v>2.0048648648648646</v>
      </c>
      <c r="F26" s="52">
        <f t="shared" si="3"/>
        <v>0.71223832468426407</v>
      </c>
      <c r="G26" s="49" t="s">
        <v>47</v>
      </c>
      <c r="H26" s="52">
        <f t="shared" si="1"/>
        <v>2.8776167531573593</v>
      </c>
    </row>
    <row r="27" spans="1:8" x14ac:dyDescent="0.35">
      <c r="A27" s="49" t="s">
        <v>49</v>
      </c>
      <c r="B27" s="77">
        <v>2.0139999999999998</v>
      </c>
      <c r="C27" s="77">
        <v>1.034</v>
      </c>
      <c r="D27" s="77">
        <f t="shared" si="2"/>
        <v>-0.48659384309831177</v>
      </c>
      <c r="E27" s="77">
        <f t="shared" si="0"/>
        <v>1.653406156901688</v>
      </c>
      <c r="F27" s="52">
        <f t="shared" si="3"/>
        <v>0.5873808513740808</v>
      </c>
      <c r="G27" s="49" t="s">
        <v>49</v>
      </c>
      <c r="H27" s="52">
        <f t="shared" si="1"/>
        <v>4.1261914862591915</v>
      </c>
    </row>
    <row r="28" spans="1:8" x14ac:dyDescent="0.35">
      <c r="A28" s="49" t="s">
        <v>51</v>
      </c>
      <c r="B28" s="77">
        <v>4.8</v>
      </c>
      <c r="C28" s="77">
        <v>5</v>
      </c>
      <c r="D28" s="77">
        <f t="shared" si="2"/>
        <v>4.1666666666666706E-2</v>
      </c>
      <c r="E28" s="77">
        <f t="shared" si="0"/>
        <v>2.1816666666666662</v>
      </c>
      <c r="F28" s="52">
        <f t="shared" si="3"/>
        <v>0.77504805382027853</v>
      </c>
      <c r="G28" s="49" t="s">
        <v>51</v>
      </c>
      <c r="H28" s="52">
        <f t="shared" si="1"/>
        <v>2.249519461797215</v>
      </c>
    </row>
    <row r="29" spans="1:8" x14ac:dyDescent="0.35">
      <c r="A29" s="49" t="s">
        <v>53</v>
      </c>
      <c r="B29" s="77">
        <v>2.3879999999999999</v>
      </c>
      <c r="C29" s="77">
        <v>3.343</v>
      </c>
      <c r="D29" s="77">
        <f t="shared" si="2"/>
        <v>0.39991624790619767</v>
      </c>
      <c r="E29" s="77">
        <f t="shared" si="0"/>
        <v>2.5399162479061972</v>
      </c>
      <c r="F29" s="52">
        <f t="shared" si="3"/>
        <v>0.90231801900971853</v>
      </c>
      <c r="G29" s="49" t="s">
        <v>53</v>
      </c>
      <c r="H29" s="52">
        <f t="shared" si="1"/>
        <v>0.97681980990281403</v>
      </c>
    </row>
    <row r="30" spans="1:8" x14ac:dyDescent="0.35">
      <c r="A30" s="49" t="s">
        <v>55</v>
      </c>
      <c r="B30" s="77">
        <v>5.6859999999999999</v>
      </c>
      <c r="C30" s="77">
        <v>4.2930000000000001</v>
      </c>
      <c r="D30" s="77">
        <f t="shared" si="2"/>
        <v>-0.24498768906085117</v>
      </c>
      <c r="E30" s="77">
        <f t="shared" si="0"/>
        <v>1.8950123109391486</v>
      </c>
      <c r="F30" s="52">
        <f t="shared" si="3"/>
        <v>0.67321265250978879</v>
      </c>
      <c r="G30" s="49" t="s">
        <v>55</v>
      </c>
      <c r="H30" s="52">
        <f t="shared" si="1"/>
        <v>3.2678734749021121</v>
      </c>
    </row>
    <row r="31" spans="1:8" x14ac:dyDescent="0.35">
      <c r="A31" s="49" t="s">
        <v>57</v>
      </c>
      <c r="B31" s="77">
        <v>4.4320000000000004</v>
      </c>
      <c r="C31" s="77">
        <v>4.0030000000000001</v>
      </c>
      <c r="D31" s="77">
        <f t="shared" si="2"/>
        <v>-9.6796028880866483E-2</v>
      </c>
      <c r="E31" s="77">
        <f t="shared" si="0"/>
        <v>2.0432039711191332</v>
      </c>
      <c r="F31" s="52">
        <f t="shared" si="3"/>
        <v>0.72585848496886896</v>
      </c>
      <c r="G31" s="49" t="s">
        <v>57</v>
      </c>
      <c r="H31" s="52">
        <f t="shared" si="1"/>
        <v>2.74141515031131</v>
      </c>
    </row>
    <row r="32" spans="1:8" x14ac:dyDescent="0.35">
      <c r="A32" s="49" t="s">
        <v>59</v>
      </c>
      <c r="B32" s="77">
        <v>4.9779999999999998</v>
      </c>
      <c r="C32" s="77">
        <v>2.9889999999999999</v>
      </c>
      <c r="D32" s="77">
        <f t="shared" si="2"/>
        <v>-0.3995580554439534</v>
      </c>
      <c r="E32" s="77">
        <f t="shared" si="0"/>
        <v>1.7404419445560464</v>
      </c>
      <c r="F32" s="52">
        <f t="shared" si="3"/>
        <v>0.61830075259679684</v>
      </c>
      <c r="G32" s="49" t="s">
        <v>59</v>
      </c>
      <c r="H32" s="52">
        <f t="shared" si="1"/>
        <v>3.8169924740320313</v>
      </c>
    </row>
    <row r="33" spans="1:8" x14ac:dyDescent="0.35">
      <c r="A33" s="49" t="s">
        <v>61</v>
      </c>
      <c r="B33" s="77">
        <v>2.6339999999999999</v>
      </c>
      <c r="C33" s="77">
        <v>1.4510000000000001</v>
      </c>
      <c r="D33" s="77">
        <f t="shared" si="2"/>
        <v>-0.44912680334092631</v>
      </c>
      <c r="E33" s="77">
        <f t="shared" si="0"/>
        <v>1.6908731966590733</v>
      </c>
      <c r="F33" s="52">
        <f t="shared" si="3"/>
        <v>0.60069120565049117</v>
      </c>
      <c r="G33" s="49" t="s">
        <v>61</v>
      </c>
      <c r="H33" s="52">
        <f t="shared" si="1"/>
        <v>3.9930879434950883</v>
      </c>
    </row>
    <row r="34" spans="1:8" x14ac:dyDescent="0.35">
      <c r="A34" s="49" t="s">
        <v>63</v>
      </c>
      <c r="B34" s="77">
        <v>1.421</v>
      </c>
      <c r="C34" s="77">
        <v>0.8</v>
      </c>
      <c r="D34" s="77">
        <f t="shared" si="2"/>
        <v>-0.43701618578465867</v>
      </c>
      <c r="E34" s="77">
        <f t="shared" si="0"/>
        <v>1.7029838142153411</v>
      </c>
      <c r="F34" s="52">
        <f t="shared" si="3"/>
        <v>0.60499356343546307</v>
      </c>
      <c r="G34" s="49" t="s">
        <v>63</v>
      </c>
      <c r="H34" s="52">
        <f t="shared" si="1"/>
        <v>3.9500643656453693</v>
      </c>
    </row>
    <row r="35" spans="1:8" x14ac:dyDescent="0.35">
      <c r="A35" s="49" t="s">
        <v>65</v>
      </c>
      <c r="B35" s="77">
        <v>1.8779999999999999</v>
      </c>
      <c r="C35" s="77">
        <v>-0.95399999999999996</v>
      </c>
      <c r="D35" s="77">
        <f t="shared" si="2"/>
        <v>-1.5079872204472844</v>
      </c>
      <c r="E35" s="77">
        <f t="shared" si="0"/>
        <v>0.63201277955271529</v>
      </c>
      <c r="F35" s="52">
        <f t="shared" si="3"/>
        <v>0.22452571800544391</v>
      </c>
      <c r="G35" s="49" t="s">
        <v>65</v>
      </c>
      <c r="H35" s="52">
        <f t="shared" si="1"/>
        <v>7.7547428199455606</v>
      </c>
    </row>
    <row r="36" spans="1:8" x14ac:dyDescent="0.35">
      <c r="A36" s="49" t="s">
        <v>67</v>
      </c>
      <c r="B36" s="77">
        <v>5.2770000000000001</v>
      </c>
      <c r="C36" s="77">
        <v>4.4409999999999998</v>
      </c>
      <c r="D36" s="77">
        <f t="shared" si="2"/>
        <v>-0.15842334659844615</v>
      </c>
      <c r="E36" s="77">
        <f t="shared" si="0"/>
        <v>1.9815766534015535</v>
      </c>
      <c r="F36" s="52">
        <f t="shared" si="3"/>
        <v>0.70396507045740642</v>
      </c>
      <c r="G36" s="49" t="s">
        <v>67</v>
      </c>
      <c r="H36" s="52">
        <f t="shared" si="1"/>
        <v>2.9603492954259361</v>
      </c>
    </row>
    <row r="37" spans="1:8" x14ac:dyDescent="0.35">
      <c r="A37" s="49" t="s">
        <v>69</v>
      </c>
      <c r="B37" s="77"/>
      <c r="C37" s="77"/>
      <c r="D37" s="77"/>
      <c r="E37" s="77" t="str">
        <f t="shared" si="0"/>
        <v/>
      </c>
      <c r="F37" s="52"/>
      <c r="G37" s="49" t="s">
        <v>69</v>
      </c>
      <c r="H37" s="52" t="str">
        <f t="shared" si="1"/>
        <v/>
      </c>
    </row>
    <row r="38" spans="1:8" x14ac:dyDescent="0.35">
      <c r="A38" s="49" t="s">
        <v>71</v>
      </c>
      <c r="B38" s="77">
        <v>4.9020000000000001</v>
      </c>
      <c r="C38" s="77">
        <v>4.5709999999999997</v>
      </c>
      <c r="D38" s="77">
        <f t="shared" si="2"/>
        <v>-6.7523459812321579E-2</v>
      </c>
      <c r="E38" s="77">
        <f t="shared" si="0"/>
        <v>2.0724765401876781</v>
      </c>
      <c r="F38" s="52">
        <f t="shared" si="3"/>
        <v>0.73625771232726256</v>
      </c>
      <c r="G38" s="49" t="s">
        <v>71</v>
      </c>
      <c r="H38" s="52">
        <f t="shared" si="1"/>
        <v>2.6374228767273742</v>
      </c>
    </row>
    <row r="39" spans="1:8" x14ac:dyDescent="0.35">
      <c r="A39" s="49" t="s">
        <v>73</v>
      </c>
      <c r="B39" s="77">
        <v>6.6130000000000004</v>
      </c>
      <c r="C39" s="77">
        <v>6.7160000000000002</v>
      </c>
      <c r="D39" s="77">
        <f t="shared" si="2"/>
        <v>1.5575381823680592E-2</v>
      </c>
      <c r="E39" s="77">
        <f t="shared" si="0"/>
        <v>2.1555753818236805</v>
      </c>
      <c r="F39" s="52">
        <f t="shared" si="3"/>
        <v>0.76577899368006774</v>
      </c>
      <c r="G39" s="49" t="s">
        <v>73</v>
      </c>
      <c r="H39" s="52">
        <f t="shared" si="1"/>
        <v>2.3422100631993228</v>
      </c>
    </row>
    <row r="40" spans="1:8" x14ac:dyDescent="0.35">
      <c r="A40" s="49" t="s">
        <v>75</v>
      </c>
      <c r="B40" s="77"/>
      <c r="C40" s="77"/>
      <c r="D40" s="77"/>
      <c r="E40" s="77" t="str">
        <f t="shared" si="0"/>
        <v/>
      </c>
      <c r="F40" s="52"/>
      <c r="G40" s="49" t="s">
        <v>75</v>
      </c>
      <c r="H40" s="52" t="str">
        <f t="shared" si="1"/>
        <v/>
      </c>
    </row>
    <row r="41" spans="1:8" x14ac:dyDescent="0.35">
      <c r="A41" s="49" t="s">
        <v>77</v>
      </c>
      <c r="B41" s="77">
        <v>3.2559999999999998</v>
      </c>
      <c r="C41" s="77">
        <v>2.1760000000000002</v>
      </c>
      <c r="D41" s="77">
        <f t="shared" si="2"/>
        <v>-0.33169533169533161</v>
      </c>
      <c r="E41" s="77">
        <f t="shared" si="0"/>
        <v>1.8083046683046682</v>
      </c>
      <c r="F41" s="52">
        <f t="shared" si="3"/>
        <v>0.64240932645545801</v>
      </c>
      <c r="G41" s="49" t="s">
        <v>77</v>
      </c>
      <c r="H41" s="52">
        <f t="shared" si="1"/>
        <v>3.5759067354454199</v>
      </c>
    </row>
    <row r="42" spans="1:8" x14ac:dyDescent="0.35">
      <c r="A42" s="49" t="s">
        <v>79</v>
      </c>
      <c r="B42" s="77">
        <v>3.6819999999999999</v>
      </c>
      <c r="C42" s="77">
        <v>3.3519999999999999</v>
      </c>
      <c r="D42" s="77">
        <f t="shared" si="2"/>
        <v>-8.9625203693644781E-2</v>
      </c>
      <c r="E42" s="77">
        <f t="shared" si="0"/>
        <v>2.0503747963063548</v>
      </c>
      <c r="F42" s="52">
        <f t="shared" si="3"/>
        <v>0.72840595667504537</v>
      </c>
      <c r="G42" s="49" t="s">
        <v>79</v>
      </c>
      <c r="H42" s="52">
        <f t="shared" si="1"/>
        <v>2.7159404332495463</v>
      </c>
    </row>
    <row r="43" spans="1:8" x14ac:dyDescent="0.35">
      <c r="A43" s="49" t="s">
        <v>81</v>
      </c>
      <c r="B43" s="77">
        <v>6.0960000000000001</v>
      </c>
      <c r="C43" s="77">
        <v>4.75</v>
      </c>
      <c r="D43" s="77">
        <f t="shared" si="2"/>
        <v>-0.22080052493438321</v>
      </c>
      <c r="E43" s="77">
        <f t="shared" si="0"/>
        <v>1.9191994750656165</v>
      </c>
      <c r="F43" s="52">
        <f t="shared" si="3"/>
        <v>0.6818052641906065</v>
      </c>
      <c r="G43" s="49" t="s">
        <v>81</v>
      </c>
      <c r="H43" s="52">
        <f t="shared" si="1"/>
        <v>3.181947358093935</v>
      </c>
    </row>
    <row r="44" spans="1:8" x14ac:dyDescent="0.35">
      <c r="A44" s="49" t="s">
        <v>83</v>
      </c>
      <c r="B44" s="77">
        <v>3.1</v>
      </c>
      <c r="C44" s="77">
        <v>2.891</v>
      </c>
      <c r="D44" s="77">
        <f t="shared" si="2"/>
        <v>-6.74193548387097E-2</v>
      </c>
      <c r="E44" s="77">
        <f t="shared" si="0"/>
        <v>2.07258064516129</v>
      </c>
      <c r="F44" s="52">
        <f t="shared" si="3"/>
        <v>0.73629469614262888</v>
      </c>
      <c r="G44" s="49" t="s">
        <v>83</v>
      </c>
      <c r="H44" s="52">
        <f t="shared" si="1"/>
        <v>2.6370530385737112</v>
      </c>
    </row>
    <row r="45" spans="1:8" x14ac:dyDescent="0.35">
      <c r="A45" s="49" t="s">
        <v>85</v>
      </c>
      <c r="B45" s="77">
        <v>3.2050000000000001</v>
      </c>
      <c r="C45" s="77">
        <v>2.4630000000000001</v>
      </c>
      <c r="D45" s="77">
        <f t="shared" si="2"/>
        <v>-0.23151326053042121</v>
      </c>
      <c r="E45" s="77">
        <f t="shared" si="0"/>
        <v>1.9084867394695784</v>
      </c>
      <c r="F45" s="52">
        <f t="shared" si="3"/>
        <v>0.67799951100124034</v>
      </c>
      <c r="G45" s="49" t="s">
        <v>85</v>
      </c>
      <c r="H45" s="52">
        <f t="shared" si="1"/>
        <v>3.2200048899875968</v>
      </c>
    </row>
    <row r="46" spans="1:8" x14ac:dyDescent="0.35">
      <c r="A46" s="49" t="s">
        <v>87</v>
      </c>
      <c r="B46" s="77">
        <v>4.1269999999999998</v>
      </c>
      <c r="C46" s="77">
        <v>1.498</v>
      </c>
      <c r="D46" s="77">
        <f t="shared" si="2"/>
        <v>-0.63702447298279619</v>
      </c>
      <c r="E46" s="77">
        <f t="shared" si="0"/>
        <v>1.5029755270172034</v>
      </c>
      <c r="F46" s="52">
        <f t="shared" si="3"/>
        <v>0.53393961366884235</v>
      </c>
      <c r="G46" s="49" t="s">
        <v>87</v>
      </c>
      <c r="H46" s="52">
        <f t="shared" si="1"/>
        <v>4.6606038633115769</v>
      </c>
    </row>
    <row r="47" spans="1:8" x14ac:dyDescent="0.35">
      <c r="A47" s="49" t="s">
        <v>89</v>
      </c>
      <c r="B47" s="77">
        <v>1.59</v>
      </c>
      <c r="C47" s="77">
        <v>-0.29399999999999998</v>
      </c>
      <c r="D47" s="77">
        <f t="shared" si="2"/>
        <v>-1.1849056603773584</v>
      </c>
      <c r="E47" s="77">
        <f t="shared" si="0"/>
        <v>0.95509433962264123</v>
      </c>
      <c r="F47" s="52">
        <f t="shared" si="3"/>
        <v>0.33930206683237235</v>
      </c>
      <c r="G47" s="49" t="s">
        <v>89</v>
      </c>
      <c r="H47" s="52">
        <f t="shared" si="1"/>
        <v>6.6069793316762766</v>
      </c>
    </row>
    <row r="48" spans="1:8" x14ac:dyDescent="0.35">
      <c r="A48" s="49" t="s">
        <v>91</v>
      </c>
      <c r="B48" s="77">
        <v>6</v>
      </c>
      <c r="C48" s="77">
        <v>5.0049999999999999</v>
      </c>
      <c r="D48" s="77">
        <f t="shared" si="2"/>
        <v>-0.16583333333333336</v>
      </c>
      <c r="E48" s="77">
        <f t="shared" si="0"/>
        <v>1.9741666666666664</v>
      </c>
      <c r="F48" s="52">
        <f t="shared" si="3"/>
        <v>0.70133263540880064</v>
      </c>
      <c r="G48" s="49" t="s">
        <v>91</v>
      </c>
      <c r="H48" s="52">
        <f t="shared" si="1"/>
        <v>2.9866736459119938</v>
      </c>
    </row>
    <row r="49" spans="1:8" x14ac:dyDescent="0.35">
      <c r="A49" s="49" t="s">
        <v>93</v>
      </c>
      <c r="B49" s="77">
        <v>5.8730000000000002</v>
      </c>
      <c r="C49" s="77">
        <v>4.93</v>
      </c>
      <c r="D49" s="77">
        <f t="shared" si="2"/>
        <v>-0.16056529882513204</v>
      </c>
      <c r="E49" s="77">
        <f t="shared" si="0"/>
        <v>1.9794347011748676</v>
      </c>
      <c r="F49" s="52">
        <f t="shared" si="3"/>
        <v>0.70320413115809288</v>
      </c>
      <c r="G49" s="49" t="s">
        <v>93</v>
      </c>
      <c r="H49" s="52">
        <f t="shared" si="1"/>
        <v>2.9679586884190714</v>
      </c>
    </row>
    <row r="50" spans="1:8" x14ac:dyDescent="0.35">
      <c r="A50" s="49" t="s">
        <v>95</v>
      </c>
      <c r="B50" s="77">
        <v>1.9</v>
      </c>
      <c r="C50" s="77">
        <v>0.6</v>
      </c>
      <c r="D50" s="77">
        <f t="shared" si="2"/>
        <v>-0.68421052631578938</v>
      </c>
      <c r="E50" s="77">
        <f t="shared" si="0"/>
        <v>1.4557894736842103</v>
      </c>
      <c r="F50" s="52">
        <f t="shared" si="3"/>
        <v>0.51717653094774407</v>
      </c>
      <c r="G50" s="49" t="s">
        <v>95</v>
      </c>
      <c r="H50" s="52">
        <f t="shared" si="1"/>
        <v>4.8282346905225593</v>
      </c>
    </row>
    <row r="51" spans="1:8" x14ac:dyDescent="0.35">
      <c r="A51" s="49" t="s">
        <v>97</v>
      </c>
      <c r="B51" s="77">
        <v>5.0270000000000001</v>
      </c>
      <c r="C51" s="77">
        <v>4.492</v>
      </c>
      <c r="D51" s="77">
        <f t="shared" si="2"/>
        <v>-0.10642530336184605</v>
      </c>
      <c r="E51" s="77">
        <f t="shared" si="0"/>
        <v>2.0335746966381536</v>
      </c>
      <c r="F51" s="52">
        <f t="shared" si="3"/>
        <v>0.72243763678879969</v>
      </c>
      <c r="G51" s="49" t="s">
        <v>97</v>
      </c>
      <c r="H51" s="52">
        <f t="shared" si="1"/>
        <v>2.7756236321120031</v>
      </c>
    </row>
    <row r="52" spans="1:8" x14ac:dyDescent="0.35">
      <c r="A52" s="49" t="s">
        <v>99</v>
      </c>
      <c r="B52" s="77">
        <v>1.706</v>
      </c>
      <c r="C52" s="77">
        <v>2.5680000000000001</v>
      </c>
      <c r="D52" s="77">
        <f t="shared" si="2"/>
        <v>0.50527549824150064</v>
      </c>
      <c r="E52" s="77">
        <f t="shared" si="0"/>
        <v>2.6452754982415003</v>
      </c>
      <c r="F52" s="52">
        <f t="shared" si="3"/>
        <v>0.93974742248917165</v>
      </c>
      <c r="G52" s="49" t="s">
        <v>99</v>
      </c>
      <c r="H52" s="52">
        <f t="shared" si="1"/>
        <v>0.60252577510828331</v>
      </c>
    </row>
    <row r="53" spans="1:8" x14ac:dyDescent="0.35">
      <c r="A53" s="49" t="s">
        <v>101</v>
      </c>
      <c r="B53" s="77">
        <v>2.5259999999999998</v>
      </c>
      <c r="C53" s="77">
        <v>2.6749999999999998</v>
      </c>
      <c r="D53" s="77">
        <f t="shared" si="2"/>
        <v>5.8986539984164699E-2</v>
      </c>
      <c r="E53" s="77">
        <f t="shared" si="0"/>
        <v>2.1989865399841646</v>
      </c>
      <c r="F53" s="52">
        <f t="shared" si="3"/>
        <v>0.78120102590911311</v>
      </c>
      <c r="G53" s="49" t="s">
        <v>101</v>
      </c>
      <c r="H53" s="52">
        <f t="shared" si="1"/>
        <v>2.1879897409088684</v>
      </c>
    </row>
    <row r="54" spans="1:8" x14ac:dyDescent="0.35">
      <c r="A54" s="49" t="s">
        <v>103</v>
      </c>
      <c r="B54" s="77">
        <v>5.6269999999999998</v>
      </c>
      <c r="C54" s="77">
        <v>4.3840000000000003</v>
      </c>
      <c r="D54" s="77">
        <f t="shared" si="2"/>
        <v>-0.22089923582726131</v>
      </c>
      <c r="E54" s="77">
        <f t="shared" si="0"/>
        <v>1.9191007641727384</v>
      </c>
      <c r="F54" s="52">
        <f t="shared" si="3"/>
        <v>0.68177019664954497</v>
      </c>
      <c r="G54" s="49" t="s">
        <v>103</v>
      </c>
      <c r="H54" s="52">
        <f t="shared" si="1"/>
        <v>3.1822980335045505</v>
      </c>
    </row>
    <row r="55" spans="1:8" x14ac:dyDescent="0.35">
      <c r="A55" s="49" t="s">
        <v>105</v>
      </c>
      <c r="B55" s="77">
        <v>3.7930000000000001</v>
      </c>
      <c r="C55" s="77">
        <v>2.85</v>
      </c>
      <c r="D55" s="77">
        <f t="shared" si="2"/>
        <v>-0.24861587134194568</v>
      </c>
      <c r="E55" s="77">
        <f t="shared" si="0"/>
        <v>1.8913841286580539</v>
      </c>
      <c r="F55" s="52">
        <f t="shared" si="3"/>
        <v>0.67192372251015509</v>
      </c>
      <c r="G55" s="49" t="s">
        <v>105</v>
      </c>
      <c r="H55" s="52">
        <f t="shared" si="1"/>
        <v>3.2807627748984487</v>
      </c>
    </row>
    <row r="56" spans="1:8" x14ac:dyDescent="0.35">
      <c r="A56" s="49" t="s">
        <v>107</v>
      </c>
      <c r="B56" s="77">
        <v>2.6230000000000002</v>
      </c>
      <c r="C56" s="77">
        <v>1.2110000000000001</v>
      </c>
      <c r="D56" s="77">
        <f t="shared" si="2"/>
        <v>-0.5383149065955013</v>
      </c>
      <c r="E56" s="77">
        <f t="shared" si="0"/>
        <v>1.6016850934044984</v>
      </c>
      <c r="F56" s="52">
        <f t="shared" si="3"/>
        <v>0.56900668348790273</v>
      </c>
      <c r="G56" s="49" t="s">
        <v>107</v>
      </c>
      <c r="H56" s="52">
        <f t="shared" si="1"/>
        <v>4.3099331651209729</v>
      </c>
    </row>
    <row r="57" spans="1:8" x14ac:dyDescent="0.35">
      <c r="A57" s="49" t="s">
        <v>109</v>
      </c>
      <c r="B57" s="77">
        <v>3.7</v>
      </c>
      <c r="C57" s="77">
        <v>1.8</v>
      </c>
      <c r="D57" s="77">
        <f t="shared" si="2"/>
        <v>-0.51351351351351349</v>
      </c>
      <c r="E57" s="77">
        <f t="shared" si="0"/>
        <v>1.6264864864864861</v>
      </c>
      <c r="F57" s="52">
        <f t="shared" si="3"/>
        <v>0.57781750309381241</v>
      </c>
      <c r="G57" s="49" t="s">
        <v>109</v>
      </c>
      <c r="H57" s="52">
        <f t="shared" si="1"/>
        <v>4.2218249690618759</v>
      </c>
    </row>
    <row r="58" spans="1:8" x14ac:dyDescent="0.35">
      <c r="A58" s="49" t="s">
        <v>111</v>
      </c>
      <c r="B58" s="77"/>
      <c r="C58" s="77"/>
      <c r="D58" s="77"/>
      <c r="E58" s="77" t="str">
        <f t="shared" si="0"/>
        <v/>
      </c>
      <c r="F58" s="52"/>
      <c r="G58" s="49" t="s">
        <v>111</v>
      </c>
      <c r="H58" s="52" t="str">
        <f t="shared" si="1"/>
        <v/>
      </c>
    </row>
    <row r="59" spans="1:8" x14ac:dyDescent="0.35">
      <c r="A59" s="49" t="s">
        <v>113</v>
      </c>
      <c r="B59" s="77">
        <v>1.548</v>
      </c>
      <c r="C59" s="77">
        <v>0.46700000000000003</v>
      </c>
      <c r="D59" s="77">
        <f t="shared" si="2"/>
        <v>-0.69832041343669249</v>
      </c>
      <c r="E59" s="77">
        <f t="shared" si="0"/>
        <v>1.4416795865633072</v>
      </c>
      <c r="F59" s="52">
        <f t="shared" si="3"/>
        <v>0.51216392259663035</v>
      </c>
      <c r="G59" s="49" t="s">
        <v>113</v>
      </c>
      <c r="H59" s="52">
        <f t="shared" si="1"/>
        <v>4.8783607740336965</v>
      </c>
    </row>
    <row r="60" spans="1:8" x14ac:dyDescent="0.35">
      <c r="A60" s="49" t="s">
        <v>115</v>
      </c>
      <c r="B60" s="77">
        <v>8.2590000000000003</v>
      </c>
      <c r="C60" s="77">
        <v>6.8529999999999998</v>
      </c>
      <c r="D60" s="77">
        <f t="shared" si="2"/>
        <v>-0.17023852766678782</v>
      </c>
      <c r="E60" s="77">
        <f t="shared" si="0"/>
        <v>1.9697614723332117</v>
      </c>
      <c r="F60" s="52">
        <f t="shared" si="3"/>
        <v>0.69976766797036938</v>
      </c>
      <c r="G60" s="49" t="s">
        <v>115</v>
      </c>
      <c r="H60" s="52">
        <f t="shared" si="1"/>
        <v>3.0023233202963064</v>
      </c>
    </row>
    <row r="61" spans="1:8" x14ac:dyDescent="0.35">
      <c r="A61" s="49" t="s">
        <v>117</v>
      </c>
      <c r="B61" s="77">
        <v>1.823</v>
      </c>
      <c r="C61" s="77">
        <v>0.65800000000000003</v>
      </c>
      <c r="D61" s="77">
        <f t="shared" si="2"/>
        <v>-0.63905650027427319</v>
      </c>
      <c r="E61" s="77">
        <f t="shared" si="0"/>
        <v>1.5009434997257265</v>
      </c>
      <c r="F61" s="52">
        <f t="shared" si="3"/>
        <v>0.53321772575551829</v>
      </c>
      <c r="G61" s="49" t="s">
        <v>117</v>
      </c>
      <c r="H61" s="52">
        <f t="shared" si="1"/>
        <v>4.6678227424448169</v>
      </c>
    </row>
    <row r="62" spans="1:8" x14ac:dyDescent="0.35">
      <c r="A62" s="49" t="s">
        <v>119</v>
      </c>
      <c r="B62" s="77"/>
      <c r="C62" s="77"/>
      <c r="D62" s="77"/>
      <c r="E62" s="77" t="str">
        <f t="shared" si="0"/>
        <v/>
      </c>
      <c r="F62" s="52"/>
      <c r="G62" s="49" t="s">
        <v>119</v>
      </c>
      <c r="H62" s="52" t="str">
        <f t="shared" si="1"/>
        <v/>
      </c>
    </row>
    <row r="63" spans="1:8" x14ac:dyDescent="0.35">
      <c r="A63" s="49" t="s">
        <v>121</v>
      </c>
      <c r="B63" s="77">
        <v>3.1949999999999998</v>
      </c>
      <c r="C63" s="77">
        <v>3.7250000000000001</v>
      </c>
      <c r="D63" s="77">
        <f t="shared" si="2"/>
        <v>0.16588419405320823</v>
      </c>
      <c r="E63" s="77">
        <f t="shared" si="0"/>
        <v>2.305884194053208</v>
      </c>
      <c r="F63" s="52">
        <f t="shared" si="3"/>
        <v>0.81917695505082389</v>
      </c>
      <c r="G63" s="49" t="s">
        <v>121</v>
      </c>
      <c r="H63" s="52">
        <f t="shared" si="1"/>
        <v>1.8082304494917611</v>
      </c>
    </row>
    <row r="64" spans="1:8" x14ac:dyDescent="0.35">
      <c r="A64" s="49" t="s">
        <v>123</v>
      </c>
      <c r="B64" s="77">
        <v>1.921</v>
      </c>
      <c r="C64" s="77">
        <v>0.315</v>
      </c>
      <c r="D64" s="77">
        <f t="shared" si="2"/>
        <v>-0.83602290473711616</v>
      </c>
      <c r="E64" s="77">
        <f t="shared" si="0"/>
        <v>1.3039770952628835</v>
      </c>
      <c r="F64" s="52">
        <f t="shared" si="3"/>
        <v>0.4632444201266851</v>
      </c>
      <c r="G64" s="49" t="s">
        <v>123</v>
      </c>
      <c r="H64" s="52">
        <f t="shared" si="1"/>
        <v>5.3675557987331493</v>
      </c>
    </row>
    <row r="65" spans="1:8" x14ac:dyDescent="0.35">
      <c r="A65" s="49" t="s">
        <v>125</v>
      </c>
      <c r="B65" s="77">
        <v>5.4939999999999998</v>
      </c>
      <c r="C65" s="77">
        <v>3.996</v>
      </c>
      <c r="D65" s="77">
        <f t="shared" si="2"/>
        <v>-0.27266108481980339</v>
      </c>
      <c r="E65" s="77">
        <f t="shared" si="0"/>
        <v>1.8673389151801962</v>
      </c>
      <c r="F65" s="52">
        <f t="shared" si="3"/>
        <v>0.66338153951105339</v>
      </c>
      <c r="G65" s="49" t="s">
        <v>125</v>
      </c>
      <c r="H65" s="52">
        <f t="shared" si="1"/>
        <v>3.3661846048894661</v>
      </c>
    </row>
    <row r="66" spans="1:8" x14ac:dyDescent="0.35">
      <c r="A66" s="49" t="s">
        <v>127</v>
      </c>
      <c r="B66" s="77">
        <v>4.6529999999999996</v>
      </c>
      <c r="C66" s="77">
        <v>2.839</v>
      </c>
      <c r="D66" s="77">
        <f t="shared" si="2"/>
        <v>-0.38985600687728345</v>
      </c>
      <c r="E66" s="77">
        <f t="shared" si="0"/>
        <v>1.7501439931227163</v>
      </c>
      <c r="F66" s="52">
        <f t="shared" si="3"/>
        <v>0.62174745413675137</v>
      </c>
      <c r="G66" s="49" t="s">
        <v>127</v>
      </c>
      <c r="H66" s="52">
        <f t="shared" si="1"/>
        <v>3.7825254586324863</v>
      </c>
    </row>
    <row r="67" spans="1:8" x14ac:dyDescent="0.35">
      <c r="A67" s="49" t="s">
        <v>129</v>
      </c>
      <c r="B67" s="77">
        <v>5.8860000000000001</v>
      </c>
      <c r="C67" s="77">
        <v>5.1109999999999998</v>
      </c>
      <c r="D67" s="77">
        <f t="shared" ref="D67:D130" si="4">((C67-B67)/ABS(B67))</f>
        <v>-0.13166836561331979</v>
      </c>
      <c r="E67" s="77">
        <f t="shared" si="0"/>
        <v>2.0083316343866797</v>
      </c>
      <c r="F67" s="52">
        <f t="shared" si="3"/>
        <v>0.71346991198950138</v>
      </c>
      <c r="G67" s="49" t="s">
        <v>129</v>
      </c>
      <c r="H67" s="52">
        <f t="shared" si="1"/>
        <v>2.8653008801049857</v>
      </c>
    </row>
    <row r="68" spans="1:8" x14ac:dyDescent="0.35">
      <c r="A68" s="49"/>
      <c r="B68" s="77"/>
      <c r="C68" s="77"/>
      <c r="D68" s="77"/>
      <c r="E68" s="77" t="str">
        <f t="shared" ref="E68:E131" si="5">IF(D68&lt;&gt;"",D68+ABS(A$204),"")</f>
        <v/>
      </c>
      <c r="F68" s="52"/>
      <c r="G68" s="49"/>
      <c r="H68" s="52" t="str">
        <f t="shared" ref="H68:H131" si="6">IF(F68="","",(10-(F68*10)))</f>
        <v/>
      </c>
    </row>
    <row r="69" spans="1:8" x14ac:dyDescent="0.35">
      <c r="A69" s="49" t="s">
        <v>131</v>
      </c>
      <c r="B69" s="77">
        <v>5</v>
      </c>
      <c r="C69" s="77">
        <v>4.5</v>
      </c>
      <c r="D69" s="77">
        <f t="shared" si="4"/>
        <v>-0.1</v>
      </c>
      <c r="E69" s="77">
        <f t="shared" si="5"/>
        <v>2.0399999999999996</v>
      </c>
      <c r="F69" s="52">
        <f t="shared" ref="F69:F82" si="7">IFERROR(IF(E69&gt;=$H$205,1,((E69-$B$204)/($B$205-$B$204))),"")</f>
        <v>0.72472025811766305</v>
      </c>
      <c r="G69" s="49" t="s">
        <v>131</v>
      </c>
      <c r="H69" s="52">
        <f t="shared" si="6"/>
        <v>2.7527974188233699</v>
      </c>
    </row>
    <row r="70" spans="1:8" x14ac:dyDescent="0.35">
      <c r="A70" s="49" t="s">
        <v>133</v>
      </c>
      <c r="B70" s="77">
        <v>-1.502</v>
      </c>
      <c r="C70" s="77">
        <v>-3.1259999999999999</v>
      </c>
      <c r="D70" s="77">
        <f t="shared" si="4"/>
        <v>-1.0812250332889479</v>
      </c>
      <c r="E70" s="77">
        <f t="shared" si="5"/>
        <v>1.0587749667110518</v>
      </c>
      <c r="F70" s="52">
        <f t="shared" si="7"/>
        <v>0.37613513096242829</v>
      </c>
      <c r="G70" s="49" t="s">
        <v>133</v>
      </c>
      <c r="H70" s="52">
        <f t="shared" si="6"/>
        <v>6.238648690375717</v>
      </c>
    </row>
    <row r="71" spans="1:8" x14ac:dyDescent="0.35">
      <c r="A71" s="49" t="s">
        <v>135</v>
      </c>
      <c r="B71" s="77">
        <v>2.6339999999999999</v>
      </c>
      <c r="C71" s="77">
        <v>1.8109999999999999</v>
      </c>
      <c r="D71" s="77">
        <f t="shared" si="4"/>
        <v>-0.31245254365983294</v>
      </c>
      <c r="E71" s="77">
        <f t="shared" si="5"/>
        <v>1.8275474563401668</v>
      </c>
      <c r="F71" s="52">
        <f t="shared" si="7"/>
        <v>0.64924542366721782</v>
      </c>
      <c r="G71" s="49" t="s">
        <v>135</v>
      </c>
      <c r="H71" s="52">
        <f t="shared" si="6"/>
        <v>3.5075457633278218</v>
      </c>
    </row>
    <row r="72" spans="1:8" x14ac:dyDescent="0.35">
      <c r="A72" s="49" t="s">
        <v>137</v>
      </c>
      <c r="B72" s="77">
        <v>5.7709999999999999</v>
      </c>
      <c r="C72" s="77">
        <v>3.5979999999999999</v>
      </c>
      <c r="D72" s="77">
        <f t="shared" si="4"/>
        <v>-0.37653786172240516</v>
      </c>
      <c r="E72" s="77">
        <f t="shared" si="5"/>
        <v>1.7634621382775946</v>
      </c>
      <c r="F72" s="52">
        <f t="shared" si="7"/>
        <v>0.62647879217316893</v>
      </c>
      <c r="G72" s="49" t="s">
        <v>137</v>
      </c>
      <c r="H72" s="52">
        <f t="shared" si="6"/>
        <v>3.7352120782683107</v>
      </c>
    </row>
    <row r="73" spans="1:8" x14ac:dyDescent="0.35">
      <c r="A73" s="49" t="s">
        <v>139</v>
      </c>
      <c r="B73" s="77">
        <v>3.75</v>
      </c>
      <c r="C73" s="77">
        <v>3.2</v>
      </c>
      <c r="D73" s="77">
        <f t="shared" si="4"/>
        <v>-0.14666666666666661</v>
      </c>
      <c r="E73" s="77">
        <f t="shared" si="5"/>
        <v>1.9933333333333332</v>
      </c>
      <c r="F73" s="52">
        <f t="shared" si="7"/>
        <v>0.70814169012150741</v>
      </c>
      <c r="G73" s="49" t="s">
        <v>139</v>
      </c>
      <c r="H73" s="52">
        <f t="shared" si="6"/>
        <v>2.9185830987849259</v>
      </c>
    </row>
    <row r="74" spans="1:8" x14ac:dyDescent="0.35">
      <c r="A74" s="49" t="s">
        <v>141</v>
      </c>
      <c r="B74" s="77">
        <v>32.081000000000003</v>
      </c>
      <c r="C74" s="77">
        <v>25.219000000000001</v>
      </c>
      <c r="D74" s="77">
        <f t="shared" si="4"/>
        <v>-0.21389607555874196</v>
      </c>
      <c r="E74" s="77">
        <f t="shared" si="5"/>
        <v>1.9261039244412577</v>
      </c>
      <c r="F74" s="52">
        <f t="shared" si="7"/>
        <v>0.68425810455025116</v>
      </c>
      <c r="G74" s="49" t="s">
        <v>141</v>
      </c>
      <c r="H74" s="52">
        <f t="shared" si="6"/>
        <v>3.1574189544974889</v>
      </c>
    </row>
    <row r="75" spans="1:8" x14ac:dyDescent="0.35">
      <c r="A75" s="49" t="s">
        <v>143</v>
      </c>
      <c r="B75" s="77">
        <v>3.133</v>
      </c>
      <c r="C75" s="77">
        <v>3.9449999999999998</v>
      </c>
      <c r="D75" s="77">
        <f t="shared" si="4"/>
        <v>0.25917650813916371</v>
      </c>
      <c r="E75" s="77">
        <f t="shared" si="5"/>
        <v>2.3991765081391634</v>
      </c>
      <c r="F75" s="52">
        <f t="shared" si="7"/>
        <v>0.85231951874923939</v>
      </c>
      <c r="G75" s="49" t="s">
        <v>143</v>
      </c>
      <c r="H75" s="52">
        <f t="shared" si="6"/>
        <v>1.4768048125076056</v>
      </c>
    </row>
    <row r="76" spans="1:8" x14ac:dyDescent="0.35">
      <c r="A76" s="49" t="s">
        <v>145</v>
      </c>
      <c r="B76" s="77">
        <v>3.54</v>
      </c>
      <c r="C76" s="77">
        <v>3.54</v>
      </c>
      <c r="D76" s="77">
        <f t="shared" si="4"/>
        <v>0</v>
      </c>
      <c r="E76" s="77">
        <f t="shared" si="5"/>
        <v>2.1399999999999997</v>
      </c>
      <c r="F76" s="52">
        <f t="shared" si="7"/>
        <v>0.76024576096656815</v>
      </c>
      <c r="G76" s="49" t="s">
        <v>145</v>
      </c>
      <c r="H76" s="52">
        <f t="shared" si="6"/>
        <v>2.3975423903343183</v>
      </c>
    </row>
    <row r="77" spans="1:8" x14ac:dyDescent="0.35">
      <c r="A77" s="49" t="s">
        <v>147</v>
      </c>
      <c r="B77" s="77">
        <v>4</v>
      </c>
      <c r="C77" s="77">
        <v>3.5</v>
      </c>
      <c r="D77" s="77">
        <f t="shared" si="4"/>
        <v>-0.125</v>
      </c>
      <c r="E77" s="77">
        <f t="shared" si="5"/>
        <v>2.0149999999999997</v>
      </c>
      <c r="F77" s="52">
        <f t="shared" si="7"/>
        <v>0.7158388824054368</v>
      </c>
      <c r="G77" s="49" t="s">
        <v>147</v>
      </c>
      <c r="H77" s="52">
        <f t="shared" si="6"/>
        <v>2.8416111759456317</v>
      </c>
    </row>
    <row r="78" spans="1:8" x14ac:dyDescent="0.35">
      <c r="A78" s="49" t="s">
        <v>149</v>
      </c>
      <c r="B78" s="77">
        <v>1.3</v>
      </c>
      <c r="C78" s="77">
        <v>0.5</v>
      </c>
      <c r="D78" s="77">
        <f t="shared" si="4"/>
        <v>-0.61538461538461542</v>
      </c>
      <c r="E78" s="77">
        <f t="shared" si="5"/>
        <v>1.5246153846153843</v>
      </c>
      <c r="F78" s="52">
        <f t="shared" si="7"/>
        <v>0.54162728189638309</v>
      </c>
      <c r="G78" s="63" t="s">
        <v>149</v>
      </c>
      <c r="H78" s="52">
        <f t="shared" si="6"/>
        <v>4.5837271810361688</v>
      </c>
    </row>
    <row r="79" spans="1:8" x14ac:dyDescent="0.35">
      <c r="A79" s="49" t="s">
        <v>151</v>
      </c>
      <c r="B79" s="77">
        <v>3.8</v>
      </c>
      <c r="C79" s="77">
        <v>1.8</v>
      </c>
      <c r="D79" s="77">
        <f t="shared" si="4"/>
        <v>-0.52631578947368418</v>
      </c>
      <c r="E79" s="77">
        <f t="shared" si="5"/>
        <v>1.6136842105263156</v>
      </c>
      <c r="F79" s="52">
        <f t="shared" si="7"/>
        <v>0.57326943018285736</v>
      </c>
      <c r="G79" s="49" t="s">
        <v>151</v>
      </c>
      <c r="H79" s="52">
        <f t="shared" si="6"/>
        <v>4.2673056981714268</v>
      </c>
    </row>
    <row r="80" spans="1:8" x14ac:dyDescent="0.35">
      <c r="A80" s="49" t="s">
        <v>153</v>
      </c>
      <c r="B80" s="77">
        <v>6.3550000000000004</v>
      </c>
      <c r="C80" s="77">
        <v>4.9690000000000003</v>
      </c>
      <c r="D80" s="77">
        <f t="shared" si="4"/>
        <v>-0.21809598741148703</v>
      </c>
      <c r="E80" s="77">
        <f t="shared" si="5"/>
        <v>1.9219040125885127</v>
      </c>
      <c r="F80" s="52">
        <f t="shared" si="7"/>
        <v>0.68276606474535273</v>
      </c>
      <c r="G80" s="49" t="s">
        <v>153</v>
      </c>
      <c r="H80" s="52">
        <f t="shared" si="6"/>
        <v>3.1723393525464729</v>
      </c>
    </row>
    <row r="81" spans="1:8" x14ac:dyDescent="0.35">
      <c r="A81" s="49" t="s">
        <v>155</v>
      </c>
      <c r="B81" s="77">
        <v>6.569</v>
      </c>
      <c r="C81" s="77">
        <v>6.0590000000000002</v>
      </c>
      <c r="D81" s="77">
        <f t="shared" si="4"/>
        <v>-7.76373877302481E-2</v>
      </c>
      <c r="E81" s="77">
        <f t="shared" si="5"/>
        <v>2.0623626122697516</v>
      </c>
      <c r="F81" s="52">
        <f t="shared" si="7"/>
        <v>0.73266468857664335</v>
      </c>
      <c r="G81" s="49" t="s">
        <v>155</v>
      </c>
      <c r="H81" s="52">
        <f t="shared" si="6"/>
        <v>2.6733531142335663</v>
      </c>
    </row>
    <row r="82" spans="1:8" x14ac:dyDescent="0.35">
      <c r="A82" s="49" t="s">
        <v>157</v>
      </c>
      <c r="B82" s="77">
        <v>3.9329999999999998</v>
      </c>
      <c r="C82" s="77">
        <v>4</v>
      </c>
      <c r="D82" s="77">
        <f t="shared" si="4"/>
        <v>1.7035341978133785E-2</v>
      </c>
      <c r="E82" s="77">
        <f t="shared" si="5"/>
        <v>2.1570353419781334</v>
      </c>
      <c r="F82" s="52">
        <f t="shared" si="7"/>
        <v>0.7662976518663307</v>
      </c>
      <c r="G82" s="49" t="s">
        <v>157</v>
      </c>
      <c r="H82" s="52">
        <f t="shared" si="6"/>
        <v>2.3370234813366935</v>
      </c>
    </row>
    <row r="83" spans="1:8" x14ac:dyDescent="0.35">
      <c r="A83" s="49" t="s">
        <v>159</v>
      </c>
      <c r="B83" s="77"/>
      <c r="C83" s="77"/>
      <c r="D83" s="77"/>
      <c r="E83" s="77" t="str">
        <f t="shared" si="5"/>
        <v/>
      </c>
      <c r="F83" s="52"/>
      <c r="G83" s="49" t="s">
        <v>159</v>
      </c>
      <c r="H83" s="52" t="str">
        <f t="shared" si="6"/>
        <v/>
      </c>
    </row>
    <row r="84" spans="1:8" x14ac:dyDescent="0.35">
      <c r="A84" s="49" t="s">
        <v>161</v>
      </c>
      <c r="B84" s="77">
        <v>5.7039999999999997</v>
      </c>
      <c r="C84" s="77">
        <v>3.956</v>
      </c>
      <c r="D84" s="77">
        <f t="shared" si="4"/>
        <v>-0.30645161290322576</v>
      </c>
      <c r="E84" s="77">
        <f t="shared" si="5"/>
        <v>1.8335483870967739</v>
      </c>
      <c r="F84" s="52">
        <f t="shared" ref="F84:F95" si="8">IFERROR(IF(E84&gt;=$H$205,1,((E84-$B$204)/($B$205-$B$204))),"")</f>
        <v>0.65137728449411714</v>
      </c>
      <c r="G84" s="49" t="s">
        <v>161</v>
      </c>
      <c r="H84" s="52">
        <f t="shared" si="6"/>
        <v>3.4862271550588284</v>
      </c>
    </row>
    <row r="85" spans="1:8" x14ac:dyDescent="0.35">
      <c r="A85" s="49" t="s">
        <v>163</v>
      </c>
      <c r="B85" s="77">
        <v>3.6669999999999998</v>
      </c>
      <c r="C85" s="77">
        <v>2.9159999999999999</v>
      </c>
      <c r="D85" s="77">
        <f t="shared" si="4"/>
        <v>-0.20479956367602944</v>
      </c>
      <c r="E85" s="77">
        <f t="shared" si="5"/>
        <v>1.9352004363239703</v>
      </c>
      <c r="F85" s="52">
        <f t="shared" si="8"/>
        <v>0.6874896861382952</v>
      </c>
      <c r="G85" s="49" t="s">
        <v>163</v>
      </c>
      <c r="H85" s="52">
        <f t="shared" si="6"/>
        <v>3.1251031386170478</v>
      </c>
    </row>
    <row r="86" spans="1:8" x14ac:dyDescent="0.35">
      <c r="A86" s="49" t="s">
        <v>165</v>
      </c>
      <c r="B86" s="77">
        <v>3.5670000000000002</v>
      </c>
      <c r="C86" s="77">
        <v>3.0129999999999999</v>
      </c>
      <c r="D86" s="77">
        <f t="shared" si="4"/>
        <v>-0.15531258760863478</v>
      </c>
      <c r="E86" s="77">
        <f t="shared" si="5"/>
        <v>1.9846874123913649</v>
      </c>
      <c r="F86" s="52">
        <f t="shared" si="8"/>
        <v>0.70507018323095438</v>
      </c>
      <c r="G86" s="49" t="s">
        <v>165</v>
      </c>
      <c r="H86" s="52">
        <f t="shared" si="6"/>
        <v>2.9492981676904559</v>
      </c>
    </row>
    <row r="87" spans="1:8" x14ac:dyDescent="0.35">
      <c r="A87" s="49" t="s">
        <v>167</v>
      </c>
      <c r="B87" s="77">
        <v>1.617</v>
      </c>
      <c r="C87" s="77">
        <v>-0.18099999999999999</v>
      </c>
      <c r="D87" s="77">
        <f t="shared" si="4"/>
        <v>-1.1119356833642549</v>
      </c>
      <c r="E87" s="77">
        <f t="shared" si="5"/>
        <v>1.0280643166357448</v>
      </c>
      <c r="F87" s="52">
        <f t="shared" si="8"/>
        <v>0.36522501809500785</v>
      </c>
      <c r="G87" s="49" t="s">
        <v>167</v>
      </c>
      <c r="H87" s="52">
        <f t="shared" si="6"/>
        <v>6.3477498190499215</v>
      </c>
    </row>
    <row r="88" spans="1:8" x14ac:dyDescent="0.35">
      <c r="A88" s="49" t="s">
        <v>169</v>
      </c>
      <c r="B88" s="77">
        <v>2.4039999999999999</v>
      </c>
      <c r="C88" s="77">
        <v>3.0169999999999999</v>
      </c>
      <c r="D88" s="77">
        <f t="shared" si="4"/>
        <v>0.25499168053244592</v>
      </c>
      <c r="E88" s="77">
        <f t="shared" si="5"/>
        <v>2.3949916805324456</v>
      </c>
      <c r="F88" s="52">
        <f t="shared" si="8"/>
        <v>0.85083283769859308</v>
      </c>
      <c r="G88" s="49" t="s">
        <v>169</v>
      </c>
      <c r="H88" s="52">
        <f t="shared" si="6"/>
        <v>1.491671623014069</v>
      </c>
    </row>
    <row r="89" spans="1:8" x14ac:dyDescent="0.35">
      <c r="A89" s="49" t="s">
        <v>171</v>
      </c>
      <c r="B89" s="77">
        <v>3.1</v>
      </c>
      <c r="C89" s="77">
        <v>2.7</v>
      </c>
      <c r="D89" s="77">
        <f t="shared" si="4"/>
        <v>-0.1290322580645161</v>
      </c>
      <c r="E89" s="77">
        <f t="shared" si="5"/>
        <v>2.0109677419354837</v>
      </c>
      <c r="F89" s="52">
        <f t="shared" si="8"/>
        <v>0.71440640245185194</v>
      </c>
      <c r="G89" s="49" t="s">
        <v>171</v>
      </c>
      <c r="H89" s="52">
        <f t="shared" si="6"/>
        <v>2.855935975481481</v>
      </c>
    </row>
    <row r="90" spans="1:8" x14ac:dyDescent="0.35">
      <c r="A90" s="49" t="s">
        <v>173</v>
      </c>
      <c r="B90" s="77">
        <v>1.369</v>
      </c>
      <c r="C90" s="77">
        <v>1.613</v>
      </c>
      <c r="D90" s="77">
        <f t="shared" si="4"/>
        <v>0.17823228634039445</v>
      </c>
      <c r="E90" s="77">
        <f t="shared" si="5"/>
        <v>2.3182322863403941</v>
      </c>
      <c r="F90" s="52">
        <f t="shared" si="8"/>
        <v>0.82356367692809362</v>
      </c>
      <c r="G90" s="49" t="s">
        <v>173</v>
      </c>
      <c r="H90" s="52">
        <f t="shared" si="6"/>
        <v>1.7643632307190629</v>
      </c>
    </row>
    <row r="91" spans="1:8" x14ac:dyDescent="0.35">
      <c r="A91" s="49" t="s">
        <v>175</v>
      </c>
      <c r="B91" s="77">
        <v>5.8170000000000002</v>
      </c>
      <c r="C91" s="77">
        <v>4.3860000000000001</v>
      </c>
      <c r="D91" s="77">
        <f t="shared" si="4"/>
        <v>-0.24600309437854564</v>
      </c>
      <c r="E91" s="77">
        <f t="shared" si="5"/>
        <v>1.8939969056214541</v>
      </c>
      <c r="F91" s="52">
        <f t="shared" si="8"/>
        <v>0.67285192466472332</v>
      </c>
      <c r="G91" s="49" t="s">
        <v>175</v>
      </c>
      <c r="H91" s="52">
        <f t="shared" si="6"/>
        <v>3.2714807533527672</v>
      </c>
    </row>
    <row r="92" spans="1:8" x14ac:dyDescent="0.35">
      <c r="A92" s="49" t="s">
        <v>177</v>
      </c>
      <c r="B92" s="77">
        <v>5.7130000000000001</v>
      </c>
      <c r="C92" s="77">
        <v>5.0519999999999996</v>
      </c>
      <c r="D92" s="77">
        <f t="shared" si="4"/>
        <v>-0.11570103273236486</v>
      </c>
      <c r="E92" s="77">
        <f t="shared" si="5"/>
        <v>2.0242989672676348</v>
      </c>
      <c r="F92" s="52">
        <f t="shared" si="8"/>
        <v>0.71914238728701929</v>
      </c>
      <c r="G92" s="49" t="s">
        <v>177</v>
      </c>
      <c r="H92" s="52">
        <f t="shared" si="6"/>
        <v>2.8085761271298075</v>
      </c>
    </row>
    <row r="93" spans="1:8" x14ac:dyDescent="0.35">
      <c r="A93" s="49" t="s">
        <v>179</v>
      </c>
      <c r="B93" s="77">
        <v>4.5579999999999998</v>
      </c>
      <c r="C93" s="77">
        <v>3.214</v>
      </c>
      <c r="D93" s="77">
        <f t="shared" si="4"/>
        <v>-0.29486616937253179</v>
      </c>
      <c r="E93" s="77">
        <f t="shared" si="5"/>
        <v>1.8451338306274678</v>
      </c>
      <c r="F93" s="52">
        <f t="shared" si="8"/>
        <v>0.65549307156567216</v>
      </c>
      <c r="G93" s="49" t="s">
        <v>179</v>
      </c>
      <c r="H93" s="52">
        <f t="shared" si="6"/>
        <v>3.445069284343278</v>
      </c>
    </row>
    <row r="94" spans="1:8" x14ac:dyDescent="0.35">
      <c r="A94" s="49" t="s">
        <v>181</v>
      </c>
      <c r="B94" s="77">
        <v>6.4210000000000003</v>
      </c>
      <c r="C94" s="77">
        <v>6.226</v>
      </c>
      <c r="D94" s="77">
        <f t="shared" si="4"/>
        <v>-3.0369101386076978E-2</v>
      </c>
      <c r="E94" s="77">
        <f t="shared" si="5"/>
        <v>2.1096308986139225</v>
      </c>
      <c r="F94" s="52">
        <f t="shared" si="8"/>
        <v>0.74945698498847046</v>
      </c>
      <c r="G94" s="49" t="s">
        <v>181</v>
      </c>
      <c r="H94" s="52">
        <f t="shared" si="6"/>
        <v>2.5054301501152949</v>
      </c>
    </row>
    <row r="95" spans="1:8" x14ac:dyDescent="0.35">
      <c r="A95" s="49" t="s">
        <v>183</v>
      </c>
      <c r="B95" s="77">
        <v>2.3210000000000002</v>
      </c>
      <c r="C95" s="77">
        <v>2.4020000000000001</v>
      </c>
      <c r="D95" s="77">
        <f t="shared" si="4"/>
        <v>3.4898750538560945E-2</v>
      </c>
      <c r="E95" s="77">
        <f t="shared" si="5"/>
        <v>2.1748987505385604</v>
      </c>
      <c r="F95" s="52">
        <f t="shared" si="8"/>
        <v>0.7726437175833768</v>
      </c>
      <c r="G95" s="49" t="s">
        <v>183</v>
      </c>
      <c r="H95" s="52">
        <f t="shared" si="6"/>
        <v>2.2735628241662322</v>
      </c>
    </row>
    <row r="96" spans="1:8" x14ac:dyDescent="0.35">
      <c r="A96" s="49" t="s">
        <v>185</v>
      </c>
      <c r="B96" s="77"/>
      <c r="C96" s="77"/>
      <c r="D96" s="77"/>
      <c r="E96" s="77" t="str">
        <f t="shared" si="5"/>
        <v/>
      </c>
      <c r="F96" s="52"/>
      <c r="G96" s="49" t="s">
        <v>185</v>
      </c>
      <c r="H96" s="52" t="str">
        <f t="shared" si="6"/>
        <v/>
      </c>
    </row>
    <row r="97" spans="1:8" x14ac:dyDescent="0.35">
      <c r="A97" s="49" t="s">
        <v>187</v>
      </c>
      <c r="B97" s="78">
        <v>2.82</v>
      </c>
      <c r="C97" s="78">
        <v>2.044</v>
      </c>
      <c r="D97" s="77">
        <f t="shared" si="4"/>
        <v>-0.27517730496453896</v>
      </c>
      <c r="E97" s="77">
        <f t="shared" si="5"/>
        <v>1.8648226950354607</v>
      </c>
      <c r="F97" s="52">
        <f>IFERROR(IF(E97&gt;=$H$205,1,((E97-$B$204)/($B$205-$B$204))),"")</f>
        <v>0.66248763965185065</v>
      </c>
      <c r="G97" s="49" t="s">
        <v>187</v>
      </c>
      <c r="H97" s="52">
        <f t="shared" si="6"/>
        <v>3.3751236034814935</v>
      </c>
    </row>
    <row r="98" spans="1:8" x14ac:dyDescent="0.35">
      <c r="A98" s="49" t="s">
        <v>189</v>
      </c>
      <c r="B98" s="77">
        <v>2.657</v>
      </c>
      <c r="C98" s="77">
        <v>2.5779999999999998</v>
      </c>
      <c r="D98" s="77">
        <f t="shared" si="4"/>
        <v>-2.9732781332329764E-2</v>
      </c>
      <c r="E98" s="77">
        <f t="shared" si="5"/>
        <v>2.1102672186676701</v>
      </c>
      <c r="F98" s="52">
        <f>IFERROR(IF(E98&gt;=$H$205,1,((E98-$B$204)/($B$205-$B$204))),"")</f>
        <v>0.74968304088729265</v>
      </c>
      <c r="G98" s="49" t="s">
        <v>189</v>
      </c>
      <c r="H98" s="52">
        <f t="shared" si="6"/>
        <v>2.5031695911270733</v>
      </c>
    </row>
    <row r="99" spans="1:8" x14ac:dyDescent="0.35">
      <c r="A99" s="49" t="s">
        <v>191</v>
      </c>
      <c r="B99" s="77">
        <v>4.5419999999999998</v>
      </c>
      <c r="C99" s="77">
        <v>3.1030000000000002</v>
      </c>
      <c r="D99" s="77">
        <f t="shared" si="4"/>
        <v>-0.31682078379568462</v>
      </c>
      <c r="E99" s="77">
        <f t="shared" si="5"/>
        <v>1.823179216204315</v>
      </c>
      <c r="F99" s="52">
        <f>IFERROR(IF(E99&gt;=$H$205,1,((E99-$B$204)/($B$205-$B$204))),"")</f>
        <v>0.64769358439330882</v>
      </c>
      <c r="G99" s="49" t="s">
        <v>191</v>
      </c>
      <c r="H99" s="52">
        <f t="shared" si="6"/>
        <v>3.523064156066912</v>
      </c>
    </row>
    <row r="100" spans="1:8" x14ac:dyDescent="0.35">
      <c r="A100" s="49" t="s">
        <v>193</v>
      </c>
      <c r="B100" s="77"/>
      <c r="C100" s="77"/>
      <c r="D100" s="77"/>
      <c r="E100" s="77" t="str">
        <f t="shared" si="5"/>
        <v/>
      </c>
      <c r="F100" s="52"/>
      <c r="G100" s="49" t="s">
        <v>193</v>
      </c>
      <c r="H100" s="52"/>
    </row>
    <row r="101" spans="1:8" x14ac:dyDescent="0.35">
      <c r="A101" s="49" t="s">
        <v>195</v>
      </c>
      <c r="B101" s="77">
        <v>4.8529999999999998</v>
      </c>
      <c r="C101" s="77">
        <v>4.2350000000000003</v>
      </c>
      <c r="D101" s="77">
        <f t="shared" si="4"/>
        <v>-0.12734391098289707</v>
      </c>
      <c r="E101" s="77">
        <f t="shared" si="5"/>
        <v>2.0126560890171028</v>
      </c>
      <c r="F101" s="52">
        <f>IFERROR(IF(E101&gt;=$H$205,1,((E101-$B$204)/($B$205-$B$204))),"")</f>
        <v>0.715006196242432</v>
      </c>
      <c r="G101" s="49" t="s">
        <v>195</v>
      </c>
      <c r="H101" s="52">
        <f t="shared" si="6"/>
        <v>2.8499380375756802</v>
      </c>
    </row>
    <row r="102" spans="1:8" x14ac:dyDescent="0.35">
      <c r="A102" s="49" t="s">
        <v>197</v>
      </c>
      <c r="B102" s="77">
        <v>5.5259999999999998</v>
      </c>
      <c r="C102" s="77">
        <v>17.882999999999999</v>
      </c>
      <c r="D102" s="77">
        <f t="shared" si="4"/>
        <v>2.2361563517915308</v>
      </c>
      <c r="E102" s="77">
        <f t="shared" si="5"/>
        <v>4.376156351791531</v>
      </c>
      <c r="F102" s="52">
        <f>IFERROR(IF(E102&gt;=$H$205,1,((E102-$B$204)/($B$205-$B$204))),"")</f>
        <v>1</v>
      </c>
      <c r="G102" s="49" t="s">
        <v>197</v>
      </c>
      <c r="H102" s="52">
        <f t="shared" si="6"/>
        <v>0</v>
      </c>
    </row>
    <row r="103" spans="1:8" x14ac:dyDescent="0.35">
      <c r="A103" s="49" t="s">
        <v>199</v>
      </c>
      <c r="B103" s="77"/>
      <c r="C103" s="77"/>
      <c r="D103" s="77"/>
      <c r="E103" s="77" t="str">
        <f t="shared" si="5"/>
        <v/>
      </c>
      <c r="F103" s="52"/>
      <c r="G103" s="49" t="s">
        <v>199</v>
      </c>
      <c r="H103" s="52"/>
    </row>
    <row r="104" spans="1:8" x14ac:dyDescent="0.35">
      <c r="A104" s="49" t="s">
        <v>201</v>
      </c>
      <c r="B104" s="77">
        <v>3.9180000000000001</v>
      </c>
      <c r="C104" s="77">
        <v>-3.0129999999999999</v>
      </c>
      <c r="D104" s="77">
        <f t="shared" si="4"/>
        <v>-1.7690148034711588</v>
      </c>
      <c r="E104" s="77">
        <f t="shared" si="5"/>
        <v>0.37098519652884088</v>
      </c>
      <c r="F104" s="52">
        <f t="shared" ref="F104:F135" si="9">IFERROR(IF(E104&gt;=$H$205,1,((E104-$B$204)/($B$205-$B$204))),"")</f>
        <v>0.13179435656186939</v>
      </c>
      <c r="G104" s="49" t="s">
        <v>201</v>
      </c>
      <c r="H104" s="52">
        <f t="shared" si="6"/>
        <v>8.6820564343813054</v>
      </c>
    </row>
    <row r="105" spans="1:8" x14ac:dyDescent="0.35">
      <c r="A105" s="49" t="s">
        <v>203</v>
      </c>
      <c r="B105" s="77">
        <v>1.6</v>
      </c>
      <c r="C105" s="77">
        <v>1.59</v>
      </c>
      <c r="D105" s="77">
        <f t="shared" si="4"/>
        <v>-6.2500000000000056E-3</v>
      </c>
      <c r="E105" s="77">
        <f t="shared" si="5"/>
        <v>2.1337499999999996</v>
      </c>
      <c r="F105" s="52">
        <f t="shared" si="9"/>
        <v>0.75802541703851156</v>
      </c>
      <c r="G105" s="49" t="s">
        <v>203</v>
      </c>
      <c r="H105" s="52">
        <f t="shared" si="6"/>
        <v>2.4197458296148842</v>
      </c>
    </row>
    <row r="106" spans="1:8" x14ac:dyDescent="0.35">
      <c r="A106" s="49" t="s">
        <v>205</v>
      </c>
      <c r="B106" s="77">
        <v>3.1120000000000001</v>
      </c>
      <c r="C106" s="77">
        <v>1.1140000000000001</v>
      </c>
      <c r="D106" s="77">
        <f t="shared" si="4"/>
        <v>-0.64203084832904878</v>
      </c>
      <c r="E106" s="77">
        <f t="shared" si="5"/>
        <v>1.4979691516709508</v>
      </c>
      <c r="F106" s="52">
        <f t="shared" si="9"/>
        <v>0.53216107365258258</v>
      </c>
      <c r="G106" s="49" t="s">
        <v>205</v>
      </c>
      <c r="H106" s="52">
        <f t="shared" si="6"/>
        <v>4.6783892634741742</v>
      </c>
    </row>
    <row r="107" spans="1:8" x14ac:dyDescent="0.35">
      <c r="A107" s="49" t="s">
        <v>207</v>
      </c>
      <c r="B107" s="77">
        <v>3.0139999999999998</v>
      </c>
      <c r="C107" s="77">
        <v>1.1200000000000001</v>
      </c>
      <c r="D107" s="77">
        <f t="shared" si="4"/>
        <v>-0.62840079628400791</v>
      </c>
      <c r="E107" s="77">
        <f t="shared" si="5"/>
        <v>1.5115992037159918</v>
      </c>
      <c r="F107" s="52">
        <f t="shared" si="9"/>
        <v>0.53700321818015084</v>
      </c>
      <c r="G107" s="49" t="s">
        <v>207</v>
      </c>
      <c r="H107" s="52">
        <f t="shared" si="6"/>
        <v>4.6299678181984918</v>
      </c>
    </row>
    <row r="108" spans="1:8" x14ac:dyDescent="0.35">
      <c r="A108" s="49" t="s">
        <v>209</v>
      </c>
      <c r="B108" s="77">
        <v>4</v>
      </c>
      <c r="C108" s="77">
        <v>1.6080000000000001</v>
      </c>
      <c r="D108" s="77">
        <f t="shared" si="4"/>
        <v>-0.59799999999999998</v>
      </c>
      <c r="E108" s="77">
        <f t="shared" si="5"/>
        <v>1.5419999999999998</v>
      </c>
      <c r="F108" s="52">
        <f t="shared" si="9"/>
        <v>0.54780325393011597</v>
      </c>
      <c r="G108" s="49" t="s">
        <v>209</v>
      </c>
      <c r="H108" s="52">
        <f t="shared" si="6"/>
        <v>4.52196746069884</v>
      </c>
    </row>
    <row r="109" spans="1:8" x14ac:dyDescent="0.35">
      <c r="A109" s="49" t="s">
        <v>211</v>
      </c>
      <c r="B109" s="77">
        <v>26.047000000000001</v>
      </c>
      <c r="C109" s="77">
        <v>56.651000000000003</v>
      </c>
      <c r="D109" s="77">
        <f t="shared" si="4"/>
        <v>1.1749529696318195</v>
      </c>
      <c r="E109" s="77">
        <f t="shared" si="5"/>
        <v>3.3149529696318192</v>
      </c>
      <c r="F109" s="52">
        <f t="shared" si="9"/>
        <v>1</v>
      </c>
      <c r="G109" s="49" t="s">
        <v>211</v>
      </c>
      <c r="H109" s="52">
        <f t="shared" si="6"/>
        <v>0</v>
      </c>
    </row>
    <row r="110" spans="1:8" x14ac:dyDescent="0.35">
      <c r="A110" s="49" t="s">
        <v>213</v>
      </c>
      <c r="B110" s="77">
        <v>3.65</v>
      </c>
      <c r="C110" s="77">
        <v>3.1160000000000001</v>
      </c>
      <c r="D110" s="77">
        <f t="shared" si="4"/>
        <v>-0.14630136986301365</v>
      </c>
      <c r="E110" s="77">
        <f t="shared" si="5"/>
        <v>1.9936986301369861</v>
      </c>
      <c r="F110" s="52">
        <f t="shared" si="9"/>
        <v>0.70827146364789617</v>
      </c>
      <c r="G110" s="49" t="s">
        <v>213</v>
      </c>
      <c r="H110" s="52">
        <f t="shared" si="6"/>
        <v>2.9172853635210387</v>
      </c>
    </row>
    <row r="111" spans="1:8" x14ac:dyDescent="0.35">
      <c r="A111" s="49" t="s">
        <v>215</v>
      </c>
      <c r="B111" s="77">
        <v>5.5010000000000003</v>
      </c>
      <c r="C111" s="77">
        <v>2.2999999999999998</v>
      </c>
      <c r="D111" s="77">
        <f t="shared" si="4"/>
        <v>-0.58189420105435385</v>
      </c>
      <c r="E111" s="77">
        <f t="shared" si="5"/>
        <v>1.5581057989456459</v>
      </c>
      <c r="F111" s="52">
        <f t="shared" si="9"/>
        <v>0.55352491999339037</v>
      </c>
      <c r="G111" s="49" t="s">
        <v>215</v>
      </c>
      <c r="H111" s="52">
        <f t="shared" si="6"/>
        <v>4.4647508000660965</v>
      </c>
    </row>
    <row r="112" spans="1:8" x14ac:dyDescent="0.35">
      <c r="A112" s="49" t="s">
        <v>217</v>
      </c>
      <c r="B112" s="77">
        <v>5.1059999999999999</v>
      </c>
      <c r="C112" s="77">
        <v>5.181</v>
      </c>
      <c r="D112" s="77">
        <f t="shared" si="4"/>
        <v>1.4688601645123419E-2</v>
      </c>
      <c r="E112" s="77">
        <f t="shared" si="5"/>
        <v>2.1546886016451232</v>
      </c>
      <c r="F112" s="52">
        <f t="shared" si="9"/>
        <v>0.76546396056247079</v>
      </c>
      <c r="G112" s="49" t="s">
        <v>217</v>
      </c>
      <c r="H112" s="52">
        <f t="shared" si="6"/>
        <v>2.3453603943752919</v>
      </c>
    </row>
    <row r="113" spans="1:8" x14ac:dyDescent="0.35">
      <c r="A113" s="49" t="s">
        <v>219</v>
      </c>
      <c r="B113" s="77">
        <v>12.055</v>
      </c>
      <c r="C113" s="77">
        <v>6.0979999999999999</v>
      </c>
      <c r="D113" s="77">
        <f t="shared" si="4"/>
        <v>-0.49415180423060973</v>
      </c>
      <c r="E113" s="77">
        <f t="shared" si="5"/>
        <v>1.64584819576939</v>
      </c>
      <c r="F113" s="52">
        <f t="shared" si="9"/>
        <v>0.58469584767670713</v>
      </c>
      <c r="G113" s="49" t="s">
        <v>219</v>
      </c>
      <c r="H113" s="52">
        <f t="shared" si="6"/>
        <v>4.153041523232929</v>
      </c>
    </row>
    <row r="114" spans="1:8" x14ac:dyDescent="0.35">
      <c r="A114" s="49" t="s">
        <v>221</v>
      </c>
      <c r="B114" s="77">
        <v>2.2040000000000002</v>
      </c>
      <c r="C114" s="77">
        <v>1.1499999999999999</v>
      </c>
      <c r="D114" s="77">
        <f t="shared" si="4"/>
        <v>-0.47822141560798559</v>
      </c>
      <c r="E114" s="77">
        <f t="shared" si="5"/>
        <v>1.6617785843920141</v>
      </c>
      <c r="F114" s="52">
        <f t="shared" si="9"/>
        <v>0.59035519834067907</v>
      </c>
      <c r="G114" s="49" t="s">
        <v>221</v>
      </c>
      <c r="H114" s="52">
        <f t="shared" si="6"/>
        <v>4.0964480165932091</v>
      </c>
    </row>
    <row r="115" spans="1:8" x14ac:dyDescent="0.35">
      <c r="A115" s="49" t="s">
        <v>223</v>
      </c>
      <c r="B115" s="77">
        <v>2.5</v>
      </c>
      <c r="C115" s="77">
        <v>3.2490000000000001</v>
      </c>
      <c r="D115" s="77">
        <f t="shared" si="4"/>
        <v>0.29960000000000003</v>
      </c>
      <c r="E115" s="77">
        <f t="shared" si="5"/>
        <v>2.4395999999999995</v>
      </c>
      <c r="F115" s="52">
        <f t="shared" si="9"/>
        <v>0.86668016750188759</v>
      </c>
      <c r="G115" s="49" t="s">
        <v>223</v>
      </c>
      <c r="H115" s="52">
        <f t="shared" si="6"/>
        <v>1.3331983249811241</v>
      </c>
    </row>
    <row r="116" spans="1:8" x14ac:dyDescent="0.35">
      <c r="A116" s="49" t="s">
        <v>225</v>
      </c>
      <c r="B116" s="77">
        <v>3.8</v>
      </c>
      <c r="C116" s="77">
        <v>3.0059999999999998</v>
      </c>
      <c r="D116" s="77">
        <f t="shared" si="4"/>
        <v>-0.20894736842105266</v>
      </c>
      <c r="E116" s="77">
        <f t="shared" si="5"/>
        <v>1.9310526315789471</v>
      </c>
      <c r="F116" s="52">
        <f t="shared" si="9"/>
        <v>0.686016157645435</v>
      </c>
      <c r="G116" s="49" t="s">
        <v>225</v>
      </c>
      <c r="H116" s="52">
        <f t="shared" si="6"/>
        <v>3.1398384235456502</v>
      </c>
    </row>
    <row r="117" spans="1:8" x14ac:dyDescent="0.35">
      <c r="A117" s="49" t="s">
        <v>227</v>
      </c>
      <c r="B117" s="77">
        <v>5</v>
      </c>
      <c r="C117" s="77">
        <v>5.3</v>
      </c>
      <c r="D117" s="77">
        <f t="shared" si="4"/>
        <v>5.9999999999999963E-2</v>
      </c>
      <c r="E117" s="77">
        <f t="shared" si="5"/>
        <v>2.1999999999999997</v>
      </c>
      <c r="F117" s="52">
        <f t="shared" si="9"/>
        <v>0.78156106267591119</v>
      </c>
      <c r="G117" s="49" t="s">
        <v>227</v>
      </c>
      <c r="H117" s="52">
        <f t="shared" si="6"/>
        <v>2.1843893732408883</v>
      </c>
    </row>
    <row r="118" spans="1:8" x14ac:dyDescent="0.35">
      <c r="A118" s="49" t="s">
        <v>229</v>
      </c>
      <c r="B118" s="77">
        <v>4.9429999999999996</v>
      </c>
      <c r="C118" s="77">
        <v>3.3149999999999999</v>
      </c>
      <c r="D118" s="77">
        <f t="shared" si="4"/>
        <v>-0.32935464292939504</v>
      </c>
      <c r="E118" s="77">
        <f t="shared" si="5"/>
        <v>1.8106453570706047</v>
      </c>
      <c r="F118" s="52">
        <f t="shared" si="9"/>
        <v>0.64324086790968482</v>
      </c>
      <c r="G118" s="49" t="s">
        <v>229</v>
      </c>
      <c r="H118" s="52">
        <f t="shared" si="6"/>
        <v>3.5675913209031513</v>
      </c>
    </row>
    <row r="119" spans="1:8" x14ac:dyDescent="0.35">
      <c r="A119" s="49" t="s">
        <v>231</v>
      </c>
      <c r="B119" s="77">
        <v>2.492</v>
      </c>
      <c r="C119" s="77">
        <v>3.3050000000000002</v>
      </c>
      <c r="D119" s="77">
        <f t="shared" si="4"/>
        <v>0.3262439807383628</v>
      </c>
      <c r="E119" s="77">
        <f t="shared" si="5"/>
        <v>2.4662439807383625</v>
      </c>
      <c r="F119" s="52">
        <f t="shared" si="9"/>
        <v>0.87614557563815643</v>
      </c>
      <c r="G119" s="49" t="s">
        <v>231</v>
      </c>
      <c r="H119" s="52">
        <f t="shared" si="6"/>
        <v>1.2385442436184348</v>
      </c>
    </row>
    <row r="120" spans="1:8" x14ac:dyDescent="0.35">
      <c r="A120" s="49" t="s">
        <v>233</v>
      </c>
      <c r="B120" s="77">
        <v>3.6</v>
      </c>
      <c r="C120" s="77">
        <v>2.5</v>
      </c>
      <c r="D120" s="77">
        <f t="shared" si="4"/>
        <v>-0.30555555555555558</v>
      </c>
      <c r="E120" s="77">
        <f t="shared" si="5"/>
        <v>1.8344444444444441</v>
      </c>
      <c r="F120" s="52">
        <f t="shared" si="9"/>
        <v>0.65169561337269155</v>
      </c>
      <c r="G120" s="49" t="s">
        <v>233</v>
      </c>
      <c r="H120" s="52">
        <f t="shared" si="6"/>
        <v>3.4830438662730847</v>
      </c>
    </row>
    <row r="121" spans="1:8" x14ac:dyDescent="0.35">
      <c r="A121" s="49" t="s">
        <v>235</v>
      </c>
      <c r="B121" s="77">
        <v>6.5</v>
      </c>
      <c r="C121" s="77">
        <v>5</v>
      </c>
      <c r="D121" s="77">
        <f t="shared" si="4"/>
        <v>-0.23076923076923078</v>
      </c>
      <c r="E121" s="77">
        <f t="shared" si="5"/>
        <v>1.9092307692307688</v>
      </c>
      <c r="F121" s="52">
        <f t="shared" si="9"/>
        <v>0.6782638313152487</v>
      </c>
      <c r="G121" s="49" t="s">
        <v>235</v>
      </c>
      <c r="H121" s="52">
        <f t="shared" si="6"/>
        <v>3.2173616868475126</v>
      </c>
    </row>
    <row r="122" spans="1:8" x14ac:dyDescent="0.35">
      <c r="A122" s="49" t="s">
        <v>237</v>
      </c>
      <c r="B122" s="77">
        <v>12.622999999999999</v>
      </c>
      <c r="C122" s="77">
        <v>4.9480000000000004</v>
      </c>
      <c r="D122" s="77">
        <f t="shared" si="4"/>
        <v>-0.60801711162164296</v>
      </c>
      <c r="E122" s="77">
        <f t="shared" si="5"/>
        <v>1.5319828883783568</v>
      </c>
      <c r="F122" s="52">
        <f t="shared" si="9"/>
        <v>0.5442446246555912</v>
      </c>
      <c r="G122" s="49" t="s">
        <v>237</v>
      </c>
      <c r="H122" s="52">
        <f t="shared" si="6"/>
        <v>4.557553753444088</v>
      </c>
    </row>
    <row r="123" spans="1:8" x14ac:dyDescent="0.35">
      <c r="A123" s="49" t="s">
        <v>239</v>
      </c>
      <c r="B123" s="77">
        <v>8.6189999999999998</v>
      </c>
      <c r="C123" s="77">
        <v>4.7949999999999999</v>
      </c>
      <c r="D123" s="77">
        <f t="shared" si="4"/>
        <v>-0.44367095950806357</v>
      </c>
      <c r="E123" s="77">
        <f t="shared" si="5"/>
        <v>1.696329040491936</v>
      </c>
      <c r="F123" s="52">
        <f t="shared" si="9"/>
        <v>0.60262942160676658</v>
      </c>
      <c r="G123" s="49" t="s">
        <v>239</v>
      </c>
      <c r="H123" s="52">
        <f t="shared" si="6"/>
        <v>3.973705783932334</v>
      </c>
    </row>
    <row r="124" spans="1:8" x14ac:dyDescent="0.35">
      <c r="A124" s="49" t="s">
        <v>241</v>
      </c>
      <c r="B124" s="77">
        <v>4</v>
      </c>
      <c r="C124" s="77">
        <v>5.4009999999999998</v>
      </c>
      <c r="D124" s="77">
        <f t="shared" si="4"/>
        <v>0.35024999999999995</v>
      </c>
      <c r="E124" s="77">
        <f t="shared" si="5"/>
        <v>2.4902499999999996</v>
      </c>
      <c r="F124" s="52">
        <f t="shared" si="9"/>
        <v>0.88467383469485805</v>
      </c>
      <c r="G124" s="49" t="s">
        <v>241</v>
      </c>
      <c r="H124" s="52">
        <f t="shared" si="6"/>
        <v>1.1532616530514197</v>
      </c>
    </row>
    <row r="125" spans="1:8" x14ac:dyDescent="0.35">
      <c r="A125" s="49" t="s">
        <v>243</v>
      </c>
      <c r="B125" s="77">
        <v>4.5</v>
      </c>
      <c r="C125" s="77">
        <v>2.5070000000000001</v>
      </c>
      <c r="D125" s="77">
        <f t="shared" si="4"/>
        <v>-0.44288888888888889</v>
      </c>
      <c r="E125" s="77">
        <f t="shared" si="5"/>
        <v>1.6971111111111108</v>
      </c>
      <c r="F125" s="52">
        <f t="shared" si="9"/>
        <v>0.60290725612686191</v>
      </c>
      <c r="G125" s="49" t="s">
        <v>243</v>
      </c>
      <c r="H125" s="52">
        <f t="shared" si="6"/>
        <v>3.9709274387313807</v>
      </c>
    </row>
    <row r="126" spans="1:8" x14ac:dyDescent="0.35">
      <c r="A126" s="49" t="s">
        <v>245</v>
      </c>
      <c r="B126" s="77">
        <v>5.7</v>
      </c>
      <c r="C126" s="77">
        <v>4.38</v>
      </c>
      <c r="D126" s="77">
        <f t="shared" si="4"/>
        <v>-0.23157894736842111</v>
      </c>
      <c r="E126" s="77">
        <f t="shared" si="5"/>
        <v>1.9084210526315786</v>
      </c>
      <c r="F126" s="52">
        <f t="shared" si="9"/>
        <v>0.67797617542173538</v>
      </c>
      <c r="G126" s="49" t="s">
        <v>245</v>
      </c>
      <c r="H126" s="52">
        <f t="shared" si="6"/>
        <v>3.2202382457826459</v>
      </c>
    </row>
    <row r="127" spans="1:8" x14ac:dyDescent="0.35">
      <c r="A127" s="49" t="s">
        <v>247</v>
      </c>
      <c r="B127" s="77">
        <v>3.0870000000000002</v>
      </c>
      <c r="C127" s="77">
        <v>3.218</v>
      </c>
      <c r="D127" s="77">
        <f t="shared" si="4"/>
        <v>4.2436022027858691E-2</v>
      </c>
      <c r="E127" s="77">
        <f t="shared" si="5"/>
        <v>2.1824360220278582</v>
      </c>
      <c r="F127" s="52">
        <f t="shared" si="9"/>
        <v>0.77532137118103706</v>
      </c>
      <c r="G127" s="49" t="s">
        <v>247</v>
      </c>
      <c r="H127" s="52">
        <f t="shared" si="6"/>
        <v>2.2467862881896297</v>
      </c>
    </row>
    <row r="128" spans="1:8" x14ac:dyDescent="0.35">
      <c r="A128" s="49" t="s">
        <v>249</v>
      </c>
      <c r="B128" s="77">
        <v>10.414999999999999</v>
      </c>
      <c r="C128" s="77">
        <v>7.2949999999999999</v>
      </c>
      <c r="D128" s="77">
        <f t="shared" si="4"/>
        <v>-0.29956793086893896</v>
      </c>
      <c r="E128" s="77">
        <f t="shared" si="5"/>
        <v>1.8404320691310607</v>
      </c>
      <c r="F128" s="52">
        <f t="shared" si="9"/>
        <v>0.65382274715131727</v>
      </c>
      <c r="G128" s="49" t="s">
        <v>249</v>
      </c>
      <c r="H128" s="52">
        <f t="shared" si="6"/>
        <v>3.4617725284868275</v>
      </c>
    </row>
    <row r="129" spans="1:8" x14ac:dyDescent="0.35">
      <c r="A129" s="49" t="s">
        <v>251</v>
      </c>
      <c r="B129" s="77">
        <v>2.65</v>
      </c>
      <c r="C129" s="77">
        <v>2.9950000000000001</v>
      </c>
      <c r="D129" s="77">
        <f t="shared" si="4"/>
        <v>0.1301886792452831</v>
      </c>
      <c r="E129" s="77">
        <f t="shared" si="5"/>
        <v>2.2701886792452828</v>
      </c>
      <c r="F129" s="52">
        <f t="shared" si="9"/>
        <v>0.80649594392080304</v>
      </c>
      <c r="G129" s="49" t="s">
        <v>251</v>
      </c>
      <c r="H129" s="52">
        <f t="shared" si="6"/>
        <v>1.9350405607919701</v>
      </c>
    </row>
    <row r="130" spans="1:8" x14ac:dyDescent="0.35">
      <c r="A130" s="49" t="s">
        <v>253</v>
      </c>
      <c r="B130" s="77">
        <v>2.2000000000000002</v>
      </c>
      <c r="C130" s="77">
        <v>3</v>
      </c>
      <c r="D130" s="77">
        <f t="shared" si="4"/>
        <v>0.36363636363636354</v>
      </c>
      <c r="E130" s="77">
        <f t="shared" si="5"/>
        <v>2.503636363636363</v>
      </c>
      <c r="F130" s="52">
        <f t="shared" si="9"/>
        <v>0.88942940768985912</v>
      </c>
      <c r="G130" s="49" t="s">
        <v>253</v>
      </c>
      <c r="H130" s="52">
        <f t="shared" si="6"/>
        <v>1.105705923101409</v>
      </c>
    </row>
    <row r="131" spans="1:8" x14ac:dyDescent="0.35">
      <c r="A131" s="49" t="s">
        <v>255</v>
      </c>
      <c r="B131" s="77">
        <v>2.0659999999999998</v>
      </c>
      <c r="C131" s="77">
        <v>0.79800000000000004</v>
      </c>
      <c r="D131" s="77">
        <f t="shared" ref="D131:D143" si="10">((C131-B131)/ABS(B131))</f>
        <v>-0.6137463697967086</v>
      </c>
      <c r="E131" s="77">
        <f t="shared" si="5"/>
        <v>1.526253630203291</v>
      </c>
      <c r="F131" s="52">
        <f t="shared" si="9"/>
        <v>0.54220927687938703</v>
      </c>
      <c r="G131" s="49" t="s">
        <v>255</v>
      </c>
      <c r="H131" s="52">
        <f t="shared" si="6"/>
        <v>4.5779072312061295</v>
      </c>
    </row>
    <row r="132" spans="1:8" x14ac:dyDescent="0.35">
      <c r="A132" s="49" t="s">
        <v>257</v>
      </c>
      <c r="B132" s="77">
        <v>2.9140000000000001</v>
      </c>
      <c r="C132" s="77">
        <v>2.5710000000000002</v>
      </c>
      <c r="D132" s="77">
        <f t="shared" si="10"/>
        <v>-0.11770761839396017</v>
      </c>
      <c r="E132" s="77">
        <f t="shared" ref="E132:E195" si="11">IF(D132&lt;&gt;"",D132+ABS(A$204),"")</f>
        <v>2.0222923816060394</v>
      </c>
      <c r="F132" s="52">
        <f t="shared" si="9"/>
        <v>0.71842953764064343</v>
      </c>
      <c r="G132" s="49" t="s">
        <v>257</v>
      </c>
      <c r="H132" s="52">
        <f t="shared" ref="H132:H195" si="12">IF(F132="","",(10-(F132*10)))</f>
        <v>2.8157046235935654</v>
      </c>
    </row>
    <row r="133" spans="1:8" x14ac:dyDescent="0.35">
      <c r="A133" s="49" t="s">
        <v>259</v>
      </c>
      <c r="B133" s="77">
        <v>6.3209999999999997</v>
      </c>
      <c r="C133" s="77">
        <v>5.0439999999999996</v>
      </c>
      <c r="D133" s="77">
        <f t="shared" si="10"/>
        <v>-0.20202499604492963</v>
      </c>
      <c r="E133" s="77">
        <f t="shared" si="11"/>
        <v>1.9379750039550701</v>
      </c>
      <c r="F133" s="52">
        <f t="shared" si="9"/>
        <v>0.68847536524112629</v>
      </c>
      <c r="G133" s="49" t="s">
        <v>259</v>
      </c>
      <c r="H133" s="52">
        <f t="shared" si="12"/>
        <v>3.1152463475887373</v>
      </c>
    </row>
    <row r="134" spans="1:8" x14ac:dyDescent="0.35">
      <c r="A134" s="49" t="s">
        <v>261</v>
      </c>
      <c r="B134" s="77">
        <v>0.77900000000000003</v>
      </c>
      <c r="C134" s="77">
        <v>2.0339999999999998</v>
      </c>
      <c r="D134" s="77">
        <f t="shared" si="10"/>
        <v>1.6110397946084722</v>
      </c>
      <c r="E134" s="77">
        <f t="shared" si="11"/>
        <v>3.7510397946084719</v>
      </c>
      <c r="F134" s="52">
        <f t="shared" si="9"/>
        <v>1</v>
      </c>
      <c r="G134" s="49" t="s">
        <v>261</v>
      </c>
      <c r="H134" s="52">
        <f t="shared" si="12"/>
        <v>0</v>
      </c>
    </row>
    <row r="135" spans="1:8" x14ac:dyDescent="0.35">
      <c r="A135" s="49" t="s">
        <v>263</v>
      </c>
      <c r="B135" s="77">
        <v>1.6519999999999999</v>
      </c>
      <c r="C135" s="77">
        <v>1.9059999999999999</v>
      </c>
      <c r="D135" s="77">
        <f t="shared" si="10"/>
        <v>0.15375302663438259</v>
      </c>
      <c r="E135" s="77">
        <f t="shared" si="11"/>
        <v>2.2937530266343824</v>
      </c>
      <c r="F135" s="52">
        <f t="shared" si="9"/>
        <v>0.81486729682384351</v>
      </c>
      <c r="G135" s="49" t="s">
        <v>263</v>
      </c>
      <c r="H135" s="52">
        <f t="shared" si="12"/>
        <v>1.8513270317615653</v>
      </c>
    </row>
    <row r="136" spans="1:8" x14ac:dyDescent="0.35">
      <c r="A136" s="49" t="s">
        <v>265</v>
      </c>
      <c r="B136" s="77">
        <v>4.181</v>
      </c>
      <c r="C136" s="77">
        <v>4.0830000000000002</v>
      </c>
      <c r="D136" s="77">
        <f t="shared" si="10"/>
        <v>-2.3439368572111902E-2</v>
      </c>
      <c r="E136" s="77">
        <f t="shared" si="11"/>
        <v>2.116560631427888</v>
      </c>
      <c r="F136" s="52">
        <f t="shared" ref="F136:F161" si="13">IFERROR(IF(E136&gt;=$H$205,1,((E136-$B$204)/($B$205-$B$204))),"")</f>
        <v>0.75191880741671724</v>
      </c>
      <c r="G136" s="49" t="s">
        <v>265</v>
      </c>
      <c r="H136" s="52">
        <f t="shared" si="12"/>
        <v>2.4808119258328274</v>
      </c>
    </row>
    <row r="137" spans="1:8" x14ac:dyDescent="0.35">
      <c r="A137" s="49" t="s">
        <v>267</v>
      </c>
      <c r="B137" s="77">
        <v>4.5110000000000001</v>
      </c>
      <c r="C137" s="77">
        <v>3.5</v>
      </c>
      <c r="D137" s="77">
        <f t="shared" si="10"/>
        <v>-0.22411882066060743</v>
      </c>
      <c r="E137" s="77">
        <f t="shared" si="11"/>
        <v>1.9158811793393922</v>
      </c>
      <c r="F137" s="52">
        <f t="shared" si="13"/>
        <v>0.68062642294785158</v>
      </c>
      <c r="G137" s="49" t="s">
        <v>267</v>
      </c>
      <c r="H137" s="52">
        <f t="shared" si="12"/>
        <v>3.1937357705214842</v>
      </c>
    </row>
    <row r="138" spans="1:8" x14ac:dyDescent="0.35">
      <c r="A138" s="49" t="s">
        <v>269</v>
      </c>
      <c r="B138" s="77">
        <v>5</v>
      </c>
      <c r="C138" s="77">
        <v>4.0140000000000002</v>
      </c>
      <c r="D138" s="77">
        <f t="shared" si="10"/>
        <v>-0.19719999999999996</v>
      </c>
      <c r="E138" s="77">
        <f t="shared" si="11"/>
        <v>1.9427999999999996</v>
      </c>
      <c r="F138" s="52">
        <f t="shared" si="13"/>
        <v>0.69018946934852732</v>
      </c>
      <c r="G138" s="49" t="s">
        <v>269</v>
      </c>
      <c r="H138" s="52">
        <f t="shared" si="12"/>
        <v>3.0981053065147268</v>
      </c>
    </row>
    <row r="139" spans="1:8" x14ac:dyDescent="0.35">
      <c r="A139" s="49" t="s">
        <v>271</v>
      </c>
      <c r="B139" s="77">
        <v>4.5129999999999999</v>
      </c>
      <c r="C139" s="77">
        <v>2.5960000000000001</v>
      </c>
      <c r="D139" s="77">
        <f t="shared" si="10"/>
        <v>-0.42477287835142918</v>
      </c>
      <c r="E139" s="77">
        <f t="shared" si="11"/>
        <v>1.7152271216485704</v>
      </c>
      <c r="F139" s="52">
        <f t="shared" si="13"/>
        <v>0.6093430599664551</v>
      </c>
      <c r="G139" s="49" t="s">
        <v>271</v>
      </c>
      <c r="H139" s="52">
        <f t="shared" si="12"/>
        <v>3.9065694003354494</v>
      </c>
    </row>
    <row r="140" spans="1:8" x14ac:dyDescent="0.35">
      <c r="A140" s="49" t="s">
        <v>273</v>
      </c>
      <c r="B140" s="77">
        <v>6.9580000000000002</v>
      </c>
      <c r="C140" s="77">
        <v>5.0190000000000001</v>
      </c>
      <c r="D140" s="77">
        <f t="shared" si="10"/>
        <v>-0.27867203219315895</v>
      </c>
      <c r="E140" s="77">
        <f t="shared" si="11"/>
        <v>1.8613279678068406</v>
      </c>
      <c r="F140" s="52">
        <f t="shared" si="13"/>
        <v>0.66124612023068574</v>
      </c>
      <c r="G140" s="49" t="s">
        <v>273</v>
      </c>
      <c r="H140" s="52">
        <f t="shared" si="12"/>
        <v>3.3875387976931428</v>
      </c>
    </row>
    <row r="141" spans="1:8" x14ac:dyDescent="0.35">
      <c r="A141" s="49" t="s">
        <v>275</v>
      </c>
      <c r="B141" s="77">
        <v>14.817</v>
      </c>
      <c r="C141" s="77">
        <v>12.3</v>
      </c>
      <c r="D141" s="77">
        <f t="shared" si="10"/>
        <v>-0.16987244381453731</v>
      </c>
      <c r="E141" s="77">
        <f t="shared" si="11"/>
        <v>1.9701275561854623</v>
      </c>
      <c r="F141" s="52">
        <f t="shared" si="13"/>
        <v>0.69989772109973003</v>
      </c>
      <c r="G141" s="49" t="s">
        <v>275</v>
      </c>
      <c r="H141" s="52">
        <f t="shared" si="12"/>
        <v>3.0010227890026995</v>
      </c>
    </row>
    <row r="142" spans="1:8" x14ac:dyDescent="0.35">
      <c r="A142" s="49" t="s">
        <v>277</v>
      </c>
      <c r="B142" s="77">
        <v>3.367</v>
      </c>
      <c r="C142" s="77">
        <v>5.0519999999999996</v>
      </c>
      <c r="D142" s="77">
        <f t="shared" si="10"/>
        <v>0.50044550044550029</v>
      </c>
      <c r="E142" s="77">
        <f t="shared" si="11"/>
        <v>2.6404455004454999</v>
      </c>
      <c r="F142" s="52">
        <f t="shared" si="13"/>
        <v>0.93803154148455148</v>
      </c>
      <c r="G142" s="49" t="s">
        <v>277</v>
      </c>
      <c r="H142" s="52">
        <f t="shared" si="12"/>
        <v>0.61968458515448432</v>
      </c>
    </row>
    <row r="143" spans="1:8" x14ac:dyDescent="0.35">
      <c r="A143" s="49" t="s">
        <v>279</v>
      </c>
      <c r="B143" s="77">
        <v>3.476</v>
      </c>
      <c r="C143" s="77">
        <v>0.49299999999999999</v>
      </c>
      <c r="D143" s="77">
        <f t="shared" si="10"/>
        <v>-0.85817031070195626</v>
      </c>
      <c r="E143" s="77">
        <f t="shared" si="11"/>
        <v>1.2818296892980434</v>
      </c>
      <c r="F143" s="52">
        <f t="shared" si="13"/>
        <v>0.45537644278968725</v>
      </c>
      <c r="G143" s="49" t="s">
        <v>279</v>
      </c>
      <c r="H143" s="52">
        <f t="shared" si="12"/>
        <v>5.4462355721031273</v>
      </c>
    </row>
    <row r="144" spans="1:8" x14ac:dyDescent="0.35">
      <c r="A144" s="49" t="s">
        <v>281</v>
      </c>
      <c r="B144" s="77">
        <v>-0.3</v>
      </c>
      <c r="C144" s="77">
        <v>0.4</v>
      </c>
      <c r="D144" s="77">
        <f>((C144-B144)/ABS(B144))</f>
        <v>2.3333333333333335</v>
      </c>
      <c r="E144" s="77">
        <f t="shared" si="11"/>
        <v>4.4733333333333327</v>
      </c>
      <c r="F144" s="52">
        <f t="shared" si="13"/>
        <v>1</v>
      </c>
      <c r="G144" s="49" t="s">
        <v>281</v>
      </c>
      <c r="H144" s="52">
        <f t="shared" si="12"/>
        <v>0</v>
      </c>
    </row>
    <row r="145" spans="1:8" x14ac:dyDescent="0.35">
      <c r="A145" s="49" t="s">
        <v>283</v>
      </c>
      <c r="B145" s="77">
        <v>2.5</v>
      </c>
      <c r="C145" s="77">
        <v>0.65</v>
      </c>
      <c r="D145" s="77">
        <f t="shared" ref="D145:D198" si="14">((C145-B145)/ABS(B145))</f>
        <v>-0.74</v>
      </c>
      <c r="E145" s="77">
        <f t="shared" si="11"/>
        <v>1.3999999999999997</v>
      </c>
      <c r="F145" s="52">
        <f t="shared" si="13"/>
        <v>0.49735703988467073</v>
      </c>
      <c r="G145" s="49" t="s">
        <v>283</v>
      </c>
      <c r="H145" s="52">
        <f t="shared" si="12"/>
        <v>5.0264296011532927</v>
      </c>
    </row>
    <row r="146" spans="1:8" x14ac:dyDescent="0.35">
      <c r="A146" s="49" t="s">
        <v>285</v>
      </c>
      <c r="B146" s="77">
        <v>4</v>
      </c>
      <c r="C146" s="77">
        <v>4.3</v>
      </c>
      <c r="D146" s="77">
        <f t="shared" si="14"/>
        <v>7.4999999999999956E-2</v>
      </c>
      <c r="E146" s="77">
        <f t="shared" si="11"/>
        <v>2.2149999999999999</v>
      </c>
      <c r="F146" s="52">
        <f t="shared" si="13"/>
        <v>0.786889888103247</v>
      </c>
      <c r="G146" s="49" t="s">
        <v>285</v>
      </c>
      <c r="H146" s="52">
        <f t="shared" si="12"/>
        <v>2.1311011189675302</v>
      </c>
    </row>
    <row r="147" spans="1:8" x14ac:dyDescent="0.35">
      <c r="A147" s="49" t="s">
        <v>287</v>
      </c>
      <c r="B147" s="77">
        <v>2.6309999999999998</v>
      </c>
      <c r="C147" s="77">
        <v>2.4239999999999999</v>
      </c>
      <c r="D147" s="77">
        <f t="shared" si="14"/>
        <v>-7.8677309007981699E-2</v>
      </c>
      <c r="E147" s="77">
        <f t="shared" si="11"/>
        <v>2.0613226909920179</v>
      </c>
      <c r="F147" s="52">
        <f t="shared" si="13"/>
        <v>0.73229525131349571</v>
      </c>
      <c r="G147" s="49" t="s">
        <v>287</v>
      </c>
      <c r="H147" s="52">
        <f t="shared" si="12"/>
        <v>2.6770474868650425</v>
      </c>
    </row>
    <row r="148" spans="1:8" x14ac:dyDescent="0.35">
      <c r="A148" s="49" t="s">
        <v>289</v>
      </c>
      <c r="B148" s="77">
        <v>3.83</v>
      </c>
      <c r="C148" s="77">
        <v>3.08</v>
      </c>
      <c r="D148" s="77">
        <f t="shared" si="14"/>
        <v>-0.195822454308094</v>
      </c>
      <c r="E148" s="77">
        <f t="shared" si="11"/>
        <v>1.9441775456919057</v>
      </c>
      <c r="F148" s="52">
        <f t="shared" si="13"/>
        <v>0.69067884938255042</v>
      </c>
      <c r="G148" s="49" t="s">
        <v>289</v>
      </c>
      <c r="H148" s="52">
        <f t="shared" si="12"/>
        <v>3.0932115061744963</v>
      </c>
    </row>
    <row r="149" spans="1:8" x14ac:dyDescent="0.35">
      <c r="A149" s="49" t="s">
        <v>291</v>
      </c>
      <c r="B149" s="77">
        <v>2</v>
      </c>
      <c r="C149" s="77">
        <v>-2.2799999999999998</v>
      </c>
      <c r="D149" s="77">
        <f t="shared" si="14"/>
        <v>-2.1399999999999997</v>
      </c>
      <c r="E149" s="77">
        <f t="shared" si="11"/>
        <v>0</v>
      </c>
      <c r="F149" s="52">
        <f t="shared" si="13"/>
        <v>0</v>
      </c>
      <c r="G149" s="49" t="s">
        <v>291</v>
      </c>
      <c r="H149" s="52">
        <f t="shared" si="12"/>
        <v>10</v>
      </c>
    </row>
    <row r="150" spans="1:8" x14ac:dyDescent="0.35">
      <c r="A150" s="49" t="s">
        <v>293</v>
      </c>
      <c r="B150" s="77">
        <v>8.0709999999999997</v>
      </c>
      <c r="C150" s="77">
        <v>6.7050000000000001</v>
      </c>
      <c r="D150" s="77">
        <f t="shared" si="14"/>
        <v>-0.16924792466856645</v>
      </c>
      <c r="E150" s="77">
        <f t="shared" si="11"/>
        <v>1.9707520753314332</v>
      </c>
      <c r="F150" s="52">
        <f t="shared" si="13"/>
        <v>0.70011958466672386</v>
      </c>
      <c r="G150" s="49" t="s">
        <v>293</v>
      </c>
      <c r="H150" s="52">
        <f t="shared" si="12"/>
        <v>2.9988041533327614</v>
      </c>
    </row>
    <row r="151" spans="1:8" x14ac:dyDescent="0.35">
      <c r="A151" s="49" t="s">
        <v>295</v>
      </c>
      <c r="B151" s="77">
        <v>2.778</v>
      </c>
      <c r="C151" s="77">
        <v>3.669</v>
      </c>
      <c r="D151" s="77">
        <f t="shared" si="14"/>
        <v>0.32073434125269978</v>
      </c>
      <c r="E151" s="77">
        <f t="shared" si="11"/>
        <v>2.4607343412526994</v>
      </c>
      <c r="F151" s="52">
        <f t="shared" si="13"/>
        <v>0.87418824850571286</v>
      </c>
      <c r="G151" s="49" t="s">
        <v>295</v>
      </c>
      <c r="H151" s="52">
        <f t="shared" si="12"/>
        <v>1.2581175149428709</v>
      </c>
    </row>
    <row r="152" spans="1:8" x14ac:dyDescent="0.35">
      <c r="A152" s="49" t="s">
        <v>297</v>
      </c>
      <c r="B152" s="77">
        <v>5</v>
      </c>
      <c r="C152" s="77">
        <v>2.6</v>
      </c>
      <c r="D152" s="77">
        <f t="shared" si="14"/>
        <v>-0.48</v>
      </c>
      <c r="E152" s="77">
        <f t="shared" si="11"/>
        <v>1.6599999999999997</v>
      </c>
      <c r="F152" s="52">
        <f t="shared" si="13"/>
        <v>0.58972334729182385</v>
      </c>
      <c r="G152" s="49" t="s">
        <v>297</v>
      </c>
      <c r="H152" s="52">
        <f t="shared" si="12"/>
        <v>4.1027665270817613</v>
      </c>
    </row>
    <row r="153" spans="1:8" x14ac:dyDescent="0.35">
      <c r="A153" s="49" t="s">
        <v>299</v>
      </c>
      <c r="B153" s="77">
        <v>10.787000000000001</v>
      </c>
      <c r="C153" s="77">
        <v>8.1080000000000005</v>
      </c>
      <c r="D153" s="77">
        <f t="shared" si="14"/>
        <v>-0.24835450078798554</v>
      </c>
      <c r="E153" s="77">
        <f t="shared" si="11"/>
        <v>1.8916454992120142</v>
      </c>
      <c r="F153" s="52">
        <f t="shared" si="13"/>
        <v>0.6720165757137484</v>
      </c>
      <c r="G153" s="49" t="s">
        <v>299</v>
      </c>
      <c r="H153" s="52">
        <f t="shared" si="12"/>
        <v>3.279834242862516</v>
      </c>
    </row>
    <row r="154" spans="1:8" x14ac:dyDescent="0.35">
      <c r="A154" s="49" t="s">
        <v>301</v>
      </c>
      <c r="B154" s="77">
        <v>2.73</v>
      </c>
      <c r="C154" s="77">
        <v>2.2559999999999998</v>
      </c>
      <c r="D154" s="77">
        <f t="shared" si="14"/>
        <v>-0.1736263736263737</v>
      </c>
      <c r="E154" s="77">
        <f t="shared" si="11"/>
        <v>1.966373626373626</v>
      </c>
      <c r="F154" s="52">
        <f t="shared" si="13"/>
        <v>0.69856411865748025</v>
      </c>
      <c r="G154" s="49" t="s">
        <v>301</v>
      </c>
      <c r="H154" s="52">
        <f t="shared" si="12"/>
        <v>3.0143588134251971</v>
      </c>
    </row>
    <row r="155" spans="1:8" x14ac:dyDescent="0.35">
      <c r="A155" s="49" t="s">
        <v>303</v>
      </c>
      <c r="B155" s="77">
        <v>4.4980000000000002</v>
      </c>
      <c r="C155" s="77">
        <v>2.577</v>
      </c>
      <c r="D155" s="77">
        <f t="shared" si="14"/>
        <v>-0.4270787016451757</v>
      </c>
      <c r="E155" s="77">
        <f t="shared" si="11"/>
        <v>1.7129212983548241</v>
      </c>
      <c r="F155" s="52">
        <f t="shared" si="13"/>
        <v>0.60852390464654449</v>
      </c>
      <c r="G155" s="49" t="s">
        <v>303</v>
      </c>
      <c r="H155" s="52">
        <f t="shared" si="12"/>
        <v>3.9147609535345556</v>
      </c>
    </row>
    <row r="156" spans="1:8" x14ac:dyDescent="0.35">
      <c r="A156" s="49" t="s">
        <v>305</v>
      </c>
      <c r="B156" s="77">
        <v>4.359</v>
      </c>
      <c r="C156" s="77">
        <v>3.2789999999999999</v>
      </c>
      <c r="D156" s="77">
        <f t="shared" si="14"/>
        <v>-0.24776324845147971</v>
      </c>
      <c r="E156" s="77">
        <f t="shared" si="11"/>
        <v>1.8922367515485199</v>
      </c>
      <c r="F156" s="52">
        <f t="shared" si="13"/>
        <v>0.67222662107939801</v>
      </c>
      <c r="G156" s="49" t="s">
        <v>305</v>
      </c>
      <c r="H156" s="52">
        <f t="shared" si="12"/>
        <v>3.2777337892060201</v>
      </c>
    </row>
    <row r="157" spans="1:8" x14ac:dyDescent="0.35">
      <c r="A157" s="49" t="s">
        <v>307</v>
      </c>
      <c r="B157" s="77">
        <v>2.34</v>
      </c>
      <c r="C157" s="77">
        <v>1.7490000000000001</v>
      </c>
      <c r="D157" s="77">
        <f t="shared" si="14"/>
        <v>-0.25256410256410244</v>
      </c>
      <c r="E157" s="77">
        <f t="shared" si="11"/>
        <v>1.8874358974358971</v>
      </c>
      <c r="F157" s="52">
        <f t="shared" si="13"/>
        <v>0.67052109351484634</v>
      </c>
      <c r="G157" s="49" t="s">
        <v>307</v>
      </c>
      <c r="H157" s="52">
        <f t="shared" si="12"/>
        <v>3.2947890648515363</v>
      </c>
    </row>
    <row r="158" spans="1:8" x14ac:dyDescent="0.35">
      <c r="A158" s="49" t="s">
        <v>309</v>
      </c>
      <c r="B158" s="77">
        <v>1.4690000000000001</v>
      </c>
      <c r="C158" s="77">
        <v>0.753</v>
      </c>
      <c r="D158" s="77">
        <f t="shared" si="14"/>
        <v>-0.48740639891082371</v>
      </c>
      <c r="E158" s="77">
        <f t="shared" si="11"/>
        <v>1.652593601089176</v>
      </c>
      <c r="F158" s="52">
        <f t="shared" si="13"/>
        <v>0.58709218683575792</v>
      </c>
      <c r="G158" s="49" t="s">
        <v>309</v>
      </c>
      <c r="H158" s="52">
        <f t="shared" si="12"/>
        <v>4.1290781316424212</v>
      </c>
    </row>
    <row r="159" spans="1:8" x14ac:dyDescent="0.35">
      <c r="A159" s="49" t="s">
        <v>311</v>
      </c>
      <c r="B159" s="77">
        <v>3.6</v>
      </c>
      <c r="C159" s="77">
        <v>3.081</v>
      </c>
      <c r="D159" s="77">
        <f t="shared" si="14"/>
        <v>-0.14416666666666669</v>
      </c>
      <c r="E159" s="77">
        <f t="shared" si="11"/>
        <v>1.9958333333333329</v>
      </c>
      <c r="F159" s="52">
        <f t="shared" si="13"/>
        <v>0.70902982769272993</v>
      </c>
      <c r="G159" s="49" t="s">
        <v>311</v>
      </c>
      <c r="H159" s="52">
        <f t="shared" si="12"/>
        <v>2.9097017230727005</v>
      </c>
    </row>
    <row r="160" spans="1:8" x14ac:dyDescent="0.35">
      <c r="A160" s="49" t="s">
        <v>313</v>
      </c>
      <c r="B160" s="77">
        <v>4.5</v>
      </c>
      <c r="C160" s="77">
        <v>2.7</v>
      </c>
      <c r="D160" s="77">
        <f t="shared" si="14"/>
        <v>-0.39999999999999997</v>
      </c>
      <c r="E160" s="77">
        <f t="shared" si="11"/>
        <v>1.7399999999999998</v>
      </c>
      <c r="F160" s="52">
        <f t="shared" si="13"/>
        <v>0.61814374957094798</v>
      </c>
      <c r="G160" s="49" t="s">
        <v>313</v>
      </c>
      <c r="H160" s="52">
        <f t="shared" si="12"/>
        <v>3.8185625042905205</v>
      </c>
    </row>
    <row r="161" spans="1:8" x14ac:dyDescent="0.35">
      <c r="A161" s="49" t="s">
        <v>315</v>
      </c>
      <c r="B161" s="77">
        <v>5.5750000000000002</v>
      </c>
      <c r="C161" s="77">
        <v>5.6150000000000002</v>
      </c>
      <c r="D161" s="77">
        <f t="shared" si="14"/>
        <v>7.1748878923766878E-3</v>
      </c>
      <c r="E161" s="77">
        <f t="shared" si="11"/>
        <v>2.1471748878923762</v>
      </c>
      <c r="F161" s="52">
        <f t="shared" si="13"/>
        <v>0.76279467596918005</v>
      </c>
      <c r="G161" s="49" t="s">
        <v>315</v>
      </c>
      <c r="H161" s="52">
        <f t="shared" si="12"/>
        <v>2.3720532403081993</v>
      </c>
    </row>
    <row r="162" spans="1:8" x14ac:dyDescent="0.35">
      <c r="A162" s="49" t="s">
        <v>317</v>
      </c>
      <c r="B162" s="77"/>
      <c r="C162" s="77"/>
      <c r="D162" s="77"/>
      <c r="E162" s="77" t="str">
        <f t="shared" si="11"/>
        <v/>
      </c>
      <c r="F162" s="52"/>
      <c r="G162" s="49" t="s">
        <v>317</v>
      </c>
      <c r="H162" s="52"/>
    </row>
    <row r="163" spans="1:8" x14ac:dyDescent="0.35">
      <c r="A163" s="49" t="s">
        <v>319</v>
      </c>
      <c r="B163" s="77">
        <v>2.048</v>
      </c>
      <c r="C163" s="77">
        <v>2.3479999999999999</v>
      </c>
      <c r="D163" s="77">
        <f t="shared" si="14"/>
        <v>0.14648437499999992</v>
      </c>
      <c r="E163" s="77">
        <f t="shared" si="11"/>
        <v>2.2864843749999997</v>
      </c>
      <c r="F163" s="52">
        <f t="shared" ref="F163:F168" si="15">IFERROR(IF(E163&gt;=$H$205,1,((E163-$B$204)/($B$205-$B$204))),"")</f>
        <v>0.81228507178039389</v>
      </c>
      <c r="G163" s="49" t="s">
        <v>319</v>
      </c>
      <c r="H163" s="52">
        <f t="shared" si="12"/>
        <v>1.8771492821960614</v>
      </c>
    </row>
    <row r="164" spans="1:8" x14ac:dyDescent="0.35">
      <c r="A164" s="49" t="s">
        <v>321</v>
      </c>
      <c r="B164" s="77">
        <v>4.3280000000000003</v>
      </c>
      <c r="C164" s="77">
        <v>1.5</v>
      </c>
      <c r="D164" s="77">
        <f t="shared" si="14"/>
        <v>-0.65341959334565625</v>
      </c>
      <c r="E164" s="77">
        <f t="shared" si="11"/>
        <v>1.4865804066543435</v>
      </c>
      <c r="F164" s="52">
        <f t="shared" si="15"/>
        <v>0.52811516471725317</v>
      </c>
      <c r="G164" s="49" t="s">
        <v>321</v>
      </c>
      <c r="H164" s="52">
        <f t="shared" si="12"/>
        <v>4.7188483528274681</v>
      </c>
    </row>
    <row r="165" spans="1:8" x14ac:dyDescent="0.35">
      <c r="A165" s="49" t="s">
        <v>323</v>
      </c>
      <c r="B165" s="77">
        <v>3.7160000000000002</v>
      </c>
      <c r="C165" s="77">
        <v>1.6719999999999999</v>
      </c>
      <c r="D165" s="77">
        <f t="shared" si="14"/>
        <v>-0.5500538213132401</v>
      </c>
      <c r="E165" s="77">
        <f t="shared" si="11"/>
        <v>1.5899461786867595</v>
      </c>
      <c r="F165" s="52">
        <f t="shared" si="15"/>
        <v>0.56483637500542183</v>
      </c>
      <c r="G165" s="49" t="s">
        <v>323</v>
      </c>
      <c r="H165" s="52">
        <f t="shared" si="12"/>
        <v>4.3516362499457815</v>
      </c>
    </row>
    <row r="166" spans="1:8" x14ac:dyDescent="0.35">
      <c r="A166" s="49" t="s">
        <v>325</v>
      </c>
      <c r="B166" s="77">
        <v>2.8069999999999999</v>
      </c>
      <c r="C166" s="77">
        <v>-0.13600000000000001</v>
      </c>
      <c r="D166" s="77">
        <f t="shared" si="14"/>
        <v>-1.0484503028143926</v>
      </c>
      <c r="E166" s="77">
        <f t="shared" si="11"/>
        <v>1.0915496971856071</v>
      </c>
      <c r="F166" s="52">
        <f t="shared" si="15"/>
        <v>0.38777851877088737</v>
      </c>
      <c r="G166" s="49" t="s">
        <v>325</v>
      </c>
      <c r="H166" s="52">
        <f t="shared" si="12"/>
        <v>6.1222148122911264</v>
      </c>
    </row>
    <row r="167" spans="1:8" x14ac:dyDescent="0.35">
      <c r="A167" s="49" t="s">
        <v>327</v>
      </c>
      <c r="B167" s="77">
        <v>1.7609999999999999</v>
      </c>
      <c r="C167" s="77">
        <v>1.7889999999999999</v>
      </c>
      <c r="D167" s="77">
        <f t="shared" si="14"/>
        <v>1.5900056785917108E-2</v>
      </c>
      <c r="E167" s="77">
        <f t="shared" si="11"/>
        <v>2.1559000567859168</v>
      </c>
      <c r="F167" s="52">
        <f t="shared" si="15"/>
        <v>0.7658943360930266</v>
      </c>
      <c r="G167" s="49" t="s">
        <v>327</v>
      </c>
      <c r="H167" s="52">
        <f t="shared" si="12"/>
        <v>2.341056639069734</v>
      </c>
    </row>
    <row r="168" spans="1:8" x14ac:dyDescent="0.35">
      <c r="A168" s="49" t="s">
        <v>329</v>
      </c>
      <c r="B168" s="77">
        <v>6.766</v>
      </c>
      <c r="C168" s="77">
        <v>5.15</v>
      </c>
      <c r="D168" s="77">
        <f t="shared" si="14"/>
        <v>-0.23884126514927573</v>
      </c>
      <c r="E168" s="77">
        <f t="shared" si="11"/>
        <v>1.901158734850724</v>
      </c>
      <c r="F168" s="52">
        <f t="shared" si="15"/>
        <v>0.67539620051160132</v>
      </c>
      <c r="G168" s="49" t="s">
        <v>329</v>
      </c>
      <c r="H168" s="52">
        <f t="shared" si="12"/>
        <v>3.246037994883987</v>
      </c>
    </row>
    <row r="169" spans="1:8" x14ac:dyDescent="0.35">
      <c r="A169" s="49" t="s">
        <v>331</v>
      </c>
      <c r="B169" s="77"/>
      <c r="C169" s="77"/>
      <c r="D169" s="77"/>
      <c r="E169" s="77" t="str">
        <f t="shared" si="11"/>
        <v/>
      </c>
      <c r="F169" s="52"/>
      <c r="G169" s="49" t="s">
        <v>331</v>
      </c>
      <c r="H169" s="52"/>
    </row>
    <row r="170" spans="1:8" x14ac:dyDescent="0.35">
      <c r="A170" s="49" t="s">
        <v>333</v>
      </c>
      <c r="B170" s="77">
        <v>2.54</v>
      </c>
      <c r="C170" s="77">
        <v>3.4470000000000001</v>
      </c>
      <c r="D170" s="77">
        <f t="shared" si="14"/>
        <v>0.35708661417322834</v>
      </c>
      <c r="E170" s="77">
        <f t="shared" si="11"/>
        <v>2.4970866141732282</v>
      </c>
      <c r="F170" s="52">
        <f t="shared" ref="F170:F186" si="16">IFERROR(IF(E170&gt;=$H$205,1,((E170-$B$204)/($B$205-$B$204))),"")</f>
        <v>0.88710257625773703</v>
      </c>
      <c r="G170" s="49" t="s">
        <v>333</v>
      </c>
      <c r="H170" s="52">
        <f t="shared" si="12"/>
        <v>1.1289742374226304</v>
      </c>
    </row>
    <row r="171" spans="1:8" x14ac:dyDescent="0.35">
      <c r="A171" s="49" t="s">
        <v>335</v>
      </c>
      <c r="B171" s="77">
        <v>6.1</v>
      </c>
      <c r="C171" s="77">
        <v>6.2</v>
      </c>
      <c r="D171" s="77">
        <f t="shared" si="14"/>
        <v>1.6393442622950907E-2</v>
      </c>
      <c r="E171" s="77">
        <f t="shared" si="11"/>
        <v>2.1563934426229507</v>
      </c>
      <c r="F171" s="52">
        <f t="shared" si="16"/>
        <v>0.76606961389261818</v>
      </c>
      <c r="G171" s="49" t="s">
        <v>335</v>
      </c>
      <c r="H171" s="52">
        <f t="shared" si="12"/>
        <v>2.3393038610738177</v>
      </c>
    </row>
    <row r="172" spans="1:8" x14ac:dyDescent="0.35">
      <c r="A172" s="49" t="s">
        <v>337</v>
      </c>
      <c r="B172" s="77">
        <v>4.0359999999999996</v>
      </c>
      <c r="C172" s="77">
        <v>3.714</v>
      </c>
      <c r="D172" s="77">
        <f t="shared" si="14"/>
        <v>-7.9781962338949367E-2</v>
      </c>
      <c r="E172" s="77">
        <f t="shared" si="11"/>
        <v>2.0602180376610502</v>
      </c>
      <c r="F172" s="52">
        <f t="shared" si="16"/>
        <v>0.7319028176629323</v>
      </c>
      <c r="G172" s="49" t="s">
        <v>337</v>
      </c>
      <c r="H172" s="52">
        <f t="shared" si="12"/>
        <v>2.680971823370677</v>
      </c>
    </row>
    <row r="173" spans="1:8" x14ac:dyDescent="0.35">
      <c r="A173" s="49" t="s">
        <v>339</v>
      </c>
      <c r="B173" s="77">
        <v>4</v>
      </c>
      <c r="C173" s="77">
        <v>4</v>
      </c>
      <c r="D173" s="77">
        <f t="shared" si="14"/>
        <v>0</v>
      </c>
      <c r="E173" s="77">
        <f t="shared" si="11"/>
        <v>2.1399999999999997</v>
      </c>
      <c r="F173" s="52">
        <f t="shared" si="16"/>
        <v>0.76024576096656815</v>
      </c>
      <c r="G173" s="49" t="s">
        <v>339</v>
      </c>
      <c r="H173" s="52">
        <f t="shared" si="12"/>
        <v>2.3975423903343183</v>
      </c>
    </row>
    <row r="174" spans="1:8" x14ac:dyDescent="0.35">
      <c r="A174" s="49" t="s">
        <v>341</v>
      </c>
      <c r="B174" s="77">
        <v>1.732</v>
      </c>
      <c r="C174" s="77">
        <v>2.302</v>
      </c>
      <c r="D174" s="77">
        <f t="shared" si="14"/>
        <v>0.32909930715935337</v>
      </c>
      <c r="E174" s="77">
        <f t="shared" si="11"/>
        <v>2.469099307159353</v>
      </c>
      <c r="F174" s="52">
        <f t="shared" si="16"/>
        <v>0.87715994470719105</v>
      </c>
      <c r="G174" s="49" t="s">
        <v>341</v>
      </c>
      <c r="H174" s="52">
        <f t="shared" si="12"/>
        <v>1.2284005529280897</v>
      </c>
    </row>
    <row r="175" spans="1:8" x14ac:dyDescent="0.35">
      <c r="A175" s="49" t="s">
        <v>343</v>
      </c>
      <c r="B175" s="77">
        <v>2.6</v>
      </c>
      <c r="C175" s="77">
        <v>4.2</v>
      </c>
      <c r="D175" s="77">
        <f t="shared" si="14"/>
        <v>0.61538461538461542</v>
      </c>
      <c r="E175" s="77">
        <f t="shared" si="11"/>
        <v>2.7553846153846151</v>
      </c>
      <c r="F175" s="52">
        <f t="shared" si="16"/>
        <v>0.9788642400367531</v>
      </c>
      <c r="G175" s="49" t="s">
        <v>343</v>
      </c>
      <c r="H175" s="52">
        <f t="shared" si="12"/>
        <v>0.21135759963246947</v>
      </c>
    </row>
    <row r="176" spans="1:8" x14ac:dyDescent="0.35">
      <c r="A176" s="49" t="s">
        <v>345</v>
      </c>
      <c r="B176" s="77">
        <v>3.6920000000000002</v>
      </c>
      <c r="C176" s="77">
        <v>2.9209999999999998</v>
      </c>
      <c r="D176" s="77">
        <f t="shared" si="14"/>
        <v>-0.20882990249187441</v>
      </c>
      <c r="E176" s="77">
        <f t="shared" si="11"/>
        <v>1.9311700975081252</v>
      </c>
      <c r="F176" s="52">
        <f t="shared" si="16"/>
        <v>0.6860578880074516</v>
      </c>
      <c r="G176" s="49" t="s">
        <v>345</v>
      </c>
      <c r="H176" s="52">
        <f t="shared" si="12"/>
        <v>3.1394211199254842</v>
      </c>
    </row>
    <row r="177" spans="1:8" x14ac:dyDescent="0.35">
      <c r="A177" s="49" t="s">
        <v>347</v>
      </c>
      <c r="B177" s="77">
        <v>2.0699999999999998</v>
      </c>
      <c r="C177" s="77">
        <v>3.4670000000000001</v>
      </c>
      <c r="D177" s="77">
        <f t="shared" si="14"/>
        <v>0.6748792270531403</v>
      </c>
      <c r="E177" s="77">
        <f t="shared" si="11"/>
        <v>2.8148792270531402</v>
      </c>
      <c r="F177" s="52">
        <f t="shared" si="16"/>
        <v>1</v>
      </c>
      <c r="G177" s="49" t="s">
        <v>347</v>
      </c>
      <c r="H177" s="52">
        <f t="shared" si="12"/>
        <v>0</v>
      </c>
    </row>
    <row r="178" spans="1:8" x14ac:dyDescent="0.35">
      <c r="A178" s="49" t="s">
        <v>349</v>
      </c>
      <c r="B178" s="77">
        <v>2.508</v>
      </c>
      <c r="C178" s="77">
        <v>1.6379999999999999</v>
      </c>
      <c r="D178" s="77">
        <f t="shared" si="14"/>
        <v>-0.34688995215311008</v>
      </c>
      <c r="E178" s="77">
        <f t="shared" si="11"/>
        <v>1.7931100478468895</v>
      </c>
      <c r="F178" s="52">
        <f t="shared" si="16"/>
        <v>0.63701136113184964</v>
      </c>
      <c r="G178" s="49" t="s">
        <v>349</v>
      </c>
      <c r="H178" s="52">
        <f t="shared" si="12"/>
        <v>3.6298863886815038</v>
      </c>
    </row>
    <row r="179" spans="1:8" x14ac:dyDescent="0.35">
      <c r="A179" s="49" t="s">
        <v>351</v>
      </c>
      <c r="B179" s="77">
        <v>3.339</v>
      </c>
      <c r="C179" s="77">
        <v>3.0259999999999998</v>
      </c>
      <c r="D179" s="77">
        <f t="shared" si="14"/>
        <v>-9.3740640910452283E-2</v>
      </c>
      <c r="E179" s="77">
        <f t="shared" si="11"/>
        <v>2.0462593590895475</v>
      </c>
      <c r="F179" s="52">
        <f t="shared" si="16"/>
        <v>0.72694392690934362</v>
      </c>
      <c r="G179" s="49" t="s">
        <v>351</v>
      </c>
      <c r="H179" s="52">
        <f t="shared" si="12"/>
        <v>2.7305607309065643</v>
      </c>
    </row>
    <row r="180" spans="1:8" x14ac:dyDescent="0.35">
      <c r="A180" s="49" t="s">
        <v>353</v>
      </c>
      <c r="B180" s="77">
        <v>3.8460000000000001</v>
      </c>
      <c r="C180" s="77">
        <v>3.5</v>
      </c>
      <c r="D180" s="77">
        <f t="shared" si="14"/>
        <v>-8.9963598543941772E-2</v>
      </c>
      <c r="E180" s="77">
        <f t="shared" si="11"/>
        <v>2.0500364014560577</v>
      </c>
      <c r="F180" s="52">
        <f t="shared" si="16"/>
        <v>0.72828574020286252</v>
      </c>
      <c r="G180" s="49" t="s">
        <v>353</v>
      </c>
      <c r="H180" s="52">
        <f t="shared" si="12"/>
        <v>2.7171425979713746</v>
      </c>
    </row>
    <row r="181" spans="1:8" x14ac:dyDescent="0.35">
      <c r="A181" s="49" t="s">
        <v>355</v>
      </c>
      <c r="B181" s="77">
        <v>2.6150000000000002</v>
      </c>
      <c r="C181" s="77">
        <v>2.8439999999999999</v>
      </c>
      <c r="D181" s="77">
        <f t="shared" si="14"/>
        <v>8.7571701720841152E-2</v>
      </c>
      <c r="E181" s="77">
        <f t="shared" si="11"/>
        <v>2.2275717017208407</v>
      </c>
      <c r="F181" s="52">
        <f t="shared" si="16"/>
        <v>0.79135604835624018</v>
      </c>
      <c r="G181" s="49" t="s">
        <v>355</v>
      </c>
      <c r="H181" s="52">
        <f t="shared" si="12"/>
        <v>2.086439516437598</v>
      </c>
    </row>
    <row r="182" spans="1:8" x14ac:dyDescent="0.35">
      <c r="A182" s="49" t="s">
        <v>357</v>
      </c>
      <c r="B182" s="77">
        <v>5.5010000000000003</v>
      </c>
      <c r="C182" s="77">
        <v>5.1710000000000003</v>
      </c>
      <c r="D182" s="77">
        <f t="shared" si="14"/>
        <v>-5.9989092892201425E-2</v>
      </c>
      <c r="E182" s="77">
        <f t="shared" si="11"/>
        <v>2.0800109071077983</v>
      </c>
      <c r="F182" s="52">
        <f t="shared" si="16"/>
        <v>0.73893433406211684</v>
      </c>
      <c r="G182" s="49" t="s">
        <v>357</v>
      </c>
      <c r="H182" s="52">
        <f t="shared" si="12"/>
        <v>2.6106566593788312</v>
      </c>
    </row>
    <row r="183" spans="1:8" x14ac:dyDescent="0.35">
      <c r="A183" s="49" t="s">
        <v>359</v>
      </c>
      <c r="B183" s="77">
        <v>6.6319999999999997</v>
      </c>
      <c r="C183" s="77">
        <v>5.8979999999999997</v>
      </c>
      <c r="D183" s="77">
        <f t="shared" si="14"/>
        <v>-0.11067551266586249</v>
      </c>
      <c r="E183" s="77">
        <f t="shared" si="11"/>
        <v>2.0293244873341374</v>
      </c>
      <c r="F183" s="52">
        <f t="shared" si="16"/>
        <v>0.72092772856141696</v>
      </c>
      <c r="G183" s="49" t="s">
        <v>359</v>
      </c>
      <c r="H183" s="52">
        <f t="shared" si="12"/>
        <v>2.7907227143858302</v>
      </c>
    </row>
    <row r="184" spans="1:8" x14ac:dyDescent="0.35">
      <c r="A184" s="49" t="s">
        <v>361</v>
      </c>
      <c r="B184" s="77"/>
      <c r="C184" s="77"/>
      <c r="D184" s="77"/>
      <c r="E184" s="77" t="str">
        <f t="shared" si="11"/>
        <v/>
      </c>
      <c r="F184" s="52">
        <f t="shared" si="16"/>
        <v>1</v>
      </c>
      <c r="G184" s="49" t="s">
        <v>361</v>
      </c>
      <c r="H184" s="52">
        <f t="shared" si="12"/>
        <v>0</v>
      </c>
    </row>
    <row r="185" spans="1:8" x14ac:dyDescent="0.35">
      <c r="A185" s="49" t="s">
        <v>363</v>
      </c>
      <c r="B185" s="77">
        <v>2.7</v>
      </c>
      <c r="C185" s="77">
        <v>3.5510000000000002</v>
      </c>
      <c r="D185" s="77">
        <f t="shared" si="14"/>
        <v>0.31518518518518518</v>
      </c>
      <c r="E185" s="77">
        <f t="shared" si="11"/>
        <v>2.4551851851851847</v>
      </c>
      <c r="F185" s="52">
        <f t="shared" si="16"/>
        <v>0.87221688290885768</v>
      </c>
      <c r="G185" s="49" t="s">
        <v>363</v>
      </c>
      <c r="H185" s="52">
        <f t="shared" si="12"/>
        <v>1.2778311709114227</v>
      </c>
    </row>
    <row r="186" spans="1:8" x14ac:dyDescent="0.35">
      <c r="A186" s="49" t="s">
        <v>365</v>
      </c>
      <c r="B186" s="77">
        <v>2.1749999999999998</v>
      </c>
      <c r="C186" s="77">
        <v>0.995</v>
      </c>
      <c r="D186" s="77">
        <f t="shared" si="14"/>
        <v>-0.54252873563218385</v>
      </c>
      <c r="E186" s="77">
        <f t="shared" si="11"/>
        <v>1.5974712643678157</v>
      </c>
      <c r="F186" s="52">
        <f t="shared" si="16"/>
        <v>0.567509699533428</v>
      </c>
      <c r="G186" s="49" t="s">
        <v>365</v>
      </c>
      <c r="H186" s="52">
        <f t="shared" si="12"/>
        <v>4.3249030046657202</v>
      </c>
    </row>
    <row r="187" spans="1:8" x14ac:dyDescent="0.35">
      <c r="A187" s="79"/>
      <c r="B187" s="79"/>
      <c r="C187" s="79"/>
      <c r="D187" s="77"/>
      <c r="E187" s="77" t="str">
        <f t="shared" si="11"/>
        <v/>
      </c>
      <c r="F187" s="52"/>
      <c r="G187" s="49" t="s">
        <v>390</v>
      </c>
      <c r="H187" s="52"/>
    </row>
    <row r="188" spans="1:8" x14ac:dyDescent="0.35">
      <c r="A188" s="49" t="s">
        <v>367</v>
      </c>
      <c r="B188" s="77">
        <v>5.484</v>
      </c>
      <c r="C188" s="77">
        <v>4.6760000000000002</v>
      </c>
      <c r="D188" s="77">
        <f t="shared" si="14"/>
        <v>-0.14733770970094817</v>
      </c>
      <c r="E188" s="77">
        <f t="shared" si="11"/>
        <v>1.9926622902990516</v>
      </c>
      <c r="F188" s="52">
        <f>IFERROR(IF(E188&gt;=$H$205,1,((E188-$B$204)/($B$205-$B$204))),"")</f>
        <v>0.7079032987092464</v>
      </c>
      <c r="G188" s="49" t="s">
        <v>367</v>
      </c>
      <c r="H188" s="52">
        <f t="shared" si="12"/>
        <v>2.9209670129075356</v>
      </c>
    </row>
    <row r="189" spans="1:8" x14ac:dyDescent="0.35">
      <c r="A189" s="49" t="s">
        <v>369</v>
      </c>
      <c r="B189" s="77"/>
      <c r="C189" s="77"/>
      <c r="D189" s="77"/>
      <c r="E189" s="77" t="str">
        <f t="shared" si="11"/>
        <v/>
      </c>
      <c r="F189" s="52">
        <f>IFERROR(IF(E189&gt;=$H$205,1,((E189-$B$204)/($B$205-$B$204))),"")</f>
        <v>1</v>
      </c>
      <c r="G189" s="49" t="s">
        <v>369</v>
      </c>
      <c r="H189" s="52">
        <f t="shared" si="12"/>
        <v>0</v>
      </c>
    </row>
    <row r="190" spans="1:8" x14ac:dyDescent="0.35">
      <c r="A190" s="49" t="s">
        <v>371</v>
      </c>
      <c r="B190" s="77"/>
      <c r="C190" s="77"/>
      <c r="D190" s="77"/>
      <c r="E190" s="77" t="str">
        <f t="shared" si="11"/>
        <v/>
      </c>
      <c r="F190" s="52">
        <f>IFERROR(IF(E190&gt;=$H$205,1,((E190-$B$204)/($B$205-$B$204))),"")</f>
        <v>1</v>
      </c>
      <c r="G190" s="49" t="s">
        <v>371</v>
      </c>
      <c r="H190" s="52">
        <f t="shared" si="12"/>
        <v>0</v>
      </c>
    </row>
    <row r="191" spans="1:8" x14ac:dyDescent="0.35">
      <c r="A191" s="49" t="s">
        <v>373</v>
      </c>
      <c r="B191" s="77">
        <v>6.8</v>
      </c>
      <c r="C191" s="77">
        <v>6.1630000000000003</v>
      </c>
      <c r="D191" s="77">
        <f t="shared" si="14"/>
        <v>-9.3676470588235236E-2</v>
      </c>
      <c r="E191" s="77">
        <f t="shared" si="11"/>
        <v>2.0463235294117643</v>
      </c>
      <c r="F191" s="52">
        <f>IFERROR(IF(E191&gt;=$H$205,1,((E191-$B$204)/($B$205-$B$204))),"")</f>
        <v>0.72696672373899085</v>
      </c>
      <c r="G191" s="49" t="s">
        <v>373</v>
      </c>
      <c r="H191" s="52">
        <f t="shared" si="12"/>
        <v>2.7303327626100913</v>
      </c>
    </row>
    <row r="192" spans="1:8" x14ac:dyDescent="0.35">
      <c r="A192" s="49" t="s">
        <v>375</v>
      </c>
      <c r="B192" s="77">
        <v>4.0739999999999998</v>
      </c>
      <c r="C192" s="77">
        <v>3.109</v>
      </c>
      <c r="D192" s="77">
        <f t="shared" si="14"/>
        <v>-0.23686794305351003</v>
      </c>
      <c r="E192" s="77">
        <f t="shared" si="11"/>
        <v>1.9031320569464896</v>
      </c>
      <c r="F192" s="52">
        <f>IFERROR(IF(E192&gt;=$H$205,1,((E192-$B$204)/($B$205-$B$204))),"")</f>
        <v>0.67609723310895053</v>
      </c>
      <c r="G192" s="49" t="s">
        <v>375</v>
      </c>
      <c r="H192" s="52">
        <f t="shared" si="12"/>
        <v>3.2390276689104951</v>
      </c>
    </row>
    <row r="193" spans="1:8" x14ac:dyDescent="0.35">
      <c r="A193" s="79" t="s">
        <v>391</v>
      </c>
      <c r="B193" s="79"/>
      <c r="C193" s="79"/>
      <c r="D193" s="77"/>
      <c r="E193" s="77" t="str">
        <f t="shared" si="11"/>
        <v/>
      </c>
      <c r="F193" s="52"/>
      <c r="G193" s="49" t="s">
        <v>391</v>
      </c>
      <c r="H193" s="52"/>
    </row>
    <row r="194" spans="1:8" x14ac:dyDescent="0.35">
      <c r="A194" s="49" t="s">
        <v>377</v>
      </c>
      <c r="B194" s="77">
        <v>4.0590000000000002</v>
      </c>
      <c r="C194" s="77">
        <v>4.0270000000000001</v>
      </c>
      <c r="D194" s="77">
        <f t="shared" si="14"/>
        <v>-7.8837152007883785E-3</v>
      </c>
      <c r="E194" s="77">
        <f t="shared" si="11"/>
        <v>2.1321162847992112</v>
      </c>
      <c r="F194" s="52">
        <f>IFERROR(IF(E194&gt;=$H$205,1,((E194-$B$204)/($B$205-$B$204))),"")</f>
        <v>0.75744503149831244</v>
      </c>
      <c r="G194" s="49" t="s">
        <v>377</v>
      </c>
      <c r="H194" s="52">
        <f t="shared" si="12"/>
        <v>2.4255496850168754</v>
      </c>
    </row>
    <row r="195" spans="1:8" x14ac:dyDescent="0.35">
      <c r="A195" s="49" t="s">
        <v>379</v>
      </c>
      <c r="B195" s="77">
        <v>7</v>
      </c>
      <c r="C195" s="77">
        <v>3.25</v>
      </c>
      <c r="D195" s="77">
        <f t="shared" si="14"/>
        <v>-0.5357142857142857</v>
      </c>
      <c r="E195" s="77">
        <f t="shared" si="11"/>
        <v>1.6042857142857141</v>
      </c>
      <c r="F195" s="52">
        <f>IFERROR(IF(E195&gt;=$H$205,1,((E195-$B$204)/($B$205-$B$204))),"")</f>
        <v>0.56993056713314827</v>
      </c>
      <c r="G195" s="49" t="s">
        <v>379</v>
      </c>
      <c r="H195" s="52">
        <f t="shared" si="12"/>
        <v>4.3006943286685173</v>
      </c>
    </row>
    <row r="196" spans="1:8" x14ac:dyDescent="0.35">
      <c r="A196" s="49" t="s">
        <v>381</v>
      </c>
      <c r="B196" s="77">
        <v>1.4</v>
      </c>
      <c r="C196" s="77">
        <v>1.1000000000000001</v>
      </c>
      <c r="D196" s="77">
        <f t="shared" si="14"/>
        <v>-0.21428571428571416</v>
      </c>
      <c r="E196" s="77">
        <f t="shared" ref="E196:E198" si="17">IF(D196&lt;&gt;"",D196+ABS(A$204),"")</f>
        <v>1.9257142857142855</v>
      </c>
      <c r="F196" s="52">
        <f>IFERROR(IF(E196&gt;=$H$205,1,((E196-$B$204)/($B$205-$B$204))),"")</f>
        <v>0.68411968343320018</v>
      </c>
      <c r="G196" s="49" t="s">
        <v>381</v>
      </c>
      <c r="H196" s="52">
        <f t="shared" ref="H196:H198" si="18">IF(F196="","",(10-(F196*10)))</f>
        <v>3.1588031656679982</v>
      </c>
    </row>
    <row r="197" spans="1:8" x14ac:dyDescent="0.35">
      <c r="A197" s="49" t="s">
        <v>383</v>
      </c>
      <c r="B197" s="77">
        <v>1.325</v>
      </c>
      <c r="C197" s="77">
        <v>4.0110000000000001</v>
      </c>
      <c r="D197" s="77">
        <f t="shared" si="14"/>
        <v>2.0271698113207548</v>
      </c>
      <c r="E197" s="77">
        <f t="shared" si="17"/>
        <v>4.167169811320754</v>
      </c>
      <c r="F197" s="52">
        <f t="shared" ref="F197:F198" si="19">IFERROR(IF(E197&gt;=$H$205,1,((E197-$B$204)/($B$205-$B$204))),"")</f>
        <v>1</v>
      </c>
      <c r="G197" s="49" t="s">
        <v>383</v>
      </c>
      <c r="H197" s="52">
        <f t="shared" si="18"/>
        <v>0</v>
      </c>
    </row>
    <row r="198" spans="1:8" x14ac:dyDescent="0.35">
      <c r="A198" s="49" t="s">
        <v>385</v>
      </c>
      <c r="B198" s="77">
        <v>2.9969999999999999</v>
      </c>
      <c r="C198" s="77">
        <v>2.8439999999999999</v>
      </c>
      <c r="D198" s="77">
        <f t="shared" si="14"/>
        <v>-5.1051051051051059E-2</v>
      </c>
      <c r="E198" s="77">
        <f t="shared" si="17"/>
        <v>2.0889489489489486</v>
      </c>
      <c r="F198" s="52">
        <f t="shared" si="19"/>
        <v>0.74210961837103095</v>
      </c>
      <c r="G198" s="49" t="s">
        <v>385</v>
      </c>
      <c r="H198" s="52">
        <f t="shared" si="18"/>
        <v>2.5789038162896905</v>
      </c>
    </row>
    <row r="199" spans="1:8" x14ac:dyDescent="0.35">
      <c r="A199" s="19"/>
      <c r="B199" s="19"/>
      <c r="C199" s="19"/>
      <c r="G199" s="19"/>
    </row>
    <row r="201" spans="1:8" hidden="1" x14ac:dyDescent="0.35"/>
    <row r="202" spans="1:8" hidden="1" x14ac:dyDescent="0.35">
      <c r="A202"/>
      <c r="F202" s="4"/>
      <c r="G202"/>
      <c r="H202" s="4" t="s">
        <v>395</v>
      </c>
    </row>
    <row r="203" spans="1:8" hidden="1" x14ac:dyDescent="0.35">
      <c r="A203"/>
      <c r="B203" s="8">
        <f>MAX(E$3:E$198)</f>
        <v>4.4733333333333327</v>
      </c>
      <c r="F203" s="4" t="s">
        <v>396</v>
      </c>
      <c r="G203"/>
      <c r="H203" s="4">
        <f>QUARTILE($E$3:E$198,1)</f>
        <v>1.7427704828072788</v>
      </c>
    </row>
    <row r="204" spans="1:8" hidden="1" x14ac:dyDescent="0.35">
      <c r="A204">
        <f>MIN(D3:D198)</f>
        <v>-2.1399999999999997</v>
      </c>
      <c r="B204" s="8">
        <f>MIN(E$3:E$198)</f>
        <v>0</v>
      </c>
      <c r="F204" s="4" t="s">
        <v>397</v>
      </c>
      <c r="G204">
        <f>MIN(J3:J198)</f>
        <v>0</v>
      </c>
      <c r="H204" s="4">
        <f>QUARTILE($E$3:E$198,3)</f>
        <v>2.1384374999999998</v>
      </c>
    </row>
    <row r="205" spans="1:8" hidden="1" x14ac:dyDescent="0.35">
      <c r="B205" s="8">
        <f>MAX(E208:E379)</f>
        <v>2.8148792270531402</v>
      </c>
      <c r="F205" s="3" t="s">
        <v>398</v>
      </c>
      <c r="H205" s="3">
        <f>H204+2*(H204-H203)</f>
        <v>2.9297715343854418</v>
      </c>
    </row>
    <row r="206" spans="1:8" hidden="1" x14ac:dyDescent="0.35"/>
    <row r="207" spans="1:8" hidden="1" x14ac:dyDescent="0.35"/>
    <row r="208" spans="1:8" hidden="1" x14ac:dyDescent="0.35">
      <c r="E208" s="9">
        <v>0</v>
      </c>
    </row>
    <row r="209" spans="5:5" hidden="1" x14ac:dyDescent="0.35">
      <c r="E209" s="9">
        <v>0.37098519652884088</v>
      </c>
    </row>
    <row r="210" spans="5:5" hidden="1" x14ac:dyDescent="0.35">
      <c r="E210" s="9">
        <v>0.63201277955271529</v>
      </c>
    </row>
    <row r="211" spans="5:5" hidden="1" x14ac:dyDescent="0.35">
      <c r="E211" s="9">
        <v>0.95509433962264123</v>
      </c>
    </row>
    <row r="212" spans="5:5" hidden="1" x14ac:dyDescent="0.35">
      <c r="E212" s="9">
        <v>1.0280643166357448</v>
      </c>
    </row>
    <row r="213" spans="5:5" hidden="1" x14ac:dyDescent="0.35">
      <c r="E213" s="9">
        <v>1.0587749667110518</v>
      </c>
    </row>
    <row r="214" spans="5:5" hidden="1" x14ac:dyDescent="0.35">
      <c r="E214" s="9">
        <v>1.0915496971856071</v>
      </c>
    </row>
    <row r="215" spans="5:5" hidden="1" x14ac:dyDescent="0.35">
      <c r="E215" s="9">
        <v>1.2818296892980434</v>
      </c>
    </row>
    <row r="216" spans="5:5" hidden="1" x14ac:dyDescent="0.35">
      <c r="E216" s="9">
        <v>1.3039770952628835</v>
      </c>
    </row>
    <row r="217" spans="5:5" hidden="1" x14ac:dyDescent="0.35">
      <c r="E217" s="9">
        <v>1.3481316553727005</v>
      </c>
    </row>
    <row r="218" spans="5:5" hidden="1" x14ac:dyDescent="0.35">
      <c r="E218" s="9">
        <v>1.3546478873239434</v>
      </c>
    </row>
    <row r="219" spans="5:5" hidden="1" x14ac:dyDescent="0.35">
      <c r="E219" s="9">
        <v>1.3999999999999997</v>
      </c>
    </row>
    <row r="220" spans="5:5" hidden="1" x14ac:dyDescent="0.35">
      <c r="E220" s="9">
        <v>1.4416795865633072</v>
      </c>
    </row>
    <row r="221" spans="5:5" hidden="1" x14ac:dyDescent="0.35">
      <c r="E221" s="9">
        <v>1.4545161290322577</v>
      </c>
    </row>
    <row r="222" spans="5:5" hidden="1" x14ac:dyDescent="0.35">
      <c r="E222" s="9">
        <v>1.4557894736842103</v>
      </c>
    </row>
    <row r="223" spans="5:5" hidden="1" x14ac:dyDescent="0.35">
      <c r="E223" s="9">
        <v>1.4865804066543435</v>
      </c>
    </row>
    <row r="224" spans="5:5" hidden="1" x14ac:dyDescent="0.35">
      <c r="E224" s="9">
        <v>1.4979691516709508</v>
      </c>
    </row>
    <row r="225" spans="5:5" hidden="1" x14ac:dyDescent="0.35">
      <c r="E225" s="9">
        <v>1.5009434997257265</v>
      </c>
    </row>
    <row r="226" spans="5:5" hidden="1" x14ac:dyDescent="0.35">
      <c r="E226" s="9">
        <v>1.5029755270172034</v>
      </c>
    </row>
    <row r="227" spans="5:5" hidden="1" x14ac:dyDescent="0.35">
      <c r="E227" s="9">
        <v>1.5115992037159918</v>
      </c>
    </row>
    <row r="228" spans="5:5" hidden="1" x14ac:dyDescent="0.35">
      <c r="E228" s="9">
        <v>1.5246153846153843</v>
      </c>
    </row>
    <row r="229" spans="5:5" hidden="1" x14ac:dyDescent="0.35">
      <c r="E229" s="9">
        <v>1.526253630203291</v>
      </c>
    </row>
    <row r="230" spans="5:5" hidden="1" x14ac:dyDescent="0.35">
      <c r="E230" s="9">
        <v>1.5319828883783568</v>
      </c>
    </row>
    <row r="231" spans="5:5" hidden="1" x14ac:dyDescent="0.35">
      <c r="E231" s="9">
        <v>1.5419999999999998</v>
      </c>
    </row>
    <row r="232" spans="5:5" hidden="1" x14ac:dyDescent="0.35">
      <c r="E232" s="9">
        <v>1.5581057989456459</v>
      </c>
    </row>
    <row r="233" spans="5:5" hidden="1" x14ac:dyDescent="0.35">
      <c r="E233" s="9">
        <v>1.5899461786867595</v>
      </c>
    </row>
    <row r="234" spans="5:5" hidden="1" x14ac:dyDescent="0.35">
      <c r="E234" s="9">
        <v>1.5974712643678157</v>
      </c>
    </row>
    <row r="235" spans="5:5" hidden="1" x14ac:dyDescent="0.35">
      <c r="E235" s="9">
        <v>1.6016850934044984</v>
      </c>
    </row>
    <row r="236" spans="5:5" hidden="1" x14ac:dyDescent="0.35">
      <c r="E236" s="9">
        <v>1.6042857142857141</v>
      </c>
    </row>
    <row r="237" spans="5:5" hidden="1" x14ac:dyDescent="0.35">
      <c r="E237" s="9">
        <v>1.6136842105263156</v>
      </c>
    </row>
    <row r="238" spans="5:5" hidden="1" x14ac:dyDescent="0.35">
      <c r="E238" s="9">
        <v>1.616190476190476</v>
      </c>
    </row>
    <row r="239" spans="5:5" hidden="1" x14ac:dyDescent="0.35">
      <c r="E239" s="9">
        <v>1.6264864864864861</v>
      </c>
    </row>
    <row r="240" spans="5:5" hidden="1" x14ac:dyDescent="0.35">
      <c r="E240" s="9">
        <v>1.64584819576939</v>
      </c>
    </row>
    <row r="241" spans="5:5" hidden="1" x14ac:dyDescent="0.35">
      <c r="E241" s="9">
        <v>1.652593601089176</v>
      </c>
    </row>
    <row r="242" spans="5:5" hidden="1" x14ac:dyDescent="0.35">
      <c r="E242" s="9">
        <v>1.653406156901688</v>
      </c>
    </row>
    <row r="243" spans="5:5" hidden="1" x14ac:dyDescent="0.35">
      <c r="E243" s="9">
        <v>1.6599999999999997</v>
      </c>
    </row>
    <row r="244" spans="5:5" hidden="1" x14ac:dyDescent="0.35">
      <c r="E244" s="9">
        <v>1.6617785843920141</v>
      </c>
    </row>
    <row r="245" spans="5:5" hidden="1" x14ac:dyDescent="0.35">
      <c r="E245" s="9">
        <v>1.6908731966590733</v>
      </c>
    </row>
    <row r="246" spans="5:5" hidden="1" x14ac:dyDescent="0.35">
      <c r="E246" s="9">
        <v>1.696329040491936</v>
      </c>
    </row>
    <row r="247" spans="5:5" hidden="1" x14ac:dyDescent="0.35">
      <c r="E247" s="9">
        <v>1.6971111111111108</v>
      </c>
    </row>
    <row r="248" spans="5:5" hidden="1" x14ac:dyDescent="0.35">
      <c r="E248" s="9">
        <v>1.7029838142153411</v>
      </c>
    </row>
    <row r="249" spans="5:5" hidden="1" x14ac:dyDescent="0.35">
      <c r="E249" s="9">
        <v>1.7129212983548241</v>
      </c>
    </row>
    <row r="250" spans="5:5" hidden="1" x14ac:dyDescent="0.35">
      <c r="E250" s="9">
        <v>1.7152271216485704</v>
      </c>
    </row>
    <row r="251" spans="5:5" hidden="1" x14ac:dyDescent="0.35">
      <c r="E251" s="9">
        <v>1.7399999999999998</v>
      </c>
    </row>
    <row r="252" spans="5:5" hidden="1" x14ac:dyDescent="0.35">
      <c r="E252" s="9">
        <v>1.7404419445560464</v>
      </c>
    </row>
    <row r="253" spans="5:5" hidden="1" x14ac:dyDescent="0.35">
      <c r="E253" s="9">
        <v>1.7497560975609754</v>
      </c>
    </row>
    <row r="254" spans="5:5" hidden="1" x14ac:dyDescent="0.35">
      <c r="E254" s="9">
        <v>1.7501439931227163</v>
      </c>
    </row>
    <row r="255" spans="5:5" hidden="1" x14ac:dyDescent="0.35">
      <c r="E255" s="9">
        <v>1.7634621382775946</v>
      </c>
    </row>
    <row r="256" spans="5:5" hidden="1" x14ac:dyDescent="0.35">
      <c r="E256" s="9">
        <v>1.7931100478468895</v>
      </c>
    </row>
    <row r="257" spans="5:5" hidden="1" x14ac:dyDescent="0.35">
      <c r="E257" s="9">
        <v>1.8066666666666664</v>
      </c>
    </row>
    <row r="258" spans="5:5" hidden="1" x14ac:dyDescent="0.35">
      <c r="E258" s="9">
        <v>1.8083046683046682</v>
      </c>
    </row>
    <row r="259" spans="5:5" hidden="1" x14ac:dyDescent="0.35">
      <c r="E259" s="9">
        <v>1.8106453570706047</v>
      </c>
    </row>
    <row r="260" spans="5:5" hidden="1" x14ac:dyDescent="0.35">
      <c r="E260" s="9">
        <v>1.823179216204315</v>
      </c>
    </row>
    <row r="261" spans="5:5" hidden="1" x14ac:dyDescent="0.35">
      <c r="E261" s="9">
        <v>1.8275474563401668</v>
      </c>
    </row>
    <row r="262" spans="5:5" hidden="1" x14ac:dyDescent="0.35">
      <c r="E262" s="9">
        <v>1.8335483870967739</v>
      </c>
    </row>
    <row r="263" spans="5:5" hidden="1" x14ac:dyDescent="0.35">
      <c r="E263" s="9">
        <v>1.8344444444444441</v>
      </c>
    </row>
    <row r="264" spans="5:5" hidden="1" x14ac:dyDescent="0.35">
      <c r="E264" s="9">
        <v>1.8404320691310607</v>
      </c>
    </row>
    <row r="265" spans="5:5" hidden="1" x14ac:dyDescent="0.35">
      <c r="E265" s="9">
        <v>1.8451338306274678</v>
      </c>
    </row>
    <row r="266" spans="5:5" hidden="1" x14ac:dyDescent="0.35">
      <c r="E266" s="9">
        <v>1.8535714285714282</v>
      </c>
    </row>
    <row r="267" spans="5:5" hidden="1" x14ac:dyDescent="0.35">
      <c r="E267" s="9">
        <v>1.8613279678068406</v>
      </c>
    </row>
    <row r="268" spans="5:5" hidden="1" x14ac:dyDescent="0.35">
      <c r="E268" s="9">
        <v>1.8673389151801962</v>
      </c>
    </row>
    <row r="269" spans="5:5" hidden="1" x14ac:dyDescent="0.35">
      <c r="E269" s="9">
        <v>1.8769446609508962</v>
      </c>
    </row>
    <row r="270" spans="5:5" hidden="1" x14ac:dyDescent="0.35">
      <c r="E270" s="9">
        <v>1.8807407407407404</v>
      </c>
    </row>
    <row r="271" spans="5:5" hidden="1" x14ac:dyDescent="0.35">
      <c r="E271" s="9">
        <v>1.8822499999999995</v>
      </c>
    </row>
    <row r="272" spans="5:5" hidden="1" x14ac:dyDescent="0.35">
      <c r="E272" s="9">
        <v>1.8874358974358971</v>
      </c>
    </row>
    <row r="273" spans="5:5" hidden="1" x14ac:dyDescent="0.35">
      <c r="E273" s="9">
        <v>1.8913841286580539</v>
      </c>
    </row>
    <row r="274" spans="5:5" hidden="1" x14ac:dyDescent="0.35">
      <c r="E274" s="9">
        <v>1.8916454992120142</v>
      </c>
    </row>
    <row r="275" spans="5:5" hidden="1" x14ac:dyDescent="0.35">
      <c r="E275" s="9">
        <v>1.8922367515485199</v>
      </c>
    </row>
    <row r="276" spans="5:5" hidden="1" x14ac:dyDescent="0.35">
      <c r="E276" s="9">
        <v>1.8939969056214541</v>
      </c>
    </row>
    <row r="277" spans="5:5" hidden="1" x14ac:dyDescent="0.35">
      <c r="E277" s="9">
        <v>1.8950123109391486</v>
      </c>
    </row>
    <row r="278" spans="5:5" hidden="1" x14ac:dyDescent="0.35">
      <c r="E278" s="9">
        <v>1.901158734850724</v>
      </c>
    </row>
    <row r="279" spans="5:5" hidden="1" x14ac:dyDescent="0.35">
      <c r="E279" s="9">
        <v>1.9031320569464896</v>
      </c>
    </row>
    <row r="280" spans="5:5" hidden="1" x14ac:dyDescent="0.35">
      <c r="E280" s="9">
        <v>1.9084210526315786</v>
      </c>
    </row>
    <row r="281" spans="5:5" hidden="1" x14ac:dyDescent="0.35">
      <c r="E281" s="9">
        <v>1.9084867394695784</v>
      </c>
    </row>
    <row r="282" spans="5:5" hidden="1" x14ac:dyDescent="0.35">
      <c r="E282" s="9">
        <v>1.9092307692307688</v>
      </c>
    </row>
    <row r="283" spans="5:5" hidden="1" x14ac:dyDescent="0.35">
      <c r="E283" s="9">
        <v>1.9158811793393922</v>
      </c>
    </row>
    <row r="284" spans="5:5" hidden="1" x14ac:dyDescent="0.35">
      <c r="E284" s="9">
        <v>1.9191007641727384</v>
      </c>
    </row>
    <row r="285" spans="5:5" hidden="1" x14ac:dyDescent="0.35">
      <c r="E285" s="9">
        <v>1.9191994750656165</v>
      </c>
    </row>
    <row r="286" spans="5:5" hidden="1" x14ac:dyDescent="0.35">
      <c r="E286" s="9">
        <v>1.9219040125885127</v>
      </c>
    </row>
    <row r="287" spans="5:5" hidden="1" x14ac:dyDescent="0.35">
      <c r="E287" s="9">
        <v>1.9257142857142855</v>
      </c>
    </row>
    <row r="288" spans="5:5" hidden="1" x14ac:dyDescent="0.35">
      <c r="E288" s="9">
        <v>1.9261039244412577</v>
      </c>
    </row>
    <row r="289" spans="5:5" hidden="1" x14ac:dyDescent="0.35">
      <c r="E289" s="9">
        <v>1.9310526315789471</v>
      </c>
    </row>
    <row r="290" spans="5:5" hidden="1" x14ac:dyDescent="0.35">
      <c r="E290" s="9">
        <v>1.9311700975081252</v>
      </c>
    </row>
    <row r="291" spans="5:5" hidden="1" x14ac:dyDescent="0.35">
      <c r="E291" s="9">
        <v>1.9352004363239703</v>
      </c>
    </row>
    <row r="292" spans="5:5" hidden="1" x14ac:dyDescent="0.35">
      <c r="E292" s="9">
        <v>1.9379750039550701</v>
      </c>
    </row>
    <row r="293" spans="5:5" hidden="1" x14ac:dyDescent="0.35">
      <c r="E293" s="9">
        <v>1.9406818181818177</v>
      </c>
    </row>
    <row r="294" spans="5:5" hidden="1" x14ac:dyDescent="0.35">
      <c r="E294" s="9">
        <v>1.9427999999999996</v>
      </c>
    </row>
    <row r="295" spans="5:5" hidden="1" x14ac:dyDescent="0.35">
      <c r="E295" s="9">
        <v>1.9441775456919057</v>
      </c>
    </row>
    <row r="296" spans="5:5" hidden="1" x14ac:dyDescent="0.35">
      <c r="E296" s="9">
        <v>1.966373626373626</v>
      </c>
    </row>
    <row r="297" spans="5:5" hidden="1" x14ac:dyDescent="0.35">
      <c r="E297" s="9">
        <v>1.9697614723332117</v>
      </c>
    </row>
    <row r="298" spans="5:5" hidden="1" x14ac:dyDescent="0.35">
      <c r="E298" s="9">
        <v>1.9701275561854623</v>
      </c>
    </row>
    <row r="299" spans="5:5" hidden="1" x14ac:dyDescent="0.35">
      <c r="E299" s="9">
        <v>1.9707520753314332</v>
      </c>
    </row>
    <row r="300" spans="5:5" hidden="1" x14ac:dyDescent="0.35">
      <c r="E300" s="9">
        <v>1.9733333333333329</v>
      </c>
    </row>
    <row r="301" spans="5:5" hidden="1" x14ac:dyDescent="0.35">
      <c r="E301" s="9">
        <v>1.9741666666666664</v>
      </c>
    </row>
    <row r="302" spans="5:5" hidden="1" x14ac:dyDescent="0.35">
      <c r="E302" s="9">
        <v>1.9794347011748676</v>
      </c>
    </row>
    <row r="303" spans="5:5" hidden="1" x14ac:dyDescent="0.35">
      <c r="E303" s="9">
        <v>1.9815766534015535</v>
      </c>
    </row>
    <row r="304" spans="5:5" hidden="1" x14ac:dyDescent="0.35">
      <c r="E304" s="9">
        <v>1.9846874123913649</v>
      </c>
    </row>
    <row r="305" spans="5:5" hidden="1" x14ac:dyDescent="0.35">
      <c r="E305" s="9">
        <v>1.9926622902990516</v>
      </c>
    </row>
    <row r="306" spans="5:5" hidden="1" x14ac:dyDescent="0.35">
      <c r="E306" s="9">
        <v>1.9933333333333332</v>
      </c>
    </row>
    <row r="307" spans="5:5" hidden="1" x14ac:dyDescent="0.35">
      <c r="E307" s="9">
        <v>1.9936986301369861</v>
      </c>
    </row>
    <row r="308" spans="5:5" hidden="1" x14ac:dyDescent="0.35">
      <c r="E308" s="9">
        <v>1.9958333333333329</v>
      </c>
    </row>
    <row r="309" spans="5:5" hidden="1" x14ac:dyDescent="0.35">
      <c r="E309" s="9">
        <v>2.0048648648648646</v>
      </c>
    </row>
    <row r="310" spans="5:5" hidden="1" x14ac:dyDescent="0.35">
      <c r="E310" s="9">
        <v>2.0083316343866797</v>
      </c>
    </row>
    <row r="311" spans="5:5" hidden="1" x14ac:dyDescent="0.35">
      <c r="E311" s="9">
        <v>2.008595927116827</v>
      </c>
    </row>
    <row r="312" spans="5:5" hidden="1" x14ac:dyDescent="0.35">
      <c r="E312" s="9">
        <v>2.0109677419354837</v>
      </c>
    </row>
    <row r="313" spans="5:5" hidden="1" x14ac:dyDescent="0.35">
      <c r="E313" s="9">
        <v>2.0126560890171028</v>
      </c>
    </row>
    <row r="314" spans="5:5" hidden="1" x14ac:dyDescent="0.35">
      <c r="E314" s="9">
        <v>2.0149999999999997</v>
      </c>
    </row>
    <row r="315" spans="5:5" hidden="1" x14ac:dyDescent="0.35">
      <c r="E315" s="9">
        <v>2.0222923816060394</v>
      </c>
    </row>
    <row r="316" spans="5:5" hidden="1" x14ac:dyDescent="0.35">
      <c r="E316" s="9">
        <v>2.0242989672676348</v>
      </c>
    </row>
    <row r="317" spans="5:5" hidden="1" x14ac:dyDescent="0.35">
      <c r="E317" s="9">
        <v>2.0293244873341374</v>
      </c>
    </row>
    <row r="318" spans="5:5" hidden="1" x14ac:dyDescent="0.35">
      <c r="E318" s="9">
        <v>2.0335746966381536</v>
      </c>
    </row>
    <row r="319" spans="5:5" hidden="1" x14ac:dyDescent="0.35">
      <c r="E319" s="9">
        <v>2.0399999999999996</v>
      </c>
    </row>
    <row r="320" spans="5:5" hidden="1" x14ac:dyDescent="0.35">
      <c r="E320" s="9">
        <v>2.0432039711191332</v>
      </c>
    </row>
    <row r="321" spans="5:5" hidden="1" x14ac:dyDescent="0.35">
      <c r="E321" s="9">
        <v>2.0462593590895475</v>
      </c>
    </row>
    <row r="322" spans="5:5" hidden="1" x14ac:dyDescent="0.35">
      <c r="E322" s="9">
        <v>2.0463235294117643</v>
      </c>
    </row>
    <row r="323" spans="5:5" hidden="1" x14ac:dyDescent="0.35">
      <c r="E323" s="9">
        <v>2.0488863892013494</v>
      </c>
    </row>
    <row r="324" spans="5:5" hidden="1" x14ac:dyDescent="0.35">
      <c r="E324" s="9">
        <v>2.0500364014560577</v>
      </c>
    </row>
    <row r="325" spans="5:5" hidden="1" x14ac:dyDescent="0.35">
      <c r="E325" s="9">
        <v>2.0503747963063548</v>
      </c>
    </row>
    <row r="326" spans="5:5" hidden="1" x14ac:dyDescent="0.35">
      <c r="E326" s="9">
        <v>2.0602180376610502</v>
      </c>
    </row>
    <row r="327" spans="5:5" hidden="1" x14ac:dyDescent="0.35">
      <c r="E327" s="9">
        <v>2.0613226909920179</v>
      </c>
    </row>
    <row r="328" spans="5:5" hidden="1" x14ac:dyDescent="0.35">
      <c r="E328" s="9">
        <v>2.0623626122697516</v>
      </c>
    </row>
    <row r="329" spans="5:5" hidden="1" x14ac:dyDescent="0.35">
      <c r="E329" s="9">
        <v>2.0724765401876781</v>
      </c>
    </row>
    <row r="330" spans="5:5" hidden="1" x14ac:dyDescent="0.35">
      <c r="E330" s="9">
        <v>2.07258064516129</v>
      </c>
    </row>
    <row r="331" spans="5:5" hidden="1" x14ac:dyDescent="0.35">
      <c r="E331" s="9">
        <v>2.0800109071077983</v>
      </c>
    </row>
    <row r="332" spans="5:5" hidden="1" x14ac:dyDescent="0.35">
      <c r="E332" s="9">
        <v>2.0889489489489486</v>
      </c>
    </row>
    <row r="333" spans="5:5" hidden="1" x14ac:dyDescent="0.35">
      <c r="E333" s="9">
        <v>2.1012654320987649</v>
      </c>
    </row>
    <row r="334" spans="5:5" hidden="1" x14ac:dyDescent="0.35">
      <c r="E334" s="9">
        <v>2.1044128113878999</v>
      </c>
    </row>
    <row r="335" spans="5:5" hidden="1" x14ac:dyDescent="0.35">
      <c r="E335" s="9">
        <v>2.1096308986139225</v>
      </c>
    </row>
    <row r="336" spans="5:5" hidden="1" x14ac:dyDescent="0.35">
      <c r="E336" s="9">
        <v>2.1102672186676701</v>
      </c>
    </row>
    <row r="337" spans="5:5" hidden="1" x14ac:dyDescent="0.35">
      <c r="E337" s="9">
        <v>2.116560631427888</v>
      </c>
    </row>
    <row r="338" spans="5:5" hidden="1" x14ac:dyDescent="0.35">
      <c r="E338" s="9">
        <v>2.1321162847992112</v>
      </c>
    </row>
    <row r="339" spans="5:5" hidden="1" x14ac:dyDescent="0.35">
      <c r="E339" s="9">
        <v>2.1337499999999996</v>
      </c>
    </row>
    <row r="340" spans="5:5" hidden="1" x14ac:dyDescent="0.35">
      <c r="E340" s="9">
        <v>2.1399999999999997</v>
      </c>
    </row>
    <row r="341" spans="5:5" hidden="1" x14ac:dyDescent="0.35">
      <c r="E341" s="9">
        <v>2.1399999999999997</v>
      </c>
    </row>
    <row r="342" spans="5:5" hidden="1" x14ac:dyDescent="0.35">
      <c r="E342" s="9">
        <v>2.1471748878923762</v>
      </c>
    </row>
    <row r="343" spans="5:5" hidden="1" x14ac:dyDescent="0.35">
      <c r="E343" s="9">
        <v>2.1482392978685292</v>
      </c>
    </row>
    <row r="344" spans="5:5" hidden="1" x14ac:dyDescent="0.35">
      <c r="E344" s="9">
        <v>2.1519999999999997</v>
      </c>
    </row>
    <row r="345" spans="5:5" hidden="1" x14ac:dyDescent="0.35">
      <c r="E345" s="9">
        <v>2.1546886016451232</v>
      </c>
    </row>
    <row r="346" spans="5:5" hidden="1" x14ac:dyDescent="0.35">
      <c r="E346" s="9">
        <v>2.1555753818236805</v>
      </c>
    </row>
    <row r="347" spans="5:5" hidden="1" x14ac:dyDescent="0.35">
      <c r="E347" s="9">
        <v>2.1559000567859168</v>
      </c>
    </row>
    <row r="348" spans="5:5" hidden="1" x14ac:dyDescent="0.35">
      <c r="E348" s="9">
        <v>2.1563934426229507</v>
      </c>
    </row>
    <row r="349" spans="5:5" hidden="1" x14ac:dyDescent="0.35">
      <c r="E349" s="9">
        <v>2.1570353419781334</v>
      </c>
    </row>
    <row r="350" spans="5:5" hidden="1" x14ac:dyDescent="0.35">
      <c r="E350" s="9">
        <v>2.1697475961538459</v>
      </c>
    </row>
    <row r="351" spans="5:5" hidden="1" x14ac:dyDescent="0.35">
      <c r="E351" s="9">
        <v>2.1748987505385604</v>
      </c>
    </row>
    <row r="352" spans="5:5" hidden="1" x14ac:dyDescent="0.35">
      <c r="E352" s="9">
        <v>2.1816666666666662</v>
      </c>
    </row>
    <row r="353" spans="5:5" hidden="1" x14ac:dyDescent="0.35">
      <c r="E353" s="9">
        <v>2.1824360220278582</v>
      </c>
    </row>
    <row r="354" spans="5:5" hidden="1" x14ac:dyDescent="0.35">
      <c r="E354" s="9">
        <v>2.1989865399841646</v>
      </c>
    </row>
    <row r="355" spans="5:5" hidden="1" x14ac:dyDescent="0.35">
      <c r="E355" s="9">
        <v>2.1999999999999997</v>
      </c>
    </row>
    <row r="356" spans="5:5" hidden="1" x14ac:dyDescent="0.35">
      <c r="E356" s="9">
        <v>2.2149999999999999</v>
      </c>
    </row>
    <row r="357" spans="5:5" hidden="1" x14ac:dyDescent="0.35">
      <c r="E357" s="9">
        <v>2.2275717017208407</v>
      </c>
    </row>
    <row r="358" spans="5:5" hidden="1" x14ac:dyDescent="0.35">
      <c r="E358" s="9">
        <v>2.2701886792452828</v>
      </c>
    </row>
    <row r="359" spans="5:5" hidden="1" x14ac:dyDescent="0.35">
      <c r="E359" s="9">
        <v>2.2864843749999997</v>
      </c>
    </row>
    <row r="360" spans="5:5" hidden="1" x14ac:dyDescent="0.35">
      <c r="E360" s="9">
        <v>2.2937530266343824</v>
      </c>
    </row>
    <row r="361" spans="5:5" hidden="1" x14ac:dyDescent="0.35">
      <c r="E361" s="9">
        <v>2.305884194053208</v>
      </c>
    </row>
    <row r="362" spans="5:5" hidden="1" x14ac:dyDescent="0.35">
      <c r="E362" s="9">
        <v>2.3182322863403941</v>
      </c>
    </row>
    <row r="363" spans="5:5" hidden="1" x14ac:dyDescent="0.35">
      <c r="E363" s="9">
        <v>2.3949916805324456</v>
      </c>
    </row>
    <row r="364" spans="5:5" hidden="1" x14ac:dyDescent="0.35">
      <c r="E364" s="9">
        <v>2.3991765081391634</v>
      </c>
    </row>
    <row r="365" spans="5:5" hidden="1" x14ac:dyDescent="0.35">
      <c r="E365" s="9">
        <v>2.4395999999999995</v>
      </c>
    </row>
    <row r="366" spans="5:5" hidden="1" x14ac:dyDescent="0.35">
      <c r="E366" s="9">
        <v>2.4551851851851847</v>
      </c>
    </row>
    <row r="367" spans="5:5" hidden="1" x14ac:dyDescent="0.35">
      <c r="E367" s="9">
        <v>2.4607343412526994</v>
      </c>
    </row>
    <row r="368" spans="5:5" hidden="1" x14ac:dyDescent="0.35">
      <c r="E368" s="9">
        <v>2.4662439807383625</v>
      </c>
    </row>
    <row r="369" spans="5:5" hidden="1" x14ac:dyDescent="0.35">
      <c r="E369" s="9">
        <v>2.469099307159353</v>
      </c>
    </row>
    <row r="370" spans="5:5" hidden="1" x14ac:dyDescent="0.35">
      <c r="E370" s="9">
        <v>2.4902499999999996</v>
      </c>
    </row>
    <row r="371" spans="5:5" hidden="1" x14ac:dyDescent="0.35">
      <c r="E371" s="9">
        <v>2.4970866141732282</v>
      </c>
    </row>
    <row r="372" spans="5:5" hidden="1" x14ac:dyDescent="0.35">
      <c r="E372" s="9">
        <v>2.503636363636363</v>
      </c>
    </row>
    <row r="373" spans="5:5" hidden="1" x14ac:dyDescent="0.35">
      <c r="E373" s="9">
        <v>2.5217823084511672</v>
      </c>
    </row>
    <row r="374" spans="5:5" hidden="1" x14ac:dyDescent="0.35">
      <c r="E374" s="9">
        <v>2.5399162479061972</v>
      </c>
    </row>
    <row r="375" spans="5:5" hidden="1" x14ac:dyDescent="0.35">
      <c r="E375" s="9">
        <v>2.6251311953352765</v>
      </c>
    </row>
    <row r="376" spans="5:5" hidden="1" x14ac:dyDescent="0.35">
      <c r="E376" s="9">
        <v>2.6404455004454999</v>
      </c>
    </row>
    <row r="377" spans="5:5" hidden="1" x14ac:dyDescent="0.35">
      <c r="E377" s="9">
        <v>2.6452754982415003</v>
      </c>
    </row>
    <row r="378" spans="5:5" hidden="1" x14ac:dyDescent="0.35">
      <c r="E378" s="9">
        <v>2.7553846153846151</v>
      </c>
    </row>
    <row r="379" spans="5:5" hidden="1" x14ac:dyDescent="0.35">
      <c r="E379" s="9">
        <v>2.8148792270531402</v>
      </c>
    </row>
    <row r="380" spans="5:5" hidden="1" x14ac:dyDescent="0.35">
      <c r="E380" s="10">
        <v>3.3149529696318192</v>
      </c>
    </row>
    <row r="381" spans="5:5" hidden="1" x14ac:dyDescent="0.35">
      <c r="E381" s="10">
        <v>3.7510397946084719</v>
      </c>
    </row>
    <row r="382" spans="5:5" hidden="1" x14ac:dyDescent="0.35">
      <c r="E382" s="10">
        <v>4.167169811320754</v>
      </c>
    </row>
    <row r="383" spans="5:5" hidden="1" x14ac:dyDescent="0.35">
      <c r="E383" s="10">
        <v>4.376156351791531</v>
      </c>
    </row>
    <row r="384" spans="5:5" hidden="1" x14ac:dyDescent="0.35">
      <c r="E384" s="10">
        <v>4.4733333333333327</v>
      </c>
    </row>
    <row r="385" spans="5:5" hidden="1" x14ac:dyDescent="0.35">
      <c r="E385" s="9" t="s">
        <v>407</v>
      </c>
    </row>
    <row r="386" spans="5:5" x14ac:dyDescent="0.35">
      <c r="E386" s="9" t="s">
        <v>407</v>
      </c>
    </row>
    <row r="387" spans="5:5" x14ac:dyDescent="0.35">
      <c r="E387" s="9" t="s">
        <v>407</v>
      </c>
    </row>
    <row r="388" spans="5:5" x14ac:dyDescent="0.35">
      <c r="E388" s="9" t="s">
        <v>407</v>
      </c>
    </row>
    <row r="389" spans="5:5" x14ac:dyDescent="0.35">
      <c r="E389" s="9" t="s">
        <v>407</v>
      </c>
    </row>
    <row r="390" spans="5:5" x14ac:dyDescent="0.35">
      <c r="E390" s="9" t="s">
        <v>407</v>
      </c>
    </row>
    <row r="391" spans="5:5" x14ac:dyDescent="0.35">
      <c r="E391" s="9" t="s">
        <v>407</v>
      </c>
    </row>
    <row r="392" spans="5:5" x14ac:dyDescent="0.35">
      <c r="E392" s="9" t="s">
        <v>407</v>
      </c>
    </row>
    <row r="393" spans="5:5" x14ac:dyDescent="0.35">
      <c r="E393" s="9" t="s">
        <v>407</v>
      </c>
    </row>
    <row r="394" spans="5:5" x14ac:dyDescent="0.35">
      <c r="E394" s="9" t="s">
        <v>407</v>
      </c>
    </row>
    <row r="395" spans="5:5" x14ac:dyDescent="0.35">
      <c r="E395" s="9" t="s">
        <v>407</v>
      </c>
    </row>
    <row r="396" spans="5:5" x14ac:dyDescent="0.35">
      <c r="E396" s="9" t="s">
        <v>407</v>
      </c>
    </row>
    <row r="397" spans="5:5" x14ac:dyDescent="0.35">
      <c r="E397" s="9" t="s">
        <v>407</v>
      </c>
    </row>
    <row r="398" spans="5:5" x14ac:dyDescent="0.35">
      <c r="E398" s="9" t="s">
        <v>407</v>
      </c>
    </row>
    <row r="399" spans="5:5" x14ac:dyDescent="0.35">
      <c r="E399" s="9" t="s">
        <v>407</v>
      </c>
    </row>
    <row r="400" spans="5:5" x14ac:dyDescent="0.35">
      <c r="E400" s="9" t="s">
        <v>407</v>
      </c>
    </row>
    <row r="401" spans="5:5" x14ac:dyDescent="0.35">
      <c r="E401" s="9" t="s">
        <v>407</v>
      </c>
    </row>
    <row r="402" spans="5:5" x14ac:dyDescent="0.35">
      <c r="E402" s="9" t="s">
        <v>407</v>
      </c>
    </row>
    <row r="403" spans="5:5" x14ac:dyDescent="0.35">
      <c r="E403" s="9" t="s">
        <v>407</v>
      </c>
    </row>
  </sheetData>
  <sortState xmlns:xlrd2="http://schemas.microsoft.com/office/spreadsheetml/2017/richdata2" ref="E208:E403">
    <sortCondition ref="E208:E403"/>
  </sortState>
  <phoneticPr fontId="10"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260E-9253-474B-9828-376F57DDEBCC}">
  <sheetPr>
    <tabColor theme="4"/>
  </sheetPr>
  <dimension ref="A1:H402"/>
  <sheetViews>
    <sheetView workbookViewId="0">
      <selection activeCell="E2" sqref="E2"/>
    </sheetView>
  </sheetViews>
  <sheetFormatPr defaultColWidth="10.6640625" defaultRowHeight="15.5" x14ac:dyDescent="0.35"/>
  <cols>
    <col min="1" max="1" width="29" bestFit="1" customWidth="1"/>
    <col min="3" max="3" width="11.6640625" customWidth="1"/>
    <col min="4" max="4" width="10.6640625" customWidth="1"/>
    <col min="6" max="6" width="0" hidden="1" customWidth="1"/>
  </cols>
  <sheetData>
    <row r="1" spans="1:7" x14ac:dyDescent="0.35">
      <c r="C1" s="1" t="s">
        <v>441</v>
      </c>
      <c r="D1" s="1" t="s">
        <v>443</v>
      </c>
      <c r="E1" s="1" t="s">
        <v>440</v>
      </c>
      <c r="F1" s="1"/>
      <c r="G1" s="1" t="s">
        <v>444</v>
      </c>
    </row>
    <row r="2" spans="1:7" ht="83" customHeight="1" x14ac:dyDescent="0.35">
      <c r="A2" s="71" t="s">
        <v>387</v>
      </c>
      <c r="B2" s="71" t="s">
        <v>386</v>
      </c>
      <c r="C2" s="72" t="s">
        <v>409</v>
      </c>
      <c r="D2" s="72" t="s">
        <v>442</v>
      </c>
      <c r="E2" s="73" t="s">
        <v>392</v>
      </c>
      <c r="F2" s="73" t="s">
        <v>386</v>
      </c>
      <c r="G2" s="73" t="s">
        <v>417</v>
      </c>
    </row>
    <row r="3" spans="1:7" x14ac:dyDescent="0.35">
      <c r="A3" s="49" t="s">
        <v>0</v>
      </c>
      <c r="B3" s="46" t="s">
        <v>1</v>
      </c>
      <c r="C3" s="46">
        <v>11.53</v>
      </c>
      <c r="D3" s="49">
        <f>IF(C3="","",C3+ABS(MIN(C$3:C$198)))</f>
        <v>12.51</v>
      </c>
      <c r="E3" s="52">
        <f>IF(D3="","",IF(D3&gt;=$H$204,1,((D3-$B$203)/($B$204-$B$203))))</f>
        <v>0.2553061224489796</v>
      </c>
      <c r="F3" s="46" t="s">
        <v>1</v>
      </c>
      <c r="G3" s="52">
        <f>IF(E3="","",E3*10)</f>
        <v>2.5530612244897961</v>
      </c>
    </row>
    <row r="4" spans="1:7" x14ac:dyDescent="0.35">
      <c r="A4" s="49" t="s">
        <v>2</v>
      </c>
      <c r="B4" s="46" t="s">
        <v>3</v>
      </c>
      <c r="C4" s="46">
        <v>17.59</v>
      </c>
      <c r="D4" s="49">
        <f t="shared" ref="D4:D67" si="0">IF(C4="","",C4+ABS(MIN(C$3:C$198)))</f>
        <v>18.57</v>
      </c>
      <c r="E4" s="52">
        <f t="shared" ref="E4:E67" si="1">IF(D4="","",IF(D4&gt;=$H$204,1,((D4-$B$203)/($B$204-$B$203))))</f>
        <v>0.37897959183673469</v>
      </c>
      <c r="F4" s="46" t="s">
        <v>3</v>
      </c>
      <c r="G4" s="52">
        <f t="shared" ref="G4:G67" si="2">IF(E4="","",E4*10)</f>
        <v>3.7897959183673469</v>
      </c>
    </row>
    <row r="5" spans="1:7" x14ac:dyDescent="0.35">
      <c r="A5" s="49" t="s">
        <v>4</v>
      </c>
      <c r="B5" s="46" t="s">
        <v>5</v>
      </c>
      <c r="C5" s="46">
        <v>16.8</v>
      </c>
      <c r="D5" s="49">
        <f t="shared" si="0"/>
        <v>17.78</v>
      </c>
      <c r="E5" s="52">
        <f t="shared" si="1"/>
        <v>0.36285714285714288</v>
      </c>
      <c r="F5" s="46" t="s">
        <v>5</v>
      </c>
      <c r="G5" s="52">
        <f t="shared" si="2"/>
        <v>3.628571428571429</v>
      </c>
    </row>
    <row r="6" spans="1:7" x14ac:dyDescent="0.35">
      <c r="A6" s="49" t="s">
        <v>6</v>
      </c>
      <c r="B6" s="46" t="s">
        <v>7</v>
      </c>
      <c r="C6" s="46">
        <v>15.3</v>
      </c>
      <c r="D6" s="49">
        <f t="shared" si="0"/>
        <v>16.28</v>
      </c>
      <c r="E6" s="52">
        <f t="shared" si="1"/>
        <v>0.33224489795918372</v>
      </c>
      <c r="F6" s="46" t="s">
        <v>7</v>
      </c>
      <c r="G6" s="52">
        <f t="shared" si="2"/>
        <v>3.322448979591837</v>
      </c>
    </row>
    <row r="7" spans="1:7" x14ac:dyDescent="0.35">
      <c r="A7" s="49" t="s">
        <v>8</v>
      </c>
      <c r="B7" s="46" t="s">
        <v>9</v>
      </c>
      <c r="C7" s="46"/>
      <c r="D7" s="49" t="str">
        <f t="shared" si="0"/>
        <v/>
      </c>
      <c r="E7" s="52" t="str">
        <f t="shared" si="1"/>
        <v/>
      </c>
      <c r="F7" s="46" t="s">
        <v>9</v>
      </c>
      <c r="G7" s="52" t="str">
        <f t="shared" si="2"/>
        <v/>
      </c>
    </row>
    <row r="8" spans="1:7" x14ac:dyDescent="0.35">
      <c r="A8" s="49" t="s">
        <v>10</v>
      </c>
      <c r="B8" s="46" t="s">
        <v>11</v>
      </c>
      <c r="C8" s="46">
        <v>8.98</v>
      </c>
      <c r="D8" s="49">
        <f t="shared" si="0"/>
        <v>9.9600000000000009</v>
      </c>
      <c r="E8" s="52">
        <f t="shared" si="1"/>
        <v>0.203265306122449</v>
      </c>
      <c r="F8" s="46" t="s">
        <v>11</v>
      </c>
      <c r="G8" s="52">
        <f t="shared" si="2"/>
        <v>2.0326530612244902</v>
      </c>
    </row>
    <row r="9" spans="1:7" x14ac:dyDescent="0.35">
      <c r="A9" s="49" t="s">
        <v>12</v>
      </c>
      <c r="B9" s="46" t="s">
        <v>13</v>
      </c>
      <c r="C9" s="46">
        <v>91.6</v>
      </c>
      <c r="D9" s="49">
        <f t="shared" si="0"/>
        <v>92.58</v>
      </c>
      <c r="E9" s="52">
        <f t="shared" si="1"/>
        <v>1</v>
      </c>
      <c r="F9" s="46" t="s">
        <v>13</v>
      </c>
      <c r="G9" s="52">
        <f t="shared" si="2"/>
        <v>10</v>
      </c>
    </row>
    <row r="10" spans="1:7" x14ac:dyDescent="0.35">
      <c r="A10" s="49" t="s">
        <v>14</v>
      </c>
      <c r="B10" s="46" t="s">
        <v>15</v>
      </c>
      <c r="C10" s="46">
        <v>12.5</v>
      </c>
      <c r="D10" s="49">
        <f t="shared" si="0"/>
        <v>13.48</v>
      </c>
      <c r="E10" s="52">
        <f t="shared" si="1"/>
        <v>0.27510204081632655</v>
      </c>
      <c r="F10" s="46" t="s">
        <v>15</v>
      </c>
      <c r="G10" s="52">
        <f t="shared" si="2"/>
        <v>2.7510204081632654</v>
      </c>
    </row>
    <row r="11" spans="1:7" x14ac:dyDescent="0.35">
      <c r="A11" s="49" t="s">
        <v>16</v>
      </c>
      <c r="B11" s="46" t="s">
        <v>17</v>
      </c>
      <c r="C11" s="46"/>
      <c r="D11" s="49" t="str">
        <f t="shared" si="0"/>
        <v/>
      </c>
      <c r="E11" s="52" t="str">
        <f t="shared" si="1"/>
        <v/>
      </c>
      <c r="F11" s="46" t="s">
        <v>17</v>
      </c>
      <c r="G11" s="52" t="str">
        <f t="shared" si="2"/>
        <v/>
      </c>
    </row>
    <row r="12" spans="1:7" x14ac:dyDescent="0.35">
      <c r="A12" s="49" t="s">
        <v>18</v>
      </c>
      <c r="B12" s="46" t="s">
        <v>19</v>
      </c>
      <c r="C12" s="46">
        <v>9</v>
      </c>
      <c r="D12" s="49">
        <f t="shared" si="0"/>
        <v>9.98</v>
      </c>
      <c r="E12" s="52">
        <f t="shared" si="1"/>
        <v>0.2036734693877551</v>
      </c>
      <c r="F12" s="46" t="s">
        <v>19</v>
      </c>
      <c r="G12" s="52">
        <f t="shared" si="2"/>
        <v>2.036734693877551</v>
      </c>
    </row>
    <row r="13" spans="1:7" x14ac:dyDescent="0.35">
      <c r="A13" s="49" t="s">
        <v>20</v>
      </c>
      <c r="B13" s="46" t="s">
        <v>21</v>
      </c>
      <c r="C13" s="46">
        <v>14.4</v>
      </c>
      <c r="D13" s="49">
        <f t="shared" si="0"/>
        <v>15.38</v>
      </c>
      <c r="E13" s="52">
        <f t="shared" si="1"/>
        <v>0.31387755102040815</v>
      </c>
      <c r="F13" s="46" t="s">
        <v>21</v>
      </c>
      <c r="G13" s="52">
        <f t="shared" si="2"/>
        <v>3.1387755102040815</v>
      </c>
    </row>
    <row r="14" spans="1:7" x14ac:dyDescent="0.35">
      <c r="A14" s="49" t="s">
        <v>22</v>
      </c>
      <c r="B14" s="46" t="s">
        <v>23</v>
      </c>
      <c r="C14" s="46">
        <v>19.399999999999999</v>
      </c>
      <c r="D14" s="49">
        <f t="shared" si="0"/>
        <v>20.38</v>
      </c>
      <c r="E14" s="52">
        <f t="shared" si="1"/>
        <v>0.41591836734693877</v>
      </c>
      <c r="F14" s="46" t="s">
        <v>23</v>
      </c>
      <c r="G14" s="52">
        <f t="shared" si="2"/>
        <v>4.1591836734693874</v>
      </c>
    </row>
    <row r="15" spans="1:7" x14ac:dyDescent="0.35">
      <c r="A15" s="49" t="s">
        <v>24</v>
      </c>
      <c r="B15" s="46" t="s">
        <v>25</v>
      </c>
      <c r="C15" s="46">
        <v>29.5</v>
      </c>
      <c r="D15" s="49">
        <f t="shared" si="0"/>
        <v>30.48</v>
      </c>
      <c r="E15" s="52">
        <f t="shared" si="1"/>
        <v>0.62204081632653063</v>
      </c>
      <c r="F15" s="46" t="s">
        <v>25</v>
      </c>
      <c r="G15" s="52">
        <f t="shared" si="2"/>
        <v>6.2204081632653061</v>
      </c>
    </row>
    <row r="16" spans="1:7" x14ac:dyDescent="0.35">
      <c r="A16" s="49" t="s">
        <v>26</v>
      </c>
      <c r="B16" s="46" t="s">
        <v>27</v>
      </c>
      <c r="C16" s="46">
        <v>15.13</v>
      </c>
      <c r="D16" s="49">
        <f t="shared" si="0"/>
        <v>16.11</v>
      </c>
      <c r="E16" s="52">
        <f t="shared" si="1"/>
        <v>0.32877551020408163</v>
      </c>
      <c r="F16" s="46" t="s">
        <v>27</v>
      </c>
      <c r="G16" s="52">
        <f t="shared" si="2"/>
        <v>3.2877551020408164</v>
      </c>
    </row>
    <row r="17" spans="1:7" x14ac:dyDescent="0.35">
      <c r="A17" s="49" t="s">
        <v>28</v>
      </c>
      <c r="B17" s="46" t="s">
        <v>29</v>
      </c>
      <c r="C17" s="46">
        <v>-0.8</v>
      </c>
      <c r="D17" s="49">
        <f t="shared" si="0"/>
        <v>0.17999999999999994</v>
      </c>
      <c r="E17" s="52">
        <f t="shared" si="1"/>
        <v>3.673469387755101E-3</v>
      </c>
      <c r="F17" s="46" t="s">
        <v>29</v>
      </c>
      <c r="G17" s="52">
        <f t="shared" si="2"/>
        <v>3.673469387755101E-2</v>
      </c>
    </row>
    <row r="18" spans="1:7" x14ac:dyDescent="0.35">
      <c r="A18" s="49" t="s">
        <v>30</v>
      </c>
      <c r="B18" s="46" t="s">
        <v>31</v>
      </c>
      <c r="C18" s="46">
        <v>23.7</v>
      </c>
      <c r="D18" s="49">
        <f t="shared" si="0"/>
        <v>24.68</v>
      </c>
      <c r="E18" s="52">
        <f t="shared" si="1"/>
        <v>0.50367346938775515</v>
      </c>
      <c r="F18" s="46" t="s">
        <v>31</v>
      </c>
      <c r="G18" s="52">
        <f t="shared" si="2"/>
        <v>5.0367346938775519</v>
      </c>
    </row>
    <row r="19" spans="1:7" x14ac:dyDescent="0.35">
      <c r="A19" s="49" t="s">
        <v>32</v>
      </c>
      <c r="B19" s="46" t="s">
        <v>33</v>
      </c>
      <c r="C19" s="46">
        <v>8.5</v>
      </c>
      <c r="D19" s="49">
        <f t="shared" si="0"/>
        <v>9.48</v>
      </c>
      <c r="E19" s="52">
        <f t="shared" si="1"/>
        <v>0.19346938775510206</v>
      </c>
      <c r="F19" s="46" t="s">
        <v>33</v>
      </c>
      <c r="G19" s="52">
        <f t="shared" si="2"/>
        <v>1.9346938775510205</v>
      </c>
    </row>
    <row r="20" spans="1:7" x14ac:dyDescent="0.35">
      <c r="A20" s="49" t="s">
        <v>34</v>
      </c>
      <c r="B20" s="46" t="s">
        <v>35</v>
      </c>
      <c r="C20" s="46">
        <v>26.3</v>
      </c>
      <c r="D20" s="49">
        <f t="shared" si="0"/>
        <v>27.28</v>
      </c>
      <c r="E20" s="52">
        <f t="shared" si="1"/>
        <v>0.55673469387755103</v>
      </c>
      <c r="F20" s="46" t="s">
        <v>35</v>
      </c>
      <c r="G20" s="52">
        <f t="shared" si="2"/>
        <v>5.5673469387755103</v>
      </c>
    </row>
    <row r="21" spans="1:7" x14ac:dyDescent="0.35">
      <c r="A21" s="49" t="s">
        <v>36</v>
      </c>
      <c r="B21" s="46" t="s">
        <v>37</v>
      </c>
      <c r="C21" s="46">
        <v>9.9</v>
      </c>
      <c r="D21" s="49">
        <f t="shared" si="0"/>
        <v>10.88</v>
      </c>
      <c r="E21" s="52">
        <f t="shared" si="1"/>
        <v>0.22204081632653064</v>
      </c>
      <c r="F21" s="46" t="s">
        <v>37</v>
      </c>
      <c r="G21" s="52">
        <f t="shared" si="2"/>
        <v>2.2204081632653065</v>
      </c>
    </row>
    <row r="22" spans="1:7" x14ac:dyDescent="0.35">
      <c r="A22" s="49" t="s">
        <v>38</v>
      </c>
      <c r="B22" s="46" t="s">
        <v>39</v>
      </c>
      <c r="C22" s="46"/>
      <c r="D22" s="49" t="str">
        <f t="shared" si="0"/>
        <v/>
      </c>
      <c r="E22" s="52" t="str">
        <f t="shared" si="1"/>
        <v/>
      </c>
      <c r="F22" s="46" t="s">
        <v>39</v>
      </c>
      <c r="G22" s="52" t="str">
        <f t="shared" si="2"/>
        <v/>
      </c>
    </row>
    <row r="23" spans="1:7" x14ac:dyDescent="0.35">
      <c r="A23" s="49" t="s">
        <v>40</v>
      </c>
      <c r="B23" s="46" t="s">
        <v>41</v>
      </c>
      <c r="C23" s="46">
        <v>25.9</v>
      </c>
      <c r="D23" s="49">
        <f t="shared" si="0"/>
        <v>26.88</v>
      </c>
      <c r="E23" s="52">
        <f t="shared" si="1"/>
        <v>0.5485714285714286</v>
      </c>
      <c r="F23" s="46" t="s">
        <v>41</v>
      </c>
      <c r="G23" s="52">
        <f t="shared" si="2"/>
        <v>5.4857142857142858</v>
      </c>
    </row>
    <row r="24" spans="1:7" x14ac:dyDescent="0.35">
      <c r="A24" s="49" t="s">
        <v>42</v>
      </c>
      <c r="B24" s="46" t="s">
        <v>43</v>
      </c>
      <c r="C24" s="46">
        <v>14.4</v>
      </c>
      <c r="D24" s="49">
        <f t="shared" si="0"/>
        <v>15.38</v>
      </c>
      <c r="E24" s="52">
        <f t="shared" si="1"/>
        <v>0.31387755102040815</v>
      </c>
      <c r="F24" s="46" t="s">
        <v>43</v>
      </c>
      <c r="G24" s="52">
        <f t="shared" si="2"/>
        <v>3.1387755102040815</v>
      </c>
    </row>
    <row r="25" spans="1:7" x14ac:dyDescent="0.35">
      <c r="A25" s="49" t="s">
        <v>44</v>
      </c>
      <c r="B25" s="46" t="s">
        <v>45</v>
      </c>
      <c r="C25" s="46">
        <v>9.5</v>
      </c>
      <c r="D25" s="49">
        <f t="shared" si="0"/>
        <v>10.48</v>
      </c>
      <c r="E25" s="52">
        <f t="shared" si="1"/>
        <v>0.21387755102040817</v>
      </c>
      <c r="F25" s="46" t="s">
        <v>45</v>
      </c>
      <c r="G25" s="52">
        <f t="shared" si="2"/>
        <v>2.1387755102040815</v>
      </c>
    </row>
    <row r="26" spans="1:7" x14ac:dyDescent="0.35">
      <c r="A26" s="49" t="s">
        <v>46</v>
      </c>
      <c r="B26" s="46" t="s">
        <v>47</v>
      </c>
      <c r="C26" s="46">
        <v>6.41</v>
      </c>
      <c r="D26" s="49">
        <f t="shared" si="0"/>
        <v>7.3900000000000006</v>
      </c>
      <c r="E26" s="52">
        <f t="shared" si="1"/>
        <v>0.15081632653061225</v>
      </c>
      <c r="F26" s="46" t="s">
        <v>47</v>
      </c>
      <c r="G26" s="52">
        <f t="shared" si="2"/>
        <v>1.5081632653061225</v>
      </c>
    </row>
    <row r="27" spans="1:7" x14ac:dyDescent="0.35">
      <c r="A27" s="49" t="s">
        <v>48</v>
      </c>
      <c r="B27" s="46" t="s">
        <v>49</v>
      </c>
      <c r="C27" s="46">
        <v>11.83</v>
      </c>
      <c r="D27" s="49">
        <f t="shared" si="0"/>
        <v>12.81</v>
      </c>
      <c r="E27" s="52">
        <f t="shared" si="1"/>
        <v>0.26142857142857145</v>
      </c>
      <c r="F27" s="46" t="s">
        <v>49</v>
      </c>
      <c r="G27" s="52">
        <f t="shared" si="2"/>
        <v>2.6142857142857148</v>
      </c>
    </row>
    <row r="28" spans="1:7" x14ac:dyDescent="0.35">
      <c r="A28" s="49" t="s">
        <v>50</v>
      </c>
      <c r="B28" s="46" t="s">
        <v>51</v>
      </c>
      <c r="C28" s="46">
        <v>7.6</v>
      </c>
      <c r="D28" s="49">
        <f t="shared" si="0"/>
        <v>8.58</v>
      </c>
      <c r="E28" s="52">
        <f t="shared" si="1"/>
        <v>0.17510204081632652</v>
      </c>
      <c r="F28" s="46" t="s">
        <v>51</v>
      </c>
      <c r="G28" s="52">
        <f t="shared" si="2"/>
        <v>1.7510204081632652</v>
      </c>
    </row>
    <row r="29" spans="1:7" x14ac:dyDescent="0.35">
      <c r="A29" s="49" t="s">
        <v>52</v>
      </c>
      <c r="B29" s="46" t="s">
        <v>53</v>
      </c>
      <c r="C29" s="46">
        <v>6.7</v>
      </c>
      <c r="D29" s="49">
        <f t="shared" si="0"/>
        <v>7.68</v>
      </c>
      <c r="E29" s="52">
        <f t="shared" si="1"/>
        <v>0.15673469387755101</v>
      </c>
      <c r="F29" s="46" t="s">
        <v>53</v>
      </c>
      <c r="G29" s="52">
        <f t="shared" si="2"/>
        <v>1.5673469387755101</v>
      </c>
    </row>
    <row r="30" spans="1:7" x14ac:dyDescent="0.35">
      <c r="A30" s="49" t="s">
        <v>54</v>
      </c>
      <c r="B30" s="46" t="s">
        <v>55</v>
      </c>
      <c r="C30" s="46">
        <v>4.24</v>
      </c>
      <c r="D30" s="49">
        <f t="shared" si="0"/>
        <v>5.2200000000000006</v>
      </c>
      <c r="E30" s="52">
        <f t="shared" si="1"/>
        <v>0.10653061224489797</v>
      </c>
      <c r="F30" s="46" t="s">
        <v>55</v>
      </c>
      <c r="G30" s="52">
        <f t="shared" si="2"/>
        <v>1.0653061224489797</v>
      </c>
    </row>
    <row r="31" spans="1:7" x14ac:dyDescent="0.35">
      <c r="A31" s="49" t="s">
        <v>56</v>
      </c>
      <c r="B31" s="46" t="s">
        <v>57</v>
      </c>
      <c r="C31" s="46">
        <v>15.8</v>
      </c>
      <c r="D31" s="49">
        <f t="shared" si="0"/>
        <v>16.78</v>
      </c>
      <c r="E31" s="52">
        <f t="shared" si="1"/>
        <v>0.34244897959183673</v>
      </c>
      <c r="F31" s="46" t="s">
        <v>57</v>
      </c>
      <c r="G31" s="52">
        <f t="shared" si="2"/>
        <v>3.4244897959183671</v>
      </c>
    </row>
    <row r="32" spans="1:7" x14ac:dyDescent="0.35">
      <c r="A32" s="49" t="s">
        <v>58</v>
      </c>
      <c r="B32" s="46" t="s">
        <v>59</v>
      </c>
      <c r="C32" s="53">
        <f>100*1.62112164081481</f>
        <v>162.11216408148098</v>
      </c>
      <c r="D32" s="49">
        <f t="shared" si="0"/>
        <v>163.09216408148097</v>
      </c>
      <c r="E32" s="52">
        <f t="shared" si="1"/>
        <v>1</v>
      </c>
      <c r="F32" s="46" t="s">
        <v>59</v>
      </c>
      <c r="G32" s="52">
        <f t="shared" si="2"/>
        <v>10</v>
      </c>
    </row>
    <row r="33" spans="1:7" x14ac:dyDescent="0.35">
      <c r="A33" s="49" t="s">
        <v>60</v>
      </c>
      <c r="B33" s="46" t="s">
        <v>61</v>
      </c>
      <c r="C33" s="46">
        <v>10.1</v>
      </c>
      <c r="D33" s="49">
        <f t="shared" si="0"/>
        <v>11.08</v>
      </c>
      <c r="E33" s="52">
        <f t="shared" si="1"/>
        <v>0.22612244897959183</v>
      </c>
      <c r="F33" s="46" t="s">
        <v>61</v>
      </c>
      <c r="G33" s="52">
        <f t="shared" si="2"/>
        <v>2.2612244897959184</v>
      </c>
    </row>
    <row r="34" spans="1:7" x14ac:dyDescent="0.35">
      <c r="A34" s="49" t="s">
        <v>62</v>
      </c>
      <c r="B34" s="46" t="s">
        <v>63</v>
      </c>
      <c r="C34" s="46">
        <v>4.4000000000000004</v>
      </c>
      <c r="D34" s="49">
        <f t="shared" si="0"/>
        <v>5.3800000000000008</v>
      </c>
      <c r="E34" s="52">
        <f t="shared" si="1"/>
        <v>0.10979591836734695</v>
      </c>
      <c r="F34" s="46" t="s">
        <v>63</v>
      </c>
      <c r="G34" s="52">
        <f t="shared" si="2"/>
        <v>1.0979591836734695</v>
      </c>
    </row>
    <row r="35" spans="1:7" x14ac:dyDescent="0.35">
      <c r="A35" s="49" t="s">
        <v>64</v>
      </c>
      <c r="B35" s="46" t="s">
        <v>65</v>
      </c>
      <c r="C35" s="46">
        <v>24</v>
      </c>
      <c r="D35" s="49">
        <f t="shared" si="0"/>
        <v>24.98</v>
      </c>
      <c r="E35" s="52">
        <f t="shared" si="1"/>
        <v>0.50979591836734695</v>
      </c>
      <c r="F35" s="46" t="s">
        <v>65</v>
      </c>
      <c r="G35" s="52">
        <f t="shared" si="2"/>
        <v>5.0979591836734697</v>
      </c>
    </row>
    <row r="36" spans="1:7" x14ac:dyDescent="0.35">
      <c r="A36" s="49" t="s">
        <v>66</v>
      </c>
      <c r="B36" s="46" t="s">
        <v>67</v>
      </c>
      <c r="C36" s="46">
        <v>3.7</v>
      </c>
      <c r="D36" s="49">
        <f t="shared" si="0"/>
        <v>4.68</v>
      </c>
      <c r="E36" s="52">
        <f t="shared" si="1"/>
        <v>9.5510204081632646E-2</v>
      </c>
      <c r="F36" s="46" t="s">
        <v>67</v>
      </c>
      <c r="G36" s="52">
        <f t="shared" si="2"/>
        <v>0.95510204081632644</v>
      </c>
    </row>
    <row r="37" spans="1:7" x14ac:dyDescent="0.35">
      <c r="A37" s="49" t="s">
        <v>68</v>
      </c>
      <c r="B37" s="46" t="s">
        <v>69</v>
      </c>
      <c r="C37" s="46">
        <v>9.6</v>
      </c>
      <c r="D37" s="49">
        <f t="shared" si="0"/>
        <v>10.58</v>
      </c>
      <c r="E37" s="52">
        <f t="shared" si="1"/>
        <v>0.21591836734693878</v>
      </c>
      <c r="F37" s="46" t="s">
        <v>69</v>
      </c>
      <c r="G37" s="52">
        <f t="shared" si="2"/>
        <v>2.1591836734693879</v>
      </c>
    </row>
    <row r="38" spans="1:7" x14ac:dyDescent="0.35">
      <c r="A38" s="49" t="s">
        <v>70</v>
      </c>
      <c r="B38" s="46" t="s">
        <v>71</v>
      </c>
      <c r="C38" s="46">
        <v>15.7</v>
      </c>
      <c r="D38" s="49">
        <f t="shared" si="0"/>
        <v>16.68</v>
      </c>
      <c r="E38" s="52">
        <f t="shared" si="1"/>
        <v>0.3404081632653061</v>
      </c>
      <c r="F38" s="46" t="s">
        <v>71</v>
      </c>
      <c r="G38" s="52">
        <f t="shared" si="2"/>
        <v>3.4040816326530612</v>
      </c>
    </row>
    <row r="39" spans="1:7" x14ac:dyDescent="0.35">
      <c r="A39" s="49" t="s">
        <v>72</v>
      </c>
      <c r="B39" s="46" t="s">
        <v>73</v>
      </c>
      <c r="C39" s="53">
        <f>2.01711666929059*100</f>
        <v>201.71166692905902</v>
      </c>
      <c r="D39" s="49">
        <f t="shared" si="0"/>
        <v>202.69166692905901</v>
      </c>
      <c r="E39" s="52">
        <f t="shared" si="1"/>
        <v>1</v>
      </c>
      <c r="F39" s="46" t="s">
        <v>73</v>
      </c>
      <c r="G39" s="52">
        <f t="shared" si="2"/>
        <v>10</v>
      </c>
    </row>
    <row r="40" spans="1:7" x14ac:dyDescent="0.35">
      <c r="A40" s="49" t="s">
        <v>74</v>
      </c>
      <c r="B40" s="46" t="s">
        <v>75</v>
      </c>
      <c r="C40" s="74">
        <f>0.410258931213665*100</f>
        <v>41.025893121366501</v>
      </c>
      <c r="D40" s="49">
        <f t="shared" si="0"/>
        <v>42.005893121366498</v>
      </c>
      <c r="E40" s="52">
        <f t="shared" si="1"/>
        <v>0.85726312492584689</v>
      </c>
      <c r="F40" s="46" t="s">
        <v>75</v>
      </c>
      <c r="G40" s="52">
        <f t="shared" si="2"/>
        <v>8.5726312492584693</v>
      </c>
    </row>
    <row r="41" spans="1:7" x14ac:dyDescent="0.35">
      <c r="A41" s="49" t="s">
        <v>76</v>
      </c>
      <c r="B41" s="46" t="s">
        <v>77</v>
      </c>
      <c r="C41" s="46">
        <v>27.1</v>
      </c>
      <c r="D41" s="49">
        <f t="shared" si="0"/>
        <v>28.080000000000002</v>
      </c>
      <c r="E41" s="52">
        <f t="shared" si="1"/>
        <v>0.57306122448979591</v>
      </c>
      <c r="F41" s="46" t="s">
        <v>77</v>
      </c>
      <c r="G41" s="52">
        <f t="shared" si="2"/>
        <v>5.7306122448979586</v>
      </c>
    </row>
    <row r="42" spans="1:7" x14ac:dyDescent="0.35">
      <c r="A42" s="49" t="s">
        <v>78</v>
      </c>
      <c r="B42" s="46" t="s">
        <v>79</v>
      </c>
      <c r="C42" s="46"/>
      <c r="D42" s="49" t="str">
        <f t="shared" si="0"/>
        <v/>
      </c>
      <c r="E42" s="52" t="str">
        <f t="shared" si="1"/>
        <v/>
      </c>
      <c r="F42" s="46" t="s">
        <v>79</v>
      </c>
      <c r="G42" s="52" t="str">
        <f t="shared" si="2"/>
        <v/>
      </c>
    </row>
    <row r="43" spans="1:7" x14ac:dyDescent="0.35">
      <c r="A43" s="49" t="s">
        <v>80</v>
      </c>
      <c r="B43" s="46" t="s">
        <v>81</v>
      </c>
      <c r="C43" s="46">
        <v>17.8</v>
      </c>
      <c r="D43" s="49">
        <f t="shared" si="0"/>
        <v>18.78</v>
      </c>
      <c r="E43" s="52">
        <f t="shared" si="1"/>
        <v>0.38326530612244902</v>
      </c>
      <c r="F43" s="46" t="s">
        <v>81</v>
      </c>
      <c r="G43" s="52">
        <f t="shared" si="2"/>
        <v>3.83265306122449</v>
      </c>
    </row>
    <row r="44" spans="1:7" x14ac:dyDescent="0.35">
      <c r="A44" s="49" t="s">
        <v>82</v>
      </c>
      <c r="B44" s="46" t="s">
        <v>83</v>
      </c>
      <c r="C44" s="46">
        <v>19.95</v>
      </c>
      <c r="D44" s="49">
        <f t="shared" si="0"/>
        <v>20.93</v>
      </c>
      <c r="E44" s="52">
        <f t="shared" si="1"/>
        <v>0.42714285714285716</v>
      </c>
      <c r="F44" s="46" t="s">
        <v>83</v>
      </c>
      <c r="G44" s="52">
        <f t="shared" si="2"/>
        <v>4.2714285714285714</v>
      </c>
    </row>
    <row r="45" spans="1:7" x14ac:dyDescent="0.35">
      <c r="A45" s="49" t="s">
        <v>84</v>
      </c>
      <c r="B45" s="46" t="s">
        <v>85</v>
      </c>
      <c r="C45" s="46">
        <v>15.46</v>
      </c>
      <c r="D45" s="49">
        <f t="shared" si="0"/>
        <v>16.440000000000001</v>
      </c>
      <c r="E45" s="52">
        <f t="shared" si="1"/>
        <v>0.33551020408163268</v>
      </c>
      <c r="F45" s="46" t="s">
        <v>85</v>
      </c>
      <c r="G45" s="52">
        <f t="shared" si="2"/>
        <v>3.3551020408163268</v>
      </c>
    </row>
    <row r="46" spans="1:7" x14ac:dyDescent="0.35">
      <c r="A46" s="49" t="s">
        <v>86</v>
      </c>
      <c r="B46" s="46" t="s">
        <v>87</v>
      </c>
      <c r="C46" s="46">
        <v>25.1</v>
      </c>
      <c r="D46" s="49">
        <f t="shared" si="0"/>
        <v>26.080000000000002</v>
      </c>
      <c r="E46" s="52">
        <f t="shared" si="1"/>
        <v>0.53224489795918373</v>
      </c>
      <c r="F46" s="46" t="s">
        <v>87</v>
      </c>
      <c r="G46" s="52">
        <f t="shared" si="2"/>
        <v>5.3224489795918375</v>
      </c>
    </row>
    <row r="47" spans="1:7" x14ac:dyDescent="0.35">
      <c r="A47" s="49" t="s">
        <v>88</v>
      </c>
      <c r="B47" s="46" t="s">
        <v>89</v>
      </c>
      <c r="C47" s="46">
        <v>17.7</v>
      </c>
      <c r="D47" s="49">
        <f t="shared" si="0"/>
        <v>18.68</v>
      </c>
      <c r="E47" s="52">
        <f t="shared" si="1"/>
        <v>0.38122448979591839</v>
      </c>
      <c r="F47" s="46" t="s">
        <v>89</v>
      </c>
      <c r="G47" s="52">
        <f t="shared" si="2"/>
        <v>3.8122448979591841</v>
      </c>
    </row>
    <row r="48" spans="1:7" x14ac:dyDescent="0.35">
      <c r="A48" s="49" t="s">
        <v>90</v>
      </c>
      <c r="B48" s="46" t="s">
        <v>91</v>
      </c>
      <c r="C48" s="46">
        <v>12.5</v>
      </c>
      <c r="D48" s="49">
        <f t="shared" si="0"/>
        <v>13.48</v>
      </c>
      <c r="E48" s="52">
        <f t="shared" si="1"/>
        <v>0.27510204081632655</v>
      </c>
      <c r="F48" s="46" t="s">
        <v>91</v>
      </c>
      <c r="G48" s="52">
        <f t="shared" si="2"/>
        <v>2.7510204081632654</v>
      </c>
    </row>
    <row r="49" spans="1:7" x14ac:dyDescent="0.35">
      <c r="A49" s="49" t="s">
        <v>92</v>
      </c>
      <c r="B49" s="46" t="s">
        <v>93</v>
      </c>
      <c r="C49" s="46"/>
      <c r="D49" s="49" t="str">
        <f t="shared" si="0"/>
        <v/>
      </c>
      <c r="E49" s="52" t="str">
        <f t="shared" si="1"/>
        <v/>
      </c>
      <c r="F49" s="46" t="s">
        <v>93</v>
      </c>
      <c r="G49" s="52" t="str">
        <f t="shared" si="2"/>
        <v/>
      </c>
    </row>
    <row r="50" spans="1:7" x14ac:dyDescent="0.35">
      <c r="A50" s="49" t="s">
        <v>94</v>
      </c>
      <c r="B50" s="46" t="s">
        <v>95</v>
      </c>
      <c r="C50" s="46">
        <v>15.7</v>
      </c>
      <c r="D50" s="49">
        <f t="shared" si="0"/>
        <v>16.68</v>
      </c>
      <c r="E50" s="52">
        <f t="shared" si="1"/>
        <v>0.3404081632653061</v>
      </c>
      <c r="F50" s="46" t="s">
        <v>95</v>
      </c>
      <c r="G50" s="52">
        <f t="shared" si="2"/>
        <v>3.4040816326530612</v>
      </c>
    </row>
    <row r="51" spans="1:7" x14ac:dyDescent="0.35">
      <c r="A51" s="49" t="s">
        <v>96</v>
      </c>
      <c r="B51" s="46" t="s">
        <v>97</v>
      </c>
      <c r="C51" s="46">
        <v>9.9</v>
      </c>
      <c r="D51" s="49">
        <f t="shared" si="0"/>
        <v>10.88</v>
      </c>
      <c r="E51" s="52">
        <f t="shared" si="1"/>
        <v>0.22204081632653064</v>
      </c>
      <c r="F51" s="46" t="s">
        <v>97</v>
      </c>
      <c r="G51" s="52">
        <f t="shared" si="2"/>
        <v>2.2204081632653065</v>
      </c>
    </row>
    <row r="52" spans="1:7" x14ac:dyDescent="0.35">
      <c r="A52" s="49" t="s">
        <v>98</v>
      </c>
      <c r="B52" s="46" t="s">
        <v>99</v>
      </c>
      <c r="C52" s="46">
        <v>14.5</v>
      </c>
      <c r="D52" s="49">
        <f t="shared" si="0"/>
        <v>15.48</v>
      </c>
      <c r="E52" s="52">
        <f t="shared" si="1"/>
        <v>0.31591836734693879</v>
      </c>
      <c r="F52" s="46" t="s">
        <v>99</v>
      </c>
      <c r="G52" s="52">
        <f t="shared" si="2"/>
        <v>3.1591836734693879</v>
      </c>
    </row>
    <row r="53" spans="1:7" x14ac:dyDescent="0.35">
      <c r="A53" s="49" t="s">
        <v>100</v>
      </c>
      <c r="B53" s="46" t="s">
        <v>101</v>
      </c>
      <c r="C53" s="46">
        <v>7.57</v>
      </c>
      <c r="D53" s="49">
        <f t="shared" si="0"/>
        <v>8.5500000000000007</v>
      </c>
      <c r="E53" s="52">
        <f t="shared" si="1"/>
        <v>0.17448979591836736</v>
      </c>
      <c r="F53" s="46" t="s">
        <v>101</v>
      </c>
      <c r="G53" s="52">
        <f t="shared" si="2"/>
        <v>1.7448979591836735</v>
      </c>
    </row>
    <row r="54" spans="1:7" x14ac:dyDescent="0.35">
      <c r="A54" s="49" t="s">
        <v>102</v>
      </c>
      <c r="B54" s="46" t="s">
        <v>103</v>
      </c>
      <c r="C54" s="46">
        <v>30.9</v>
      </c>
      <c r="D54" s="49">
        <f t="shared" si="0"/>
        <v>31.88</v>
      </c>
      <c r="E54" s="52">
        <f t="shared" si="1"/>
        <v>0.65061224489795921</v>
      </c>
      <c r="F54" s="46" t="s">
        <v>103</v>
      </c>
      <c r="G54" s="52">
        <f t="shared" si="2"/>
        <v>6.5061224489795926</v>
      </c>
    </row>
    <row r="55" spans="1:7" x14ac:dyDescent="0.35">
      <c r="A55" s="49" t="s">
        <v>104</v>
      </c>
      <c r="B55" s="46" t="s">
        <v>105</v>
      </c>
      <c r="C55" s="46"/>
      <c r="D55" s="49" t="str">
        <f t="shared" si="0"/>
        <v/>
      </c>
      <c r="E55" s="52" t="str">
        <f t="shared" si="1"/>
        <v/>
      </c>
      <c r="F55" s="46" t="s">
        <v>105</v>
      </c>
      <c r="G55" s="52" t="str">
        <f t="shared" si="2"/>
        <v/>
      </c>
    </row>
    <row r="56" spans="1:7" x14ac:dyDescent="0.35">
      <c r="A56" s="49" t="s">
        <v>106</v>
      </c>
      <c r="B56" s="46" t="s">
        <v>107</v>
      </c>
      <c r="C56" s="46">
        <v>15.4</v>
      </c>
      <c r="D56" s="49">
        <f t="shared" si="0"/>
        <v>16.38</v>
      </c>
      <c r="E56" s="52">
        <f t="shared" si="1"/>
        <v>0.33428571428571424</v>
      </c>
      <c r="F56" s="46" t="s">
        <v>107</v>
      </c>
      <c r="G56" s="52">
        <f t="shared" si="2"/>
        <v>3.3428571428571425</v>
      </c>
    </row>
    <row r="57" spans="1:7" x14ac:dyDescent="0.35">
      <c r="A57" s="49" t="s">
        <v>108</v>
      </c>
      <c r="B57" s="46" t="s">
        <v>109</v>
      </c>
      <c r="C57" s="46">
        <v>28</v>
      </c>
      <c r="D57" s="49">
        <f t="shared" si="0"/>
        <v>28.98</v>
      </c>
      <c r="E57" s="52">
        <f t="shared" si="1"/>
        <v>0.59142857142857141</v>
      </c>
      <c r="F57" s="46" t="s">
        <v>109</v>
      </c>
      <c r="G57" s="52">
        <f t="shared" si="2"/>
        <v>5.9142857142857146</v>
      </c>
    </row>
    <row r="58" spans="1:7" x14ac:dyDescent="0.35">
      <c r="A58" s="49" t="s">
        <v>110</v>
      </c>
      <c r="B58" s="46" t="s">
        <v>111</v>
      </c>
      <c r="C58" s="46">
        <v>31</v>
      </c>
      <c r="D58" s="49">
        <f t="shared" si="0"/>
        <v>31.98</v>
      </c>
      <c r="E58" s="52">
        <f t="shared" si="1"/>
        <v>0.65265306122448985</v>
      </c>
      <c r="F58" s="46" t="s">
        <v>111</v>
      </c>
      <c r="G58" s="52">
        <f t="shared" si="2"/>
        <v>6.5265306122448985</v>
      </c>
    </row>
    <row r="59" spans="1:7" x14ac:dyDescent="0.35">
      <c r="A59" s="49" t="s">
        <v>112</v>
      </c>
      <c r="B59" s="46" t="s">
        <v>113</v>
      </c>
      <c r="C59" s="46">
        <v>15.73</v>
      </c>
      <c r="D59" s="49">
        <f t="shared" si="0"/>
        <v>16.71</v>
      </c>
      <c r="E59" s="52">
        <f t="shared" si="1"/>
        <v>0.34102040816326534</v>
      </c>
      <c r="F59" s="46" t="s">
        <v>113</v>
      </c>
      <c r="G59" s="52">
        <f t="shared" si="2"/>
        <v>3.4102040816326533</v>
      </c>
    </row>
    <row r="60" spans="1:7" x14ac:dyDescent="0.35">
      <c r="A60" s="49" t="s">
        <v>114</v>
      </c>
      <c r="B60" s="46" t="s">
        <v>115</v>
      </c>
      <c r="C60" s="46">
        <v>9.6</v>
      </c>
      <c r="D60" s="49">
        <f t="shared" si="0"/>
        <v>10.58</v>
      </c>
      <c r="E60" s="52">
        <f t="shared" si="1"/>
        <v>0.21591836734693878</v>
      </c>
      <c r="F60" s="46" t="s">
        <v>115</v>
      </c>
      <c r="G60" s="52">
        <f t="shared" si="2"/>
        <v>2.1591836734693879</v>
      </c>
    </row>
    <row r="61" spans="1:7" x14ac:dyDescent="0.35">
      <c r="A61" s="49" t="s">
        <v>116</v>
      </c>
      <c r="B61" s="46" t="s">
        <v>117</v>
      </c>
      <c r="C61" s="46">
        <v>12.2</v>
      </c>
      <c r="D61" s="49">
        <f t="shared" si="0"/>
        <v>13.18</v>
      </c>
      <c r="E61" s="52">
        <f t="shared" si="1"/>
        <v>0.2689795918367347</v>
      </c>
      <c r="F61" s="46" t="s">
        <v>117</v>
      </c>
      <c r="G61" s="52">
        <f t="shared" si="2"/>
        <v>2.6897959183673468</v>
      </c>
    </row>
    <row r="62" spans="1:7" x14ac:dyDescent="0.35">
      <c r="A62" s="49" t="s">
        <v>118</v>
      </c>
      <c r="B62" s="46" t="s">
        <v>119</v>
      </c>
      <c r="C62" s="46"/>
      <c r="D62" s="49" t="str">
        <f t="shared" si="0"/>
        <v/>
      </c>
      <c r="E62" s="52" t="str">
        <f t="shared" si="1"/>
        <v/>
      </c>
      <c r="F62" s="46" t="s">
        <v>119</v>
      </c>
      <c r="G62" s="52" t="str">
        <f t="shared" si="2"/>
        <v/>
      </c>
    </row>
    <row r="63" spans="1:7" x14ac:dyDescent="0.35">
      <c r="A63" s="49" t="s">
        <v>120</v>
      </c>
      <c r="B63" s="46" t="s">
        <v>121</v>
      </c>
      <c r="C63" s="46"/>
      <c r="D63" s="49" t="str">
        <f t="shared" si="0"/>
        <v/>
      </c>
      <c r="E63" s="52" t="str">
        <f t="shared" si="1"/>
        <v/>
      </c>
      <c r="F63" s="46" t="s">
        <v>121</v>
      </c>
      <c r="G63" s="52" t="str">
        <f t="shared" si="2"/>
        <v/>
      </c>
    </row>
    <row r="64" spans="1:7" x14ac:dyDescent="0.35">
      <c r="A64" s="49" t="s">
        <v>122</v>
      </c>
      <c r="B64" s="46" t="s">
        <v>123</v>
      </c>
      <c r="C64" s="46">
        <v>16.2</v>
      </c>
      <c r="D64" s="49">
        <f t="shared" si="0"/>
        <v>17.18</v>
      </c>
      <c r="E64" s="52">
        <f t="shared" si="1"/>
        <v>0.35061224489795917</v>
      </c>
      <c r="F64" s="46" t="s">
        <v>123</v>
      </c>
      <c r="G64" s="52">
        <f t="shared" si="2"/>
        <v>3.5061224489795917</v>
      </c>
    </row>
    <row r="65" spans="1:7" x14ac:dyDescent="0.35">
      <c r="A65" s="49" t="s">
        <v>124</v>
      </c>
      <c r="B65" s="46" t="s">
        <v>125</v>
      </c>
      <c r="C65" s="46">
        <v>16.8</v>
      </c>
      <c r="D65" s="49">
        <f t="shared" si="0"/>
        <v>17.78</v>
      </c>
      <c r="E65" s="52">
        <f t="shared" si="1"/>
        <v>0.36285714285714288</v>
      </c>
      <c r="F65" s="46" t="s">
        <v>125</v>
      </c>
      <c r="G65" s="52">
        <f t="shared" si="2"/>
        <v>3.628571428571429</v>
      </c>
    </row>
    <row r="66" spans="1:7" x14ac:dyDescent="0.35">
      <c r="A66" s="49" t="s">
        <v>126</v>
      </c>
      <c r="B66" s="46" t="s">
        <v>127</v>
      </c>
      <c r="C66" s="46">
        <v>43.7</v>
      </c>
      <c r="D66" s="49">
        <f t="shared" si="0"/>
        <v>44.68</v>
      </c>
      <c r="E66" s="52">
        <f t="shared" si="1"/>
        <v>0.91183673469387749</v>
      </c>
      <c r="F66" s="46" t="s">
        <v>127</v>
      </c>
      <c r="G66" s="52">
        <f t="shared" si="2"/>
        <v>9.1183673469387756</v>
      </c>
    </row>
    <row r="67" spans="1:7" x14ac:dyDescent="0.35">
      <c r="A67" s="49" t="s">
        <v>128</v>
      </c>
      <c r="B67" s="46" t="s">
        <v>129</v>
      </c>
      <c r="C67" s="46">
        <v>12.7</v>
      </c>
      <c r="D67" s="49">
        <f t="shared" si="0"/>
        <v>13.68</v>
      </c>
      <c r="E67" s="52">
        <f t="shared" si="1"/>
        <v>0.27918367346938777</v>
      </c>
      <c r="F67" s="46" t="s">
        <v>129</v>
      </c>
      <c r="G67" s="52">
        <f t="shared" si="2"/>
        <v>2.7918367346938777</v>
      </c>
    </row>
    <row r="68" spans="1:7" x14ac:dyDescent="0.35">
      <c r="A68" s="49"/>
      <c r="B68" s="46" t="s">
        <v>389</v>
      </c>
      <c r="C68" s="46"/>
      <c r="D68" s="49" t="str">
        <f t="shared" ref="D68:D131" si="3">IF(C68="","",C68+ABS(MIN(C$3:C$198)))</f>
        <v/>
      </c>
      <c r="E68" s="52" t="str">
        <f t="shared" ref="E68:E131" si="4">IF(D68="","",IF(D68&gt;=$H$204,1,((D68-$B$203)/($B$204-$B$203))))</f>
        <v/>
      </c>
      <c r="F68" s="46" t="s">
        <v>389</v>
      </c>
      <c r="G68" s="52" t="str">
        <f t="shared" ref="G68:G131" si="5">IF(E68="","",E68*10)</f>
        <v/>
      </c>
    </row>
    <row r="69" spans="1:7" x14ac:dyDescent="0.35">
      <c r="A69" s="49" t="s">
        <v>130</v>
      </c>
      <c r="B69" s="46" t="s">
        <v>131</v>
      </c>
      <c r="C69" s="46"/>
      <c r="D69" s="49" t="str">
        <f t="shared" si="3"/>
        <v/>
      </c>
      <c r="E69" s="52" t="str">
        <f t="shared" si="4"/>
        <v/>
      </c>
      <c r="F69" s="46" t="s">
        <v>131</v>
      </c>
      <c r="G69" s="52" t="str">
        <f t="shared" si="5"/>
        <v/>
      </c>
    </row>
    <row r="70" spans="1:7" x14ac:dyDescent="0.35">
      <c r="A70" s="49" t="s">
        <v>132</v>
      </c>
      <c r="B70" s="46" t="s">
        <v>133</v>
      </c>
      <c r="C70" s="46"/>
      <c r="D70" s="49" t="str">
        <f t="shared" si="3"/>
        <v/>
      </c>
      <c r="E70" s="52" t="str">
        <f t="shared" si="4"/>
        <v/>
      </c>
      <c r="F70" s="46" t="s">
        <v>133</v>
      </c>
      <c r="G70" s="52" t="str">
        <f t="shared" si="5"/>
        <v/>
      </c>
    </row>
    <row r="71" spans="1:7" x14ac:dyDescent="0.35">
      <c r="A71" s="49" t="s">
        <v>134</v>
      </c>
      <c r="B71" s="46" t="s">
        <v>135</v>
      </c>
      <c r="C71" s="46">
        <v>15</v>
      </c>
      <c r="D71" s="49">
        <f t="shared" si="3"/>
        <v>15.98</v>
      </c>
      <c r="E71" s="52">
        <f t="shared" si="4"/>
        <v>0.32612244897959186</v>
      </c>
      <c r="F71" s="46" t="s">
        <v>135</v>
      </c>
      <c r="G71" s="52">
        <f t="shared" si="5"/>
        <v>3.2612244897959188</v>
      </c>
    </row>
    <row r="72" spans="1:7" x14ac:dyDescent="0.35">
      <c r="A72" s="49" t="s">
        <v>136</v>
      </c>
      <c r="B72" s="46" t="s">
        <v>137</v>
      </c>
      <c r="C72" s="46"/>
      <c r="D72" s="49" t="str">
        <f t="shared" si="3"/>
        <v/>
      </c>
      <c r="E72" s="52" t="str">
        <f t="shared" si="4"/>
        <v/>
      </c>
      <c r="F72" s="46" t="s">
        <v>137</v>
      </c>
      <c r="G72" s="52" t="str">
        <f t="shared" si="5"/>
        <v/>
      </c>
    </row>
    <row r="73" spans="1:7" x14ac:dyDescent="0.35">
      <c r="A73" s="49" t="s">
        <v>138</v>
      </c>
      <c r="B73" s="46" t="s">
        <v>139</v>
      </c>
      <c r="C73" s="46">
        <v>13.6</v>
      </c>
      <c r="D73" s="49">
        <f t="shared" si="3"/>
        <v>14.58</v>
      </c>
      <c r="E73" s="52">
        <f t="shared" si="4"/>
        <v>0.29755102040816328</v>
      </c>
      <c r="F73" s="46" t="s">
        <v>139</v>
      </c>
      <c r="G73" s="52">
        <f t="shared" si="5"/>
        <v>2.9755102040816328</v>
      </c>
    </row>
    <row r="74" spans="1:7" x14ac:dyDescent="0.35">
      <c r="A74" s="55" t="s">
        <v>140</v>
      </c>
      <c r="B74" s="46" t="s">
        <v>141</v>
      </c>
      <c r="C74" s="46">
        <v>12.3</v>
      </c>
      <c r="D74" s="49">
        <f t="shared" si="3"/>
        <v>13.280000000000001</v>
      </c>
      <c r="E74" s="52">
        <f t="shared" si="4"/>
        <v>0.27102040816326534</v>
      </c>
      <c r="F74" s="46" t="s">
        <v>141</v>
      </c>
      <c r="G74" s="52">
        <f t="shared" si="5"/>
        <v>2.7102040816326536</v>
      </c>
    </row>
    <row r="75" spans="1:7" x14ac:dyDescent="0.35">
      <c r="A75" s="49" t="s">
        <v>142</v>
      </c>
      <c r="B75" s="46" t="s">
        <v>143</v>
      </c>
      <c r="C75" s="46">
        <v>3.4</v>
      </c>
      <c r="D75" s="49">
        <f t="shared" si="3"/>
        <v>4.38</v>
      </c>
      <c r="E75" s="52">
        <f t="shared" si="4"/>
        <v>8.938775510204082E-2</v>
      </c>
      <c r="F75" s="46" t="s">
        <v>143</v>
      </c>
      <c r="G75" s="52">
        <f t="shared" si="5"/>
        <v>0.89387755102040822</v>
      </c>
    </row>
    <row r="76" spans="1:7" x14ac:dyDescent="0.35">
      <c r="A76" s="49" t="s">
        <v>144</v>
      </c>
      <c r="B76" s="46" t="s">
        <v>145</v>
      </c>
      <c r="C76" s="46">
        <v>17.260000000000002</v>
      </c>
      <c r="D76" s="49">
        <f t="shared" si="3"/>
        <v>18.240000000000002</v>
      </c>
      <c r="E76" s="52">
        <f t="shared" si="4"/>
        <v>0.3722448979591837</v>
      </c>
      <c r="F76" s="46" t="s">
        <v>145</v>
      </c>
      <c r="G76" s="52">
        <f t="shared" si="5"/>
        <v>3.722448979591837</v>
      </c>
    </row>
    <row r="77" spans="1:7" x14ac:dyDescent="0.35">
      <c r="A77" s="49" t="s">
        <v>146</v>
      </c>
      <c r="B77" s="46" t="s">
        <v>147</v>
      </c>
      <c r="C77" s="46">
        <v>19.100000000000001</v>
      </c>
      <c r="D77" s="49">
        <f t="shared" si="3"/>
        <v>20.080000000000002</v>
      </c>
      <c r="E77" s="52">
        <f t="shared" si="4"/>
        <v>0.40979591836734697</v>
      </c>
      <c r="F77" s="46" t="s">
        <v>147</v>
      </c>
      <c r="G77" s="52">
        <f t="shared" si="5"/>
        <v>4.0979591836734697</v>
      </c>
    </row>
    <row r="78" spans="1:7" x14ac:dyDescent="0.35">
      <c r="A78" s="49" t="s">
        <v>148</v>
      </c>
      <c r="B78" s="46" t="s">
        <v>149</v>
      </c>
      <c r="C78" s="46">
        <v>32.700000000000003</v>
      </c>
      <c r="D78" s="49">
        <f t="shared" si="3"/>
        <v>33.68</v>
      </c>
      <c r="E78" s="52">
        <f t="shared" si="4"/>
        <v>0.68734693877551023</v>
      </c>
      <c r="F78" s="46" t="s">
        <v>149</v>
      </c>
      <c r="G78" s="52">
        <f t="shared" si="5"/>
        <v>6.8734693877551027</v>
      </c>
    </row>
    <row r="79" spans="1:7" x14ac:dyDescent="0.35">
      <c r="A79" s="49" t="s">
        <v>150</v>
      </c>
      <c r="B79" s="46" t="s">
        <v>151</v>
      </c>
      <c r="C79" s="46">
        <v>47.1</v>
      </c>
      <c r="D79" s="49">
        <f t="shared" si="3"/>
        <v>48.08</v>
      </c>
      <c r="E79" s="52">
        <f t="shared" si="4"/>
        <v>0.98122448979591836</v>
      </c>
      <c r="F79" s="46" t="s">
        <v>151</v>
      </c>
      <c r="G79" s="52">
        <f t="shared" si="5"/>
        <v>9.8122448979591841</v>
      </c>
    </row>
    <row r="80" spans="1:7" x14ac:dyDescent="0.35">
      <c r="A80" s="49" t="s">
        <v>152</v>
      </c>
      <c r="B80" s="46" t="s">
        <v>153</v>
      </c>
      <c r="C80" s="46">
        <v>5.87</v>
      </c>
      <c r="D80" s="49">
        <f t="shared" si="3"/>
        <v>6.85</v>
      </c>
      <c r="E80" s="52">
        <f t="shared" si="4"/>
        <v>0.13979591836734692</v>
      </c>
      <c r="F80" s="46" t="s">
        <v>153</v>
      </c>
      <c r="G80" s="52">
        <f t="shared" si="5"/>
        <v>1.3979591836734693</v>
      </c>
    </row>
    <row r="81" spans="1:7" x14ac:dyDescent="0.35">
      <c r="A81" s="49" t="s">
        <v>154</v>
      </c>
      <c r="B81" s="46" t="s">
        <v>155</v>
      </c>
      <c r="C81" s="46">
        <v>7.01</v>
      </c>
      <c r="D81" s="49">
        <f t="shared" si="3"/>
        <v>7.99</v>
      </c>
      <c r="E81" s="52">
        <f t="shared" si="4"/>
        <v>0.16306122448979593</v>
      </c>
      <c r="F81" s="46" t="s">
        <v>155</v>
      </c>
      <c r="G81" s="52">
        <f t="shared" si="5"/>
        <v>1.6306122448979594</v>
      </c>
    </row>
    <row r="82" spans="1:7" x14ac:dyDescent="0.35">
      <c r="A82" s="49" t="s">
        <v>156</v>
      </c>
      <c r="B82" s="46" t="s">
        <v>157</v>
      </c>
      <c r="C82" s="46">
        <v>10.6</v>
      </c>
      <c r="D82" s="49">
        <f t="shared" si="3"/>
        <v>11.58</v>
      </c>
      <c r="E82" s="52">
        <f t="shared" si="4"/>
        <v>0.2363265306122449</v>
      </c>
      <c r="F82" s="46" t="s">
        <v>157</v>
      </c>
      <c r="G82" s="52">
        <f t="shared" si="5"/>
        <v>2.3632653061224489</v>
      </c>
    </row>
    <row r="83" spans="1:7" x14ac:dyDescent="0.35">
      <c r="A83" s="49" t="s">
        <v>158</v>
      </c>
      <c r="B83" s="46" t="s">
        <v>159</v>
      </c>
      <c r="C83" s="46">
        <v>81.2</v>
      </c>
      <c r="D83" s="49">
        <f t="shared" si="3"/>
        <v>82.18</v>
      </c>
      <c r="E83" s="52">
        <f t="shared" si="4"/>
        <v>1</v>
      </c>
      <c r="F83" s="46" t="s">
        <v>159</v>
      </c>
      <c r="G83" s="52">
        <f t="shared" si="5"/>
        <v>10</v>
      </c>
    </row>
    <row r="84" spans="1:7" x14ac:dyDescent="0.35">
      <c r="A84" s="49" t="s">
        <v>160</v>
      </c>
      <c r="B84" s="46" t="s">
        <v>161</v>
      </c>
      <c r="C84" s="46">
        <v>5.58</v>
      </c>
      <c r="D84" s="49">
        <f t="shared" si="3"/>
        <v>6.5600000000000005</v>
      </c>
      <c r="E84" s="52">
        <f t="shared" si="4"/>
        <v>0.13387755102040819</v>
      </c>
      <c r="F84" s="46" t="s">
        <v>161</v>
      </c>
      <c r="G84" s="52">
        <f t="shared" si="5"/>
        <v>1.3387755102040819</v>
      </c>
    </row>
    <row r="85" spans="1:7" x14ac:dyDescent="0.35">
      <c r="A85" s="49" t="s">
        <v>162</v>
      </c>
      <c r="B85" s="46" t="s">
        <v>163</v>
      </c>
      <c r="C85" s="46">
        <v>10.1</v>
      </c>
      <c r="D85" s="49">
        <f t="shared" si="3"/>
        <v>11.08</v>
      </c>
      <c r="E85" s="52">
        <f t="shared" si="4"/>
        <v>0.22612244897959183</v>
      </c>
      <c r="F85" s="46" t="s">
        <v>163</v>
      </c>
      <c r="G85" s="52">
        <f t="shared" si="5"/>
        <v>2.2612244897959184</v>
      </c>
    </row>
    <row r="86" spans="1:7" x14ac:dyDescent="0.35">
      <c r="A86" s="49" t="s">
        <v>164</v>
      </c>
      <c r="B86" s="46" t="s">
        <v>165</v>
      </c>
      <c r="C86" s="46">
        <v>4.4000000000000004</v>
      </c>
      <c r="D86" s="49">
        <f t="shared" si="3"/>
        <v>5.3800000000000008</v>
      </c>
      <c r="E86" s="52">
        <f t="shared" si="4"/>
        <v>0.10979591836734695</v>
      </c>
      <c r="F86" s="46" t="s">
        <v>165</v>
      </c>
      <c r="G86" s="52">
        <f t="shared" si="5"/>
        <v>1.0979591836734695</v>
      </c>
    </row>
    <row r="87" spans="1:7" x14ac:dyDescent="0.35">
      <c r="A87" s="49" t="s">
        <v>166</v>
      </c>
      <c r="B87" s="46" t="s">
        <v>167</v>
      </c>
      <c r="C87" s="46">
        <v>13.5</v>
      </c>
      <c r="D87" s="49">
        <f t="shared" si="3"/>
        <v>14.48</v>
      </c>
      <c r="E87" s="52">
        <f t="shared" si="4"/>
        <v>0.29551020408163264</v>
      </c>
      <c r="F87" s="46" t="s">
        <v>167</v>
      </c>
      <c r="G87" s="52">
        <f t="shared" si="5"/>
        <v>2.9551020408163264</v>
      </c>
    </row>
    <row r="88" spans="1:7" x14ac:dyDescent="0.35">
      <c r="A88" s="49" t="s">
        <v>168</v>
      </c>
      <c r="B88" s="46" t="s">
        <v>169</v>
      </c>
      <c r="C88" s="46">
        <v>10.050000000000001</v>
      </c>
      <c r="D88" s="49">
        <f t="shared" si="3"/>
        <v>11.030000000000001</v>
      </c>
      <c r="E88" s="52">
        <f t="shared" si="4"/>
        <v>0.22510204081632657</v>
      </c>
      <c r="F88" s="46" t="s">
        <v>169</v>
      </c>
      <c r="G88" s="52">
        <f t="shared" si="5"/>
        <v>2.2510204081632654</v>
      </c>
    </row>
    <row r="89" spans="1:7" x14ac:dyDescent="0.35">
      <c r="A89" s="49" t="s">
        <v>170</v>
      </c>
      <c r="B89" s="46" t="s">
        <v>171</v>
      </c>
      <c r="C89" s="46">
        <v>3.5</v>
      </c>
      <c r="D89" s="49">
        <f t="shared" si="3"/>
        <v>4.4800000000000004</v>
      </c>
      <c r="E89" s="52">
        <f t="shared" si="4"/>
        <v>9.1428571428571442E-2</v>
      </c>
      <c r="F89" s="46" t="s">
        <v>171</v>
      </c>
      <c r="G89" s="52">
        <f t="shared" si="5"/>
        <v>0.91428571428571437</v>
      </c>
    </row>
    <row r="90" spans="1:7" x14ac:dyDescent="0.35">
      <c r="A90" s="49" t="s">
        <v>172</v>
      </c>
      <c r="B90" s="46" t="s">
        <v>173</v>
      </c>
      <c r="C90" s="46">
        <v>6.2</v>
      </c>
      <c r="D90" s="49">
        <f t="shared" si="3"/>
        <v>7.18</v>
      </c>
      <c r="E90" s="52">
        <f t="shared" si="4"/>
        <v>0.14653061224489794</v>
      </c>
      <c r="F90" s="46" t="s">
        <v>173</v>
      </c>
      <c r="G90" s="52">
        <f t="shared" si="5"/>
        <v>1.4653061224489794</v>
      </c>
    </row>
    <row r="91" spans="1:7" x14ac:dyDescent="0.35">
      <c r="A91" s="49" t="s">
        <v>174</v>
      </c>
      <c r="B91" s="46" t="s">
        <v>175</v>
      </c>
      <c r="C91" s="46">
        <v>24.4</v>
      </c>
      <c r="D91" s="49">
        <f t="shared" si="3"/>
        <v>25.38</v>
      </c>
      <c r="E91" s="52">
        <f t="shared" si="4"/>
        <v>0.51795918367346938</v>
      </c>
      <c r="F91" s="46" t="s">
        <v>175</v>
      </c>
      <c r="G91" s="52">
        <f t="shared" si="5"/>
        <v>5.1795918367346943</v>
      </c>
    </row>
    <row r="92" spans="1:7" x14ac:dyDescent="0.35">
      <c r="A92" s="49" t="s">
        <v>176</v>
      </c>
      <c r="B92" s="46" t="s">
        <v>177</v>
      </c>
      <c r="C92" s="46">
        <v>15.4</v>
      </c>
      <c r="D92" s="49">
        <f t="shared" si="3"/>
        <v>16.38</v>
      </c>
      <c r="E92" s="52">
        <f t="shared" si="4"/>
        <v>0.33428571428571424</v>
      </c>
      <c r="F92" s="46" t="s">
        <v>177</v>
      </c>
      <c r="G92" s="52">
        <f t="shared" si="5"/>
        <v>3.3428571428571425</v>
      </c>
    </row>
    <row r="93" spans="1:7" x14ac:dyDescent="0.35">
      <c r="A93" s="49" t="s">
        <v>178</v>
      </c>
      <c r="B93" s="46" t="s">
        <v>179</v>
      </c>
      <c r="C93" s="46">
        <v>17.2</v>
      </c>
      <c r="D93" s="49">
        <f t="shared" si="3"/>
        <v>18.18</v>
      </c>
      <c r="E93" s="52">
        <f t="shared" si="4"/>
        <v>0.37102040816326531</v>
      </c>
      <c r="F93" s="46" t="s">
        <v>179</v>
      </c>
      <c r="G93" s="52">
        <f t="shared" si="5"/>
        <v>3.7102040816326531</v>
      </c>
    </row>
    <row r="94" spans="1:7" x14ac:dyDescent="0.35">
      <c r="A94" s="49" t="s">
        <v>180</v>
      </c>
      <c r="B94" s="46" t="s">
        <v>181</v>
      </c>
      <c r="C94" s="46">
        <v>4.55</v>
      </c>
      <c r="D94" s="49">
        <f t="shared" si="3"/>
        <v>5.5299999999999994</v>
      </c>
      <c r="E94" s="52">
        <f t="shared" si="4"/>
        <v>0.11285714285714285</v>
      </c>
      <c r="F94" s="46" t="s">
        <v>181</v>
      </c>
      <c r="G94" s="52">
        <f t="shared" si="5"/>
        <v>1.1285714285714286</v>
      </c>
    </row>
    <row r="95" spans="1:7" x14ac:dyDescent="0.35">
      <c r="A95" s="49" t="s">
        <v>182</v>
      </c>
      <c r="B95" s="46" t="s">
        <v>183</v>
      </c>
      <c r="C95" s="46"/>
      <c r="D95" s="49" t="str">
        <f t="shared" si="3"/>
        <v/>
      </c>
      <c r="E95" s="52" t="str">
        <f t="shared" si="4"/>
        <v/>
      </c>
      <c r="F95" s="46" t="s">
        <v>183</v>
      </c>
      <c r="G95" s="52" t="str">
        <f t="shared" si="5"/>
        <v/>
      </c>
    </row>
    <row r="96" spans="1:7" x14ac:dyDescent="0.35">
      <c r="A96" s="49" t="s">
        <v>184</v>
      </c>
      <c r="B96" s="46" t="s">
        <v>185</v>
      </c>
      <c r="C96" s="46"/>
      <c r="D96" s="49" t="str">
        <f t="shared" si="3"/>
        <v/>
      </c>
      <c r="E96" s="52" t="str">
        <f t="shared" si="4"/>
        <v/>
      </c>
      <c r="F96" s="46" t="s">
        <v>185</v>
      </c>
      <c r="G96" s="52" t="str">
        <f t="shared" si="5"/>
        <v/>
      </c>
    </row>
    <row r="97" spans="1:7" x14ac:dyDescent="0.35">
      <c r="A97" s="57" t="s">
        <v>186</v>
      </c>
      <c r="B97" s="46" t="s">
        <v>187</v>
      </c>
      <c r="C97" s="46">
        <v>4.8099999999999996</v>
      </c>
      <c r="D97" s="49">
        <f t="shared" si="3"/>
        <v>5.7899999999999991</v>
      </c>
      <c r="E97" s="52">
        <f t="shared" si="4"/>
        <v>0.11816326530612244</v>
      </c>
      <c r="F97" s="46" t="s">
        <v>187</v>
      </c>
      <c r="G97" s="52">
        <f t="shared" si="5"/>
        <v>1.1816326530612244</v>
      </c>
    </row>
    <row r="98" spans="1:7" x14ac:dyDescent="0.35">
      <c r="A98" s="49" t="s">
        <v>188</v>
      </c>
      <c r="B98" s="46" t="s">
        <v>189</v>
      </c>
      <c r="C98" s="46">
        <v>6.63</v>
      </c>
      <c r="D98" s="49">
        <f t="shared" si="3"/>
        <v>7.6099999999999994</v>
      </c>
      <c r="E98" s="52">
        <f t="shared" si="4"/>
        <v>0.15530612244897957</v>
      </c>
      <c r="F98" s="46" t="s">
        <v>189</v>
      </c>
      <c r="G98" s="52">
        <f t="shared" si="5"/>
        <v>1.5530612244897957</v>
      </c>
    </row>
    <row r="99" spans="1:7" x14ac:dyDescent="0.35">
      <c r="A99" s="49" t="s">
        <v>190</v>
      </c>
      <c r="B99" s="46" t="s">
        <v>191</v>
      </c>
      <c r="C99" s="46">
        <v>42.3</v>
      </c>
      <c r="D99" s="49">
        <f t="shared" si="3"/>
        <v>43.279999999999994</v>
      </c>
      <c r="E99" s="52">
        <f t="shared" si="4"/>
        <v>0.88326530612244891</v>
      </c>
      <c r="F99" s="46" t="s">
        <v>191</v>
      </c>
      <c r="G99" s="52">
        <f t="shared" si="5"/>
        <v>8.8326530612244891</v>
      </c>
    </row>
    <row r="100" spans="1:7" x14ac:dyDescent="0.35">
      <c r="A100" s="49" t="s">
        <v>192</v>
      </c>
      <c r="B100" s="46" t="s">
        <v>193</v>
      </c>
      <c r="C100" s="46">
        <v>203</v>
      </c>
      <c r="D100" s="49">
        <f t="shared" si="3"/>
        <v>203.98</v>
      </c>
      <c r="E100" s="52">
        <f t="shared" si="4"/>
        <v>1</v>
      </c>
      <c r="F100" s="46" t="s">
        <v>193</v>
      </c>
      <c r="G100" s="52">
        <f t="shared" si="5"/>
        <v>10</v>
      </c>
    </row>
    <row r="101" spans="1:7" x14ac:dyDescent="0.35">
      <c r="A101" s="49" t="s">
        <v>194</v>
      </c>
      <c r="B101" s="46" t="s">
        <v>195</v>
      </c>
      <c r="C101" s="46">
        <v>-0.98</v>
      </c>
      <c r="D101" s="49">
        <f t="shared" si="3"/>
        <v>0</v>
      </c>
      <c r="E101" s="52">
        <f t="shared" si="4"/>
        <v>0</v>
      </c>
      <c r="F101" s="46" t="s">
        <v>195</v>
      </c>
      <c r="G101" s="52">
        <f t="shared" si="5"/>
        <v>0</v>
      </c>
    </row>
    <row r="102" spans="1:7" x14ac:dyDescent="0.35">
      <c r="A102" s="49" t="s">
        <v>196</v>
      </c>
      <c r="B102" s="46" t="s">
        <v>197</v>
      </c>
      <c r="C102" s="46">
        <v>3.63</v>
      </c>
      <c r="D102" s="49">
        <f t="shared" si="3"/>
        <v>4.6099999999999994</v>
      </c>
      <c r="E102" s="52">
        <f t="shared" si="4"/>
        <v>9.4081632653061215E-2</v>
      </c>
      <c r="F102" s="46" t="s">
        <v>197</v>
      </c>
      <c r="G102" s="52">
        <f t="shared" si="5"/>
        <v>0.9408163265306122</v>
      </c>
    </row>
    <row r="103" spans="1:7" x14ac:dyDescent="0.35">
      <c r="A103" s="49" t="s">
        <v>198</v>
      </c>
      <c r="B103" s="46" t="s">
        <v>199</v>
      </c>
      <c r="C103" s="46"/>
      <c r="D103" s="49" t="str">
        <f t="shared" si="3"/>
        <v/>
      </c>
      <c r="E103" s="52" t="str">
        <f t="shared" si="4"/>
        <v/>
      </c>
      <c r="F103" s="46" t="s">
        <v>199</v>
      </c>
      <c r="G103" s="52" t="str">
        <f t="shared" si="5"/>
        <v/>
      </c>
    </row>
    <row r="104" spans="1:7" x14ac:dyDescent="0.35">
      <c r="A104" s="49" t="s">
        <v>200</v>
      </c>
      <c r="B104" s="46" t="s">
        <v>201</v>
      </c>
      <c r="C104" s="46">
        <v>73.7</v>
      </c>
      <c r="D104" s="49">
        <f t="shared" si="3"/>
        <v>74.680000000000007</v>
      </c>
      <c r="E104" s="52">
        <f t="shared" si="4"/>
        <v>1</v>
      </c>
      <c r="F104" s="46" t="s">
        <v>201</v>
      </c>
      <c r="G104" s="52">
        <f t="shared" si="5"/>
        <v>10</v>
      </c>
    </row>
    <row r="105" spans="1:7" x14ac:dyDescent="0.35">
      <c r="A105" s="49" t="s">
        <v>202</v>
      </c>
      <c r="B105" s="46" t="s">
        <v>203</v>
      </c>
      <c r="C105" s="46">
        <v>10.199999999999999</v>
      </c>
      <c r="D105" s="49">
        <f t="shared" si="3"/>
        <v>11.18</v>
      </c>
      <c r="E105" s="52">
        <f t="shared" si="4"/>
        <v>0.22816326530612244</v>
      </c>
      <c r="F105" s="46" t="s">
        <v>203</v>
      </c>
      <c r="G105" s="52">
        <f t="shared" si="5"/>
        <v>2.2816326530612243</v>
      </c>
    </row>
    <row r="106" spans="1:7" x14ac:dyDescent="0.35">
      <c r="A106" s="49" t="s">
        <v>204</v>
      </c>
      <c r="B106" s="46" t="s">
        <v>205</v>
      </c>
      <c r="C106" s="46">
        <v>33.700000000000003</v>
      </c>
      <c r="D106" s="49">
        <f t="shared" si="3"/>
        <v>34.68</v>
      </c>
      <c r="E106" s="52">
        <f t="shared" si="4"/>
        <v>0.70775510204081638</v>
      </c>
      <c r="F106" s="46" t="s">
        <v>205</v>
      </c>
      <c r="G106" s="52">
        <f t="shared" si="5"/>
        <v>7.0775510204081638</v>
      </c>
    </row>
    <row r="107" spans="1:7" x14ac:dyDescent="0.35">
      <c r="A107" s="49" t="s">
        <v>206</v>
      </c>
      <c r="B107" s="46" t="s">
        <v>207</v>
      </c>
      <c r="C107" s="46">
        <v>10.43</v>
      </c>
      <c r="D107" s="49">
        <f t="shared" si="3"/>
        <v>11.41</v>
      </c>
      <c r="E107" s="52">
        <f t="shared" si="4"/>
        <v>0.23285714285714287</v>
      </c>
      <c r="F107" s="46" t="s">
        <v>207</v>
      </c>
      <c r="G107" s="52">
        <f t="shared" si="5"/>
        <v>2.3285714285714287</v>
      </c>
    </row>
    <row r="108" spans="1:7" x14ac:dyDescent="0.35">
      <c r="A108" s="49" t="s">
        <v>208</v>
      </c>
      <c r="B108" s="46" t="s">
        <v>209</v>
      </c>
      <c r="C108" s="46">
        <v>29.5</v>
      </c>
      <c r="D108" s="49">
        <f t="shared" si="3"/>
        <v>30.48</v>
      </c>
      <c r="E108" s="52">
        <f t="shared" si="4"/>
        <v>0.62204081632653063</v>
      </c>
      <c r="F108" s="46" t="s">
        <v>209</v>
      </c>
      <c r="G108" s="52">
        <f t="shared" si="5"/>
        <v>6.2204081632653061</v>
      </c>
    </row>
    <row r="109" spans="1:7" x14ac:dyDescent="0.35">
      <c r="A109" s="59" t="s">
        <v>210</v>
      </c>
      <c r="B109" s="46" t="s">
        <v>211</v>
      </c>
      <c r="C109" s="46">
        <v>1.75</v>
      </c>
      <c r="D109" s="49">
        <f t="shared" si="3"/>
        <v>2.73</v>
      </c>
      <c r="E109" s="52">
        <f t="shared" si="4"/>
        <v>5.5714285714285716E-2</v>
      </c>
      <c r="F109" s="46" t="s">
        <v>211</v>
      </c>
      <c r="G109" s="52">
        <f t="shared" si="5"/>
        <v>0.55714285714285716</v>
      </c>
    </row>
    <row r="110" spans="1:7" x14ac:dyDescent="0.35">
      <c r="A110" s="49" t="s">
        <v>212</v>
      </c>
      <c r="B110" s="46" t="s">
        <v>213</v>
      </c>
      <c r="C110" s="46">
        <v>14.3</v>
      </c>
      <c r="D110" s="49">
        <f t="shared" si="3"/>
        <v>15.280000000000001</v>
      </c>
      <c r="E110" s="52">
        <f t="shared" si="4"/>
        <v>0.31183673469387757</v>
      </c>
      <c r="F110" s="46" t="s">
        <v>213</v>
      </c>
      <c r="G110" s="52">
        <f t="shared" si="5"/>
        <v>3.1183673469387756</v>
      </c>
    </row>
    <row r="111" spans="1:7" x14ac:dyDescent="0.35">
      <c r="A111" s="49" t="s">
        <v>214</v>
      </c>
      <c r="B111" s="46" t="s">
        <v>215</v>
      </c>
      <c r="C111" s="46">
        <v>36.229999999999997</v>
      </c>
      <c r="D111" s="49">
        <f t="shared" si="3"/>
        <v>37.209999999999994</v>
      </c>
      <c r="E111" s="52">
        <f t="shared" si="4"/>
        <v>0.75938775510204071</v>
      </c>
      <c r="F111" s="46" t="s">
        <v>215</v>
      </c>
      <c r="G111" s="52">
        <f t="shared" si="5"/>
        <v>7.5938775510204071</v>
      </c>
    </row>
    <row r="112" spans="1:7" x14ac:dyDescent="0.35">
      <c r="A112" s="49" t="s">
        <v>216</v>
      </c>
      <c r="B112" s="46" t="s">
        <v>217</v>
      </c>
      <c r="C112" s="46">
        <v>10.9</v>
      </c>
      <c r="D112" s="49">
        <f t="shared" si="3"/>
        <v>11.88</v>
      </c>
      <c r="E112" s="52">
        <f t="shared" si="4"/>
        <v>0.24244897959183676</v>
      </c>
      <c r="F112" s="46" t="s">
        <v>217</v>
      </c>
      <c r="G112" s="52">
        <f t="shared" si="5"/>
        <v>2.4244897959183676</v>
      </c>
    </row>
    <row r="113" spans="1:7" x14ac:dyDescent="0.35">
      <c r="A113" s="49" t="s">
        <v>218</v>
      </c>
      <c r="B113" s="46" t="s">
        <v>219</v>
      </c>
      <c r="C113" s="46">
        <v>5.9</v>
      </c>
      <c r="D113" s="49">
        <f t="shared" si="3"/>
        <v>6.8800000000000008</v>
      </c>
      <c r="E113" s="52">
        <f t="shared" si="4"/>
        <v>0.14040816326530614</v>
      </c>
      <c r="F113" s="46" t="s">
        <v>219</v>
      </c>
      <c r="G113" s="52">
        <f t="shared" si="5"/>
        <v>1.4040816326530614</v>
      </c>
    </row>
    <row r="114" spans="1:7" x14ac:dyDescent="0.35">
      <c r="A114" s="49" t="s">
        <v>220</v>
      </c>
      <c r="B114" s="46" t="s">
        <v>221</v>
      </c>
      <c r="C114" s="46">
        <v>12.41</v>
      </c>
      <c r="D114" s="49">
        <f t="shared" si="3"/>
        <v>13.39</v>
      </c>
      <c r="E114" s="52">
        <f t="shared" si="4"/>
        <v>0.27326530612244898</v>
      </c>
      <c r="F114" s="46" t="s">
        <v>221</v>
      </c>
      <c r="G114" s="52">
        <f t="shared" si="5"/>
        <v>2.7326530612244899</v>
      </c>
    </row>
    <row r="115" spans="1:7" x14ac:dyDescent="0.35">
      <c r="A115" s="49" t="s">
        <v>222</v>
      </c>
      <c r="B115" s="46" t="s">
        <v>223</v>
      </c>
      <c r="C115" s="46"/>
      <c r="D115" s="49" t="str">
        <f t="shared" si="3"/>
        <v/>
      </c>
      <c r="E115" s="52" t="str">
        <f t="shared" si="4"/>
        <v/>
      </c>
      <c r="F115" s="46" t="s">
        <v>223</v>
      </c>
      <c r="G115" s="52" t="str">
        <f t="shared" si="5"/>
        <v/>
      </c>
    </row>
    <row r="116" spans="1:7" x14ac:dyDescent="0.35">
      <c r="A116" s="49" t="s">
        <v>224</v>
      </c>
      <c r="B116" s="46" t="s">
        <v>225</v>
      </c>
      <c r="C116" s="46">
        <v>29.8</v>
      </c>
      <c r="D116" s="49">
        <f t="shared" si="3"/>
        <v>30.78</v>
      </c>
      <c r="E116" s="52">
        <f t="shared" si="4"/>
        <v>0.62816326530612243</v>
      </c>
      <c r="F116" s="46" t="s">
        <v>225</v>
      </c>
      <c r="G116" s="52">
        <f t="shared" si="5"/>
        <v>6.2816326530612248</v>
      </c>
    </row>
    <row r="117" spans="1:7" x14ac:dyDescent="0.35">
      <c r="A117" s="49" t="s">
        <v>226</v>
      </c>
      <c r="B117" s="46" t="s">
        <v>227</v>
      </c>
      <c r="C117" s="46">
        <v>16.2</v>
      </c>
      <c r="D117" s="49">
        <f t="shared" si="3"/>
        <v>17.18</v>
      </c>
      <c r="E117" s="52">
        <f t="shared" si="4"/>
        <v>0.35061224489795917</v>
      </c>
      <c r="F117" s="46" t="s">
        <v>227</v>
      </c>
      <c r="G117" s="52">
        <f t="shared" si="5"/>
        <v>3.5061224489795917</v>
      </c>
    </row>
    <row r="118" spans="1:7" x14ac:dyDescent="0.35">
      <c r="A118" s="49" t="s">
        <v>228</v>
      </c>
      <c r="B118" s="46" t="s">
        <v>229</v>
      </c>
      <c r="C118" s="46">
        <v>14.3</v>
      </c>
      <c r="D118" s="49">
        <f t="shared" si="3"/>
        <v>15.280000000000001</v>
      </c>
      <c r="E118" s="52">
        <f t="shared" si="4"/>
        <v>0.31183673469387757</v>
      </c>
      <c r="F118" s="46" t="s">
        <v>229</v>
      </c>
      <c r="G118" s="52">
        <f t="shared" si="5"/>
        <v>3.1183673469387756</v>
      </c>
    </row>
    <row r="119" spans="1:7" x14ac:dyDescent="0.35">
      <c r="A119" s="49" t="s">
        <v>230</v>
      </c>
      <c r="B119" s="46" t="s">
        <v>231</v>
      </c>
      <c r="C119" s="46">
        <v>17.05</v>
      </c>
      <c r="D119" s="49">
        <f t="shared" si="3"/>
        <v>18.03</v>
      </c>
      <c r="E119" s="52">
        <f t="shared" si="4"/>
        <v>0.36795918367346941</v>
      </c>
      <c r="F119" s="46" t="s">
        <v>231</v>
      </c>
      <c r="G119" s="52">
        <f t="shared" si="5"/>
        <v>3.6795918367346943</v>
      </c>
    </row>
    <row r="120" spans="1:7" x14ac:dyDescent="0.35">
      <c r="A120" s="49" t="s">
        <v>232</v>
      </c>
      <c r="B120" s="46" t="s">
        <v>233</v>
      </c>
      <c r="C120" s="46">
        <v>29.5</v>
      </c>
      <c r="D120" s="49">
        <f t="shared" si="3"/>
        <v>30.48</v>
      </c>
      <c r="E120" s="52">
        <f t="shared" si="4"/>
        <v>0.62204081632653063</v>
      </c>
      <c r="F120" s="46" t="s">
        <v>233</v>
      </c>
      <c r="G120" s="52">
        <f t="shared" si="5"/>
        <v>6.2204081632653061</v>
      </c>
    </row>
    <row r="121" spans="1:7" x14ac:dyDescent="0.35">
      <c r="A121" s="49" t="s">
        <v>234</v>
      </c>
      <c r="B121" s="46" t="s">
        <v>235</v>
      </c>
      <c r="C121" s="46">
        <v>16.399999999999999</v>
      </c>
      <c r="D121" s="49">
        <f t="shared" si="3"/>
        <v>17.38</v>
      </c>
      <c r="E121" s="52">
        <f t="shared" si="4"/>
        <v>0.35469387755102039</v>
      </c>
      <c r="F121" s="46" t="s">
        <v>235</v>
      </c>
      <c r="G121" s="52">
        <f t="shared" si="5"/>
        <v>3.546938775510204</v>
      </c>
    </row>
    <row r="122" spans="1:7" x14ac:dyDescent="0.35">
      <c r="A122" s="49" t="s">
        <v>236</v>
      </c>
      <c r="B122" s="46" t="s">
        <v>237</v>
      </c>
      <c r="C122" s="46">
        <v>19.55</v>
      </c>
      <c r="D122" s="49">
        <f t="shared" si="3"/>
        <v>20.53</v>
      </c>
      <c r="E122" s="52">
        <f t="shared" si="4"/>
        <v>0.41897959183673472</v>
      </c>
      <c r="F122" s="46" t="s">
        <v>237</v>
      </c>
      <c r="G122" s="52">
        <f t="shared" si="5"/>
        <v>4.1897959183673468</v>
      </c>
    </row>
    <row r="123" spans="1:7" x14ac:dyDescent="0.35">
      <c r="A123" s="49" t="s">
        <v>238</v>
      </c>
      <c r="B123" s="46" t="s">
        <v>239</v>
      </c>
      <c r="C123" s="46">
        <v>13.7</v>
      </c>
      <c r="D123" s="49">
        <f t="shared" si="3"/>
        <v>14.68</v>
      </c>
      <c r="E123" s="52">
        <f t="shared" si="4"/>
        <v>0.29959183673469386</v>
      </c>
      <c r="F123" s="46" t="s">
        <v>239</v>
      </c>
      <c r="G123" s="52">
        <f t="shared" si="5"/>
        <v>2.9959183673469387</v>
      </c>
    </row>
    <row r="124" spans="1:7" x14ac:dyDescent="0.35">
      <c r="A124" s="49" t="s">
        <v>240</v>
      </c>
      <c r="B124" s="46" t="s">
        <v>241</v>
      </c>
      <c r="C124" s="46">
        <v>16.5</v>
      </c>
      <c r="D124" s="49">
        <f t="shared" si="3"/>
        <v>17.48</v>
      </c>
      <c r="E124" s="52">
        <f t="shared" si="4"/>
        <v>0.35673469387755102</v>
      </c>
      <c r="F124" s="46" t="s">
        <v>241</v>
      </c>
      <c r="G124" s="52">
        <f t="shared" si="5"/>
        <v>3.5673469387755103</v>
      </c>
    </row>
    <row r="125" spans="1:7" x14ac:dyDescent="0.35">
      <c r="A125" s="49" t="s">
        <v>242</v>
      </c>
      <c r="B125" s="46" t="s">
        <v>243</v>
      </c>
      <c r="C125" s="46">
        <v>34.5</v>
      </c>
      <c r="D125" s="49">
        <f t="shared" si="3"/>
        <v>35.479999999999997</v>
      </c>
      <c r="E125" s="52">
        <f t="shared" si="4"/>
        <v>0.72408163265306114</v>
      </c>
      <c r="F125" s="46" t="s">
        <v>243</v>
      </c>
      <c r="G125" s="52">
        <f t="shared" si="5"/>
        <v>7.2408163265306111</v>
      </c>
    </row>
    <row r="126" spans="1:7" x14ac:dyDescent="0.35">
      <c r="A126" s="49" t="s">
        <v>244</v>
      </c>
      <c r="B126" s="46" t="s">
        <v>245</v>
      </c>
      <c r="C126" s="46">
        <v>7.1</v>
      </c>
      <c r="D126" s="49">
        <f t="shared" si="3"/>
        <v>8.08</v>
      </c>
      <c r="E126" s="52">
        <f t="shared" si="4"/>
        <v>0.16489795918367348</v>
      </c>
      <c r="F126" s="46" t="s">
        <v>245</v>
      </c>
      <c r="G126" s="52">
        <f t="shared" si="5"/>
        <v>1.6489795918367347</v>
      </c>
    </row>
    <row r="127" spans="1:7" x14ac:dyDescent="0.35">
      <c r="A127" s="49" t="s">
        <v>246</v>
      </c>
      <c r="B127" s="46" t="s">
        <v>247</v>
      </c>
      <c r="C127" s="46">
        <v>9.1</v>
      </c>
      <c r="D127" s="49">
        <f t="shared" si="3"/>
        <v>10.08</v>
      </c>
      <c r="E127" s="52">
        <f t="shared" si="4"/>
        <v>0.20571428571428571</v>
      </c>
      <c r="F127" s="46" t="s">
        <v>247</v>
      </c>
      <c r="G127" s="52">
        <f t="shared" si="5"/>
        <v>2.0571428571428569</v>
      </c>
    </row>
    <row r="128" spans="1:7" x14ac:dyDescent="0.35">
      <c r="A128" s="49" t="s">
        <v>248</v>
      </c>
      <c r="B128" s="46" t="s">
        <v>249</v>
      </c>
      <c r="C128" s="46">
        <v>4</v>
      </c>
      <c r="D128" s="49">
        <f t="shared" si="3"/>
        <v>4.9800000000000004</v>
      </c>
      <c r="E128" s="52">
        <f t="shared" si="4"/>
        <v>0.1016326530612245</v>
      </c>
      <c r="F128" s="46" t="s">
        <v>249</v>
      </c>
      <c r="G128" s="52">
        <f t="shared" si="5"/>
        <v>1.0163265306122451</v>
      </c>
    </row>
    <row r="129" spans="1:7" x14ac:dyDescent="0.35">
      <c r="A129" s="49" t="s">
        <v>250</v>
      </c>
      <c r="B129" s="46" t="s">
        <v>251</v>
      </c>
      <c r="C129" s="46">
        <v>23.72</v>
      </c>
      <c r="D129" s="49">
        <f t="shared" si="3"/>
        <v>24.7</v>
      </c>
      <c r="E129" s="52">
        <f t="shared" si="4"/>
        <v>0.50408163265306116</v>
      </c>
      <c r="F129" s="46" t="s">
        <v>251</v>
      </c>
      <c r="G129" s="52">
        <f t="shared" si="5"/>
        <v>5.0408163265306118</v>
      </c>
    </row>
    <row r="130" spans="1:7" x14ac:dyDescent="0.35">
      <c r="A130" s="49" t="s">
        <v>252</v>
      </c>
      <c r="B130" s="46" t="s">
        <v>253</v>
      </c>
      <c r="C130" s="46">
        <v>18.600000000000001</v>
      </c>
      <c r="D130" s="49">
        <f t="shared" si="3"/>
        <v>19.580000000000002</v>
      </c>
      <c r="E130" s="52">
        <f t="shared" si="4"/>
        <v>0.39959183673469389</v>
      </c>
      <c r="F130" s="46" t="s">
        <v>253</v>
      </c>
      <c r="G130" s="52">
        <f t="shared" si="5"/>
        <v>3.9959183673469392</v>
      </c>
    </row>
    <row r="131" spans="1:7" x14ac:dyDescent="0.35">
      <c r="A131" s="49" t="s">
        <v>254</v>
      </c>
      <c r="B131" s="46" t="s">
        <v>255</v>
      </c>
      <c r="C131" s="46">
        <v>15.4</v>
      </c>
      <c r="D131" s="49">
        <f t="shared" si="3"/>
        <v>16.38</v>
      </c>
      <c r="E131" s="52">
        <f t="shared" si="4"/>
        <v>0.33428571428571424</v>
      </c>
      <c r="F131" s="46" t="s">
        <v>255</v>
      </c>
      <c r="G131" s="52">
        <f t="shared" si="5"/>
        <v>3.3428571428571425</v>
      </c>
    </row>
    <row r="132" spans="1:7" x14ac:dyDescent="0.35">
      <c r="A132" s="49" t="s">
        <v>256</v>
      </c>
      <c r="B132" s="46" t="s">
        <v>257</v>
      </c>
      <c r="C132" s="46">
        <v>12.69</v>
      </c>
      <c r="D132" s="49">
        <f t="shared" ref="D132:D195" si="6">IF(C132="","",C132+ABS(MIN(C$3:C$198)))</f>
        <v>13.67</v>
      </c>
      <c r="E132" s="52">
        <f t="shared" ref="E132:E195" si="7">IF(D132="","",IF(D132&gt;=$H$204,1,((D132-$B$203)/($B$204-$B$203))))</f>
        <v>0.27897959183673471</v>
      </c>
      <c r="F132" s="46" t="s">
        <v>257</v>
      </c>
      <c r="G132" s="52">
        <f t="shared" ref="G132:G195" si="8">IF(E132="","",E132*10)</f>
        <v>2.7897959183673473</v>
      </c>
    </row>
    <row r="133" spans="1:7" x14ac:dyDescent="0.35">
      <c r="A133" s="49" t="s">
        <v>258</v>
      </c>
      <c r="B133" s="46" t="s">
        <v>259</v>
      </c>
      <c r="C133" s="46">
        <v>8.0500000000000007</v>
      </c>
      <c r="D133" s="49">
        <f t="shared" si="6"/>
        <v>9.0300000000000011</v>
      </c>
      <c r="E133" s="52">
        <f t="shared" si="7"/>
        <v>0.1842857142857143</v>
      </c>
      <c r="F133" s="46" t="s">
        <v>259</v>
      </c>
      <c r="G133" s="52">
        <f t="shared" si="8"/>
        <v>1.842857142857143</v>
      </c>
    </row>
    <row r="134" spans="1:7" x14ac:dyDescent="0.35">
      <c r="A134" s="49" t="s">
        <v>260</v>
      </c>
      <c r="B134" s="46" t="s">
        <v>261</v>
      </c>
      <c r="C134" s="46"/>
      <c r="D134" s="49" t="str">
        <f t="shared" si="6"/>
        <v/>
      </c>
      <c r="E134" s="52" t="str">
        <f t="shared" si="7"/>
        <v/>
      </c>
      <c r="F134" s="46" t="s">
        <v>261</v>
      </c>
      <c r="G134" s="52" t="str">
        <f t="shared" si="8"/>
        <v/>
      </c>
    </row>
    <row r="135" spans="1:7" x14ac:dyDescent="0.35">
      <c r="A135" s="49" t="s">
        <v>262</v>
      </c>
      <c r="B135" s="46" t="s">
        <v>263</v>
      </c>
      <c r="C135" s="46">
        <v>10.1</v>
      </c>
      <c r="D135" s="49">
        <f t="shared" si="6"/>
        <v>11.08</v>
      </c>
      <c r="E135" s="52">
        <f t="shared" si="7"/>
        <v>0.22612244897959183</v>
      </c>
      <c r="F135" s="46" t="s">
        <v>263</v>
      </c>
      <c r="G135" s="52">
        <f t="shared" si="8"/>
        <v>2.2612244897959184</v>
      </c>
    </row>
    <row r="136" spans="1:7" x14ac:dyDescent="0.35">
      <c r="A136" s="49" t="s">
        <v>264</v>
      </c>
      <c r="B136" s="46" t="s">
        <v>265</v>
      </c>
      <c r="C136" s="46">
        <v>4.6399999999999997</v>
      </c>
      <c r="D136" s="49">
        <f t="shared" si="6"/>
        <v>5.6199999999999992</v>
      </c>
      <c r="E136" s="52">
        <f t="shared" si="7"/>
        <v>0.1146938775510204</v>
      </c>
      <c r="F136" s="46" t="s">
        <v>265</v>
      </c>
      <c r="G136" s="52">
        <f t="shared" si="8"/>
        <v>1.1469387755102041</v>
      </c>
    </row>
    <row r="137" spans="1:7" x14ac:dyDescent="0.35">
      <c r="A137" s="61" t="s">
        <v>266</v>
      </c>
      <c r="B137" s="46" t="s">
        <v>267</v>
      </c>
      <c r="C137" s="46">
        <v>31.2</v>
      </c>
      <c r="D137" s="49">
        <f t="shared" si="6"/>
        <v>32.18</v>
      </c>
      <c r="E137" s="52">
        <f t="shared" si="7"/>
        <v>0.65673469387755101</v>
      </c>
      <c r="F137" s="46" t="s">
        <v>267</v>
      </c>
      <c r="G137" s="52">
        <f t="shared" si="8"/>
        <v>6.5673469387755103</v>
      </c>
    </row>
    <row r="138" spans="1:7" x14ac:dyDescent="0.35">
      <c r="A138" s="49" t="s">
        <v>268</v>
      </c>
      <c r="B138" s="46" t="s">
        <v>269</v>
      </c>
      <c r="C138" s="46">
        <v>4.59</v>
      </c>
      <c r="D138" s="49">
        <f t="shared" si="6"/>
        <v>5.57</v>
      </c>
      <c r="E138" s="52">
        <f t="shared" si="7"/>
        <v>0.11367346938775511</v>
      </c>
      <c r="F138" s="46" t="s">
        <v>269</v>
      </c>
      <c r="G138" s="52">
        <f t="shared" si="8"/>
        <v>1.1367346938775511</v>
      </c>
    </row>
    <row r="139" spans="1:7" x14ac:dyDescent="0.35">
      <c r="A139" s="49" t="s">
        <v>270</v>
      </c>
      <c r="B139" s="46" t="s">
        <v>271</v>
      </c>
      <c r="C139" s="46">
        <v>11.97</v>
      </c>
      <c r="D139" s="49">
        <f t="shared" si="6"/>
        <v>12.950000000000001</v>
      </c>
      <c r="E139" s="52">
        <f t="shared" si="7"/>
        <v>0.26428571428571429</v>
      </c>
      <c r="F139" s="46" t="s">
        <v>271</v>
      </c>
      <c r="G139" s="52">
        <f t="shared" si="8"/>
        <v>2.6428571428571428</v>
      </c>
    </row>
    <row r="140" spans="1:7" x14ac:dyDescent="0.35">
      <c r="A140" s="49" t="s">
        <v>272</v>
      </c>
      <c r="B140" s="46" t="s">
        <v>273</v>
      </c>
      <c r="C140" s="46">
        <v>10</v>
      </c>
      <c r="D140" s="49">
        <f t="shared" si="6"/>
        <v>10.98</v>
      </c>
      <c r="E140" s="52">
        <f t="shared" si="7"/>
        <v>0.22408163265306125</v>
      </c>
      <c r="F140" s="46" t="s">
        <v>273</v>
      </c>
      <c r="G140" s="52">
        <f t="shared" si="8"/>
        <v>2.2408163265306125</v>
      </c>
    </row>
    <row r="141" spans="1:7" x14ac:dyDescent="0.35">
      <c r="A141" s="49" t="s">
        <v>274</v>
      </c>
      <c r="B141" s="46" t="s">
        <v>275</v>
      </c>
      <c r="C141" s="46"/>
      <c r="D141" s="49" t="str">
        <f t="shared" si="6"/>
        <v/>
      </c>
      <c r="E141" s="52" t="str">
        <f t="shared" si="7"/>
        <v/>
      </c>
      <c r="F141" s="46" t="s">
        <v>275</v>
      </c>
      <c r="G141" s="52" t="str">
        <f t="shared" si="8"/>
        <v/>
      </c>
    </row>
    <row r="142" spans="1:7" x14ac:dyDescent="0.35">
      <c r="A142" s="49" t="s">
        <v>276</v>
      </c>
      <c r="B142" s="46" t="s">
        <v>277</v>
      </c>
      <c r="C142" s="46">
        <v>5.0999999999999996</v>
      </c>
      <c r="D142" s="49">
        <f t="shared" si="6"/>
        <v>6.08</v>
      </c>
      <c r="E142" s="52">
        <f t="shared" si="7"/>
        <v>0.12408163265306123</v>
      </c>
      <c r="F142" s="46" t="s">
        <v>277</v>
      </c>
      <c r="G142" s="52">
        <f t="shared" si="8"/>
        <v>1.2408163265306122</v>
      </c>
    </row>
    <row r="143" spans="1:7" x14ac:dyDescent="0.35">
      <c r="A143" s="49" t="s">
        <v>278</v>
      </c>
      <c r="B143" s="46" t="s">
        <v>279</v>
      </c>
      <c r="C143" s="46">
        <v>22.3</v>
      </c>
      <c r="D143" s="49">
        <f t="shared" si="6"/>
        <v>23.28</v>
      </c>
      <c r="E143" s="52">
        <f t="shared" si="7"/>
        <v>0.47510204081632657</v>
      </c>
      <c r="F143" s="46" t="s">
        <v>279</v>
      </c>
      <c r="G143" s="52">
        <f t="shared" si="8"/>
        <v>4.7510204081632654</v>
      </c>
    </row>
    <row r="144" spans="1:7" x14ac:dyDescent="0.35">
      <c r="A144" s="55" t="s">
        <v>280</v>
      </c>
      <c r="B144" s="46" t="s">
        <v>281</v>
      </c>
      <c r="C144" s="46">
        <v>9.9</v>
      </c>
      <c r="D144" s="49">
        <f t="shared" si="6"/>
        <v>10.88</v>
      </c>
      <c r="E144" s="52">
        <f t="shared" si="7"/>
        <v>0.22204081632653064</v>
      </c>
      <c r="F144" s="46" t="s">
        <v>281</v>
      </c>
      <c r="G144" s="52">
        <f t="shared" si="8"/>
        <v>2.2204081632653065</v>
      </c>
    </row>
    <row r="145" spans="1:7" x14ac:dyDescent="0.35">
      <c r="A145" s="49" t="s">
        <v>282</v>
      </c>
      <c r="B145" s="46" t="s">
        <v>283</v>
      </c>
      <c r="C145" s="46">
        <v>18.579999999999998</v>
      </c>
      <c r="D145" s="49">
        <f t="shared" si="6"/>
        <v>19.559999999999999</v>
      </c>
      <c r="E145" s="52">
        <f t="shared" si="7"/>
        <v>0.39918367346938771</v>
      </c>
      <c r="F145" s="46" t="s">
        <v>283</v>
      </c>
      <c r="G145" s="52">
        <f t="shared" si="8"/>
        <v>3.991836734693877</v>
      </c>
    </row>
    <row r="146" spans="1:7" x14ac:dyDescent="0.35">
      <c r="A146" s="49" t="s">
        <v>284</v>
      </c>
      <c r="B146" s="46" t="s">
        <v>285</v>
      </c>
      <c r="C146" s="46">
        <v>11</v>
      </c>
      <c r="D146" s="49">
        <f t="shared" si="6"/>
        <v>11.98</v>
      </c>
      <c r="E146" s="52">
        <f t="shared" si="7"/>
        <v>0.24448979591836736</v>
      </c>
      <c r="F146" s="46" t="s">
        <v>285</v>
      </c>
      <c r="G146" s="52">
        <f t="shared" si="8"/>
        <v>2.4448979591836735</v>
      </c>
    </row>
    <row r="147" spans="1:7" x14ac:dyDescent="0.35">
      <c r="A147" s="49" t="s">
        <v>286</v>
      </c>
      <c r="B147" s="46" t="s">
        <v>287</v>
      </c>
      <c r="C147" s="46">
        <v>4.0599999999999996</v>
      </c>
      <c r="D147" s="49">
        <f t="shared" si="6"/>
        <v>5.0399999999999991</v>
      </c>
      <c r="E147" s="52">
        <f t="shared" si="7"/>
        <v>0.10285714285714284</v>
      </c>
      <c r="F147" s="46" t="s">
        <v>287</v>
      </c>
      <c r="G147" s="52">
        <f t="shared" si="8"/>
        <v>1.0285714285714285</v>
      </c>
    </row>
    <row r="148" spans="1:7" x14ac:dyDescent="0.35">
      <c r="A148" s="49" t="s">
        <v>288</v>
      </c>
      <c r="B148" s="46" t="s">
        <v>289</v>
      </c>
      <c r="C148" s="46">
        <v>20.58</v>
      </c>
      <c r="D148" s="49">
        <f t="shared" si="6"/>
        <v>21.56</v>
      </c>
      <c r="E148" s="52">
        <f t="shared" si="7"/>
        <v>0.43999999999999995</v>
      </c>
      <c r="F148" s="46" t="s">
        <v>289</v>
      </c>
      <c r="G148" s="52">
        <f t="shared" si="8"/>
        <v>4.3999999999999995</v>
      </c>
    </row>
    <row r="149" spans="1:7" x14ac:dyDescent="0.35">
      <c r="A149" s="49" t="s">
        <v>290</v>
      </c>
      <c r="B149" s="46" t="s">
        <v>291</v>
      </c>
      <c r="C149" s="46">
        <v>11.1</v>
      </c>
      <c r="D149" s="49">
        <f t="shared" si="6"/>
        <v>12.08</v>
      </c>
      <c r="E149" s="52">
        <f t="shared" si="7"/>
        <v>0.24653061224489797</v>
      </c>
      <c r="F149" s="46" t="s">
        <v>291</v>
      </c>
      <c r="G149" s="52">
        <f t="shared" si="8"/>
        <v>2.4653061224489798</v>
      </c>
    </row>
    <row r="150" spans="1:7" x14ac:dyDescent="0.35">
      <c r="A150" s="49" t="s">
        <v>292</v>
      </c>
      <c r="B150" s="46" t="s">
        <v>293</v>
      </c>
      <c r="C150" s="46">
        <v>64.5</v>
      </c>
      <c r="D150" s="49">
        <f t="shared" si="6"/>
        <v>65.48</v>
      </c>
      <c r="E150" s="52">
        <f t="shared" si="7"/>
        <v>1</v>
      </c>
      <c r="F150" s="46" t="s">
        <v>293</v>
      </c>
      <c r="G150" s="52">
        <f t="shared" si="8"/>
        <v>10</v>
      </c>
    </row>
    <row r="151" spans="1:7" x14ac:dyDescent="0.35">
      <c r="A151" s="49" t="s">
        <v>294</v>
      </c>
      <c r="B151" s="46" t="s">
        <v>295</v>
      </c>
      <c r="C151" s="46">
        <v>4.4000000000000004</v>
      </c>
      <c r="D151" s="49">
        <f t="shared" si="6"/>
        <v>5.3800000000000008</v>
      </c>
      <c r="E151" s="52">
        <f t="shared" si="7"/>
        <v>0.10979591836734695</v>
      </c>
      <c r="F151" s="46" t="s">
        <v>295</v>
      </c>
      <c r="G151" s="52">
        <f t="shared" si="8"/>
        <v>1.0979591836734695</v>
      </c>
    </row>
    <row r="152" spans="1:7" x14ac:dyDescent="0.35">
      <c r="A152" s="49" t="s">
        <v>296</v>
      </c>
      <c r="B152" s="46" t="s">
        <v>297</v>
      </c>
      <c r="C152" s="46"/>
      <c r="D152" s="49" t="str">
        <f t="shared" si="6"/>
        <v/>
      </c>
      <c r="E152" s="52" t="str">
        <f t="shared" si="7"/>
        <v/>
      </c>
      <c r="F152" s="46" t="s">
        <v>297</v>
      </c>
      <c r="G152" s="53">
        <v>10</v>
      </c>
    </row>
    <row r="153" spans="1:7" x14ac:dyDescent="0.35">
      <c r="A153" s="49" t="s">
        <v>298</v>
      </c>
      <c r="B153" s="46" t="s">
        <v>299</v>
      </c>
      <c r="C153" s="46">
        <v>19.5</v>
      </c>
      <c r="D153" s="49">
        <f t="shared" si="6"/>
        <v>20.48</v>
      </c>
      <c r="E153" s="52">
        <f t="shared" si="7"/>
        <v>0.4179591836734694</v>
      </c>
      <c r="F153" s="46" t="s">
        <v>299</v>
      </c>
      <c r="G153" s="52">
        <f t="shared" si="8"/>
        <v>4.1795918367346943</v>
      </c>
    </row>
    <row r="154" spans="1:7" x14ac:dyDescent="0.35">
      <c r="A154" s="63" t="s">
        <v>300</v>
      </c>
      <c r="B154" s="46" t="s">
        <v>301</v>
      </c>
      <c r="C154" s="46">
        <v>7.1</v>
      </c>
      <c r="D154" s="49">
        <f t="shared" si="6"/>
        <v>8.08</v>
      </c>
      <c r="E154" s="52">
        <f t="shared" si="7"/>
        <v>0.16489795918367348</v>
      </c>
      <c r="F154" s="46" t="s">
        <v>301</v>
      </c>
      <c r="G154" s="52">
        <f t="shared" si="8"/>
        <v>1.6489795918367347</v>
      </c>
    </row>
    <row r="155" spans="1:7" x14ac:dyDescent="0.35">
      <c r="A155" s="49" t="s">
        <v>302</v>
      </c>
      <c r="B155" s="46" t="s">
        <v>303</v>
      </c>
      <c r="C155" s="46">
        <v>11.6</v>
      </c>
      <c r="D155" s="49">
        <f t="shared" si="6"/>
        <v>12.58</v>
      </c>
      <c r="E155" s="52">
        <f t="shared" si="7"/>
        <v>0.25673469387755105</v>
      </c>
      <c r="F155" s="46" t="s">
        <v>303</v>
      </c>
      <c r="G155" s="52">
        <f t="shared" si="8"/>
        <v>2.5673469387755103</v>
      </c>
    </row>
    <row r="156" spans="1:7" x14ac:dyDescent="0.35">
      <c r="A156" s="49" t="s">
        <v>304</v>
      </c>
      <c r="B156" s="46" t="s">
        <v>305</v>
      </c>
      <c r="C156" s="46">
        <v>40.14</v>
      </c>
      <c r="D156" s="49">
        <f t="shared" si="6"/>
        <v>41.12</v>
      </c>
      <c r="E156" s="52">
        <f t="shared" si="7"/>
        <v>0.83918367346938771</v>
      </c>
      <c r="F156" s="46" t="s">
        <v>305</v>
      </c>
      <c r="G156" s="52">
        <f t="shared" si="8"/>
        <v>8.3918367346938769</v>
      </c>
    </row>
    <row r="157" spans="1:7" x14ac:dyDescent="0.35">
      <c r="A157" s="49" t="s">
        <v>306</v>
      </c>
      <c r="B157" s="46" t="s">
        <v>307</v>
      </c>
      <c r="C157" s="46">
        <v>12.06</v>
      </c>
      <c r="D157" s="49">
        <f t="shared" si="6"/>
        <v>13.040000000000001</v>
      </c>
      <c r="E157" s="52">
        <f t="shared" si="7"/>
        <v>0.26612244897959186</v>
      </c>
      <c r="F157" s="46" t="s">
        <v>307</v>
      </c>
      <c r="G157" s="52">
        <f t="shared" si="8"/>
        <v>2.6612244897959187</v>
      </c>
    </row>
    <row r="158" spans="1:7" x14ac:dyDescent="0.35">
      <c r="A158" s="49" t="s">
        <v>308</v>
      </c>
      <c r="B158" s="46" t="s">
        <v>309</v>
      </c>
      <c r="C158" s="46"/>
      <c r="D158" s="49" t="str">
        <f t="shared" si="6"/>
        <v/>
      </c>
      <c r="E158" s="52" t="str">
        <f t="shared" si="7"/>
        <v/>
      </c>
      <c r="F158" s="46" t="s">
        <v>309</v>
      </c>
      <c r="G158" s="52" t="str">
        <f t="shared" si="8"/>
        <v/>
      </c>
    </row>
    <row r="159" spans="1:7" x14ac:dyDescent="0.35">
      <c r="A159" s="49" t="s">
        <v>310</v>
      </c>
      <c r="B159" s="46" t="s">
        <v>311</v>
      </c>
      <c r="C159" s="46">
        <v>15.04</v>
      </c>
      <c r="D159" s="49">
        <f t="shared" si="6"/>
        <v>16.02</v>
      </c>
      <c r="E159" s="52">
        <f t="shared" si="7"/>
        <v>0.32693877551020406</v>
      </c>
      <c r="F159" s="46" t="s">
        <v>311</v>
      </c>
      <c r="G159" s="52">
        <f t="shared" si="8"/>
        <v>3.2693877551020405</v>
      </c>
    </row>
    <row r="160" spans="1:7" x14ac:dyDescent="0.35">
      <c r="A160" s="49" t="s">
        <v>312</v>
      </c>
      <c r="B160" s="46" t="s">
        <v>313</v>
      </c>
      <c r="C160" s="46">
        <v>22.9</v>
      </c>
      <c r="D160" s="49">
        <f t="shared" si="6"/>
        <v>23.88</v>
      </c>
      <c r="E160" s="52">
        <f t="shared" si="7"/>
        <v>0.48734693877551016</v>
      </c>
      <c r="F160" s="46" t="s">
        <v>313</v>
      </c>
      <c r="G160" s="52">
        <f t="shared" si="8"/>
        <v>4.8734693877551019</v>
      </c>
    </row>
    <row r="161" spans="1:7" x14ac:dyDescent="0.35">
      <c r="A161" s="49" t="s">
        <v>314</v>
      </c>
      <c r="B161" s="46" t="s">
        <v>315</v>
      </c>
      <c r="C161" s="75">
        <f>5.59355141503344*100</f>
        <v>559.35514150334404</v>
      </c>
      <c r="D161" s="49">
        <f t="shared" si="6"/>
        <v>560.33514150334406</v>
      </c>
      <c r="E161" s="52">
        <f t="shared" si="7"/>
        <v>1</v>
      </c>
      <c r="F161" s="46" t="s">
        <v>315</v>
      </c>
      <c r="G161" s="53">
        <f t="shared" si="8"/>
        <v>10</v>
      </c>
    </row>
    <row r="162" spans="1:7" x14ac:dyDescent="0.35">
      <c r="A162" s="49" t="s">
        <v>316</v>
      </c>
      <c r="B162" s="46" t="s">
        <v>317</v>
      </c>
      <c r="C162" s="46"/>
      <c r="D162" s="49" t="str">
        <f t="shared" si="6"/>
        <v/>
      </c>
      <c r="E162" s="52" t="str">
        <f t="shared" si="7"/>
        <v/>
      </c>
      <c r="F162" s="46" t="s">
        <v>317</v>
      </c>
      <c r="G162" s="52" t="str">
        <f t="shared" si="8"/>
        <v/>
      </c>
    </row>
    <row r="163" spans="1:7" x14ac:dyDescent="0.35">
      <c r="A163" s="49" t="s">
        <v>318</v>
      </c>
      <c r="B163" s="46" t="s">
        <v>319</v>
      </c>
      <c r="C163" s="46">
        <v>51.2</v>
      </c>
      <c r="D163" s="49">
        <f t="shared" si="6"/>
        <v>52.18</v>
      </c>
      <c r="E163" s="52">
        <f t="shared" si="7"/>
        <v>1</v>
      </c>
      <c r="F163" s="46" t="s">
        <v>319</v>
      </c>
      <c r="G163" s="52">
        <f t="shared" si="8"/>
        <v>10</v>
      </c>
    </row>
    <row r="164" spans="1:7" x14ac:dyDescent="0.35">
      <c r="A164" s="49" t="s">
        <v>320</v>
      </c>
      <c r="B164" s="46" t="s">
        <v>321</v>
      </c>
      <c r="C164" s="46">
        <v>26.1</v>
      </c>
      <c r="D164" s="49">
        <f t="shared" si="6"/>
        <v>27.080000000000002</v>
      </c>
      <c r="E164" s="52">
        <f t="shared" si="7"/>
        <v>0.55265306122448987</v>
      </c>
      <c r="F164" s="46" t="s">
        <v>321</v>
      </c>
      <c r="G164" s="52">
        <f t="shared" si="8"/>
        <v>5.5265306122448985</v>
      </c>
    </row>
    <row r="165" spans="1:7" x14ac:dyDescent="0.35">
      <c r="A165" s="49" t="s">
        <v>322</v>
      </c>
      <c r="B165" s="46" t="s">
        <v>323</v>
      </c>
      <c r="C165" s="46">
        <v>18.98</v>
      </c>
      <c r="D165" s="49">
        <f t="shared" si="6"/>
        <v>19.96</v>
      </c>
      <c r="E165" s="52">
        <f t="shared" si="7"/>
        <v>0.4073469387755102</v>
      </c>
      <c r="F165" s="46" t="s">
        <v>323</v>
      </c>
      <c r="G165" s="52">
        <f t="shared" si="8"/>
        <v>4.073469387755102</v>
      </c>
    </row>
    <row r="166" spans="1:7" x14ac:dyDescent="0.35">
      <c r="A166" s="49" t="s">
        <v>324</v>
      </c>
      <c r="B166" s="46" t="s">
        <v>325</v>
      </c>
      <c r="C166" s="46">
        <v>17.23</v>
      </c>
      <c r="D166" s="49">
        <f t="shared" si="6"/>
        <v>18.21</v>
      </c>
      <c r="E166" s="52">
        <f t="shared" si="7"/>
        <v>0.3716326530612245</v>
      </c>
      <c r="F166" s="46" t="s">
        <v>325</v>
      </c>
      <c r="G166" s="52">
        <f t="shared" si="8"/>
        <v>3.7163265306122453</v>
      </c>
    </row>
    <row r="167" spans="1:7" x14ac:dyDescent="0.35">
      <c r="A167" s="49" t="s">
        <v>326</v>
      </c>
      <c r="B167" s="46" t="s">
        <v>327</v>
      </c>
      <c r="C167" s="46">
        <v>12.1</v>
      </c>
      <c r="D167" s="49">
        <f t="shared" si="6"/>
        <v>13.08</v>
      </c>
      <c r="E167" s="52">
        <f t="shared" si="7"/>
        <v>0.26693877551020406</v>
      </c>
      <c r="F167" s="46" t="s">
        <v>327</v>
      </c>
      <c r="G167" s="52">
        <f t="shared" si="8"/>
        <v>2.6693877551020408</v>
      </c>
    </row>
    <row r="168" spans="1:7" x14ac:dyDescent="0.35">
      <c r="A168" s="49" t="s">
        <v>328</v>
      </c>
      <c r="B168" s="46" t="s">
        <v>329</v>
      </c>
      <c r="C168" s="46">
        <v>2.52</v>
      </c>
      <c r="D168" s="49">
        <f t="shared" si="6"/>
        <v>3.5</v>
      </c>
      <c r="E168" s="52">
        <f t="shared" si="7"/>
        <v>7.1428571428571425E-2</v>
      </c>
      <c r="F168" s="46" t="s">
        <v>329</v>
      </c>
      <c r="G168" s="52">
        <f t="shared" si="8"/>
        <v>0.71428571428571419</v>
      </c>
    </row>
    <row r="169" spans="1:7" x14ac:dyDescent="0.35">
      <c r="A169" s="49" t="s">
        <v>330</v>
      </c>
      <c r="B169" s="46" t="s">
        <v>331</v>
      </c>
      <c r="C169" s="46"/>
      <c r="D169" s="49" t="str">
        <f t="shared" si="6"/>
        <v/>
      </c>
      <c r="E169" s="52" t="str">
        <f t="shared" si="7"/>
        <v/>
      </c>
      <c r="F169" s="46" t="s">
        <v>331</v>
      </c>
      <c r="G169" s="52" t="str">
        <f t="shared" si="8"/>
        <v/>
      </c>
    </row>
    <row r="170" spans="1:7" x14ac:dyDescent="0.35">
      <c r="A170" s="49" t="s">
        <v>332</v>
      </c>
      <c r="B170" s="46" t="s">
        <v>333</v>
      </c>
      <c r="C170" s="46">
        <v>16.5</v>
      </c>
      <c r="D170" s="49">
        <f t="shared" si="6"/>
        <v>17.48</v>
      </c>
      <c r="E170" s="52">
        <f t="shared" si="7"/>
        <v>0.35673469387755102</v>
      </c>
      <c r="F170" s="46" t="s">
        <v>333</v>
      </c>
      <c r="G170" s="52">
        <f t="shared" si="8"/>
        <v>3.5673469387755103</v>
      </c>
    </row>
    <row r="171" spans="1:7" x14ac:dyDescent="0.35">
      <c r="A171" s="49" t="s">
        <v>334</v>
      </c>
      <c r="B171" s="46" t="s">
        <v>335</v>
      </c>
      <c r="C171" s="46">
        <v>6.1</v>
      </c>
      <c r="D171" s="49">
        <f t="shared" si="6"/>
        <v>7.08</v>
      </c>
      <c r="E171" s="52">
        <f t="shared" si="7"/>
        <v>0.14448979591836736</v>
      </c>
      <c r="F171" s="46" t="s">
        <v>335</v>
      </c>
      <c r="G171" s="52">
        <f t="shared" si="8"/>
        <v>1.4448979591836735</v>
      </c>
    </row>
    <row r="172" spans="1:7" x14ac:dyDescent="0.35">
      <c r="A172" s="49" t="s">
        <v>336</v>
      </c>
      <c r="B172" s="46" t="s">
        <v>337</v>
      </c>
      <c r="C172" s="46">
        <v>8.4</v>
      </c>
      <c r="D172" s="49">
        <f t="shared" si="6"/>
        <v>9.3800000000000008</v>
      </c>
      <c r="E172" s="52">
        <f t="shared" si="7"/>
        <v>0.19142857142857145</v>
      </c>
      <c r="F172" s="46" t="s">
        <v>337</v>
      </c>
      <c r="G172" s="52">
        <f t="shared" si="8"/>
        <v>1.9142857142857146</v>
      </c>
    </row>
    <row r="173" spans="1:7" x14ac:dyDescent="0.35">
      <c r="A173" s="49" t="s">
        <v>338</v>
      </c>
      <c r="B173" s="46" t="s">
        <v>339</v>
      </c>
      <c r="C173" s="46">
        <v>6.1</v>
      </c>
      <c r="D173" s="49">
        <f t="shared" si="6"/>
        <v>7.08</v>
      </c>
      <c r="E173" s="52">
        <f t="shared" si="7"/>
        <v>0.14448979591836736</v>
      </c>
      <c r="F173" s="46" t="s">
        <v>339</v>
      </c>
      <c r="G173" s="52">
        <f t="shared" si="8"/>
        <v>1.4448979591836735</v>
      </c>
    </row>
    <row r="174" spans="1:7" x14ac:dyDescent="0.35">
      <c r="A174" s="49" t="s">
        <v>340</v>
      </c>
      <c r="B174" s="46" t="s">
        <v>341</v>
      </c>
      <c r="C174" s="46"/>
      <c r="D174" s="49" t="str">
        <f t="shared" si="6"/>
        <v/>
      </c>
      <c r="E174" s="52" t="str">
        <f t="shared" si="7"/>
        <v/>
      </c>
      <c r="F174" s="46" t="s">
        <v>341</v>
      </c>
      <c r="G174" s="52" t="str">
        <f t="shared" si="8"/>
        <v/>
      </c>
    </row>
    <row r="175" spans="1:7" x14ac:dyDescent="0.35">
      <c r="A175" s="49" t="s">
        <v>342</v>
      </c>
      <c r="B175" s="46" t="s">
        <v>343</v>
      </c>
      <c r="C175" s="46">
        <v>7.6</v>
      </c>
      <c r="D175" s="49">
        <f t="shared" si="6"/>
        <v>8.58</v>
      </c>
      <c r="E175" s="52">
        <f t="shared" si="7"/>
        <v>0.17510204081632652</v>
      </c>
      <c r="F175" s="46" t="s">
        <v>343</v>
      </c>
      <c r="G175" s="52">
        <f t="shared" si="8"/>
        <v>1.7510204081632652</v>
      </c>
    </row>
    <row r="176" spans="1:7" x14ac:dyDescent="0.35">
      <c r="A176" s="49" t="s">
        <v>344</v>
      </c>
      <c r="B176" s="46" t="s">
        <v>345</v>
      </c>
      <c r="C176" s="46">
        <v>9.2334497967369291</v>
      </c>
      <c r="D176" s="49">
        <f t="shared" si="6"/>
        <v>10.21344979673693</v>
      </c>
      <c r="E176" s="52">
        <f t="shared" si="7"/>
        <v>0.20843775095381489</v>
      </c>
      <c r="F176" s="46" t="s">
        <v>345</v>
      </c>
      <c r="G176" s="52">
        <f t="shared" si="8"/>
        <v>2.0843775095381489</v>
      </c>
    </row>
    <row r="177" spans="1:7" x14ac:dyDescent="0.35">
      <c r="A177" s="49" t="s">
        <v>346</v>
      </c>
      <c r="B177" s="46" t="s">
        <v>347</v>
      </c>
      <c r="C177" s="46">
        <v>11.7</v>
      </c>
      <c r="D177" s="49">
        <f t="shared" si="6"/>
        <v>12.68</v>
      </c>
      <c r="E177" s="52">
        <f t="shared" si="7"/>
        <v>0.25877551020408163</v>
      </c>
      <c r="F177" s="46" t="s">
        <v>347</v>
      </c>
      <c r="G177" s="52">
        <f t="shared" si="8"/>
        <v>2.5877551020408163</v>
      </c>
    </row>
    <row r="178" spans="1:7" x14ac:dyDescent="0.35">
      <c r="A178" s="49" t="s">
        <v>348</v>
      </c>
      <c r="B178" s="46" t="s">
        <v>349</v>
      </c>
      <c r="C178" s="46">
        <v>15.1</v>
      </c>
      <c r="D178" s="49">
        <f t="shared" si="6"/>
        <v>16.079999999999998</v>
      </c>
      <c r="E178" s="52">
        <f t="shared" si="7"/>
        <v>0.32816326530612239</v>
      </c>
      <c r="F178" s="46" t="s">
        <v>349</v>
      </c>
      <c r="G178" s="52">
        <f t="shared" si="8"/>
        <v>3.2816326530612239</v>
      </c>
    </row>
    <row r="179" spans="1:7" x14ac:dyDescent="0.35">
      <c r="A179" s="49" t="s">
        <v>350</v>
      </c>
      <c r="B179" s="46" t="s">
        <v>351</v>
      </c>
      <c r="C179" s="46">
        <v>103</v>
      </c>
      <c r="D179" s="49">
        <f t="shared" si="6"/>
        <v>103.98</v>
      </c>
      <c r="E179" s="52">
        <f t="shared" si="7"/>
        <v>1</v>
      </c>
      <c r="F179" s="46" t="s">
        <v>351</v>
      </c>
      <c r="G179" s="52">
        <f t="shared" si="8"/>
        <v>10</v>
      </c>
    </row>
    <row r="180" spans="1:7" x14ac:dyDescent="0.35">
      <c r="A180" s="49" t="s">
        <v>352</v>
      </c>
      <c r="B180" s="46" t="s">
        <v>353</v>
      </c>
      <c r="C180" s="46"/>
      <c r="D180" s="49" t="str">
        <f t="shared" si="6"/>
        <v/>
      </c>
      <c r="E180" s="52" t="str">
        <f t="shared" si="7"/>
        <v/>
      </c>
      <c r="F180" s="46" t="s">
        <v>353</v>
      </c>
      <c r="G180" s="52" t="str">
        <f t="shared" si="8"/>
        <v/>
      </c>
    </row>
    <row r="181" spans="1:7" x14ac:dyDescent="0.35">
      <c r="A181" s="49" t="s">
        <v>354</v>
      </c>
      <c r="B181" s="46" t="s">
        <v>355</v>
      </c>
      <c r="C181" s="46">
        <v>4.12</v>
      </c>
      <c r="D181" s="49">
        <f t="shared" si="6"/>
        <v>5.0999999999999996</v>
      </c>
      <c r="E181" s="52">
        <f t="shared" si="7"/>
        <v>0.10408163265306122</v>
      </c>
      <c r="F181" s="46" t="s">
        <v>355</v>
      </c>
      <c r="G181" s="52">
        <f t="shared" si="8"/>
        <v>1.0408163265306123</v>
      </c>
    </row>
    <row r="182" spans="1:7" x14ac:dyDescent="0.35">
      <c r="A182" s="49" t="s">
        <v>356</v>
      </c>
      <c r="B182" s="46" t="s">
        <v>357</v>
      </c>
      <c r="C182" s="46">
        <v>9.1</v>
      </c>
      <c r="D182" s="49">
        <f t="shared" si="6"/>
        <v>10.08</v>
      </c>
      <c r="E182" s="52">
        <f t="shared" si="7"/>
        <v>0.20571428571428571</v>
      </c>
      <c r="F182" s="46" t="s">
        <v>357</v>
      </c>
      <c r="G182" s="52">
        <f t="shared" si="8"/>
        <v>2.0571428571428569</v>
      </c>
    </row>
    <row r="183" spans="1:7" x14ac:dyDescent="0.35">
      <c r="A183" s="49" t="s">
        <v>358</v>
      </c>
      <c r="B183" s="46" t="s">
        <v>359</v>
      </c>
      <c r="C183" s="46">
        <v>22.7</v>
      </c>
      <c r="D183" s="49">
        <f t="shared" si="6"/>
        <v>23.68</v>
      </c>
      <c r="E183" s="52">
        <f t="shared" si="7"/>
        <v>0.483265306122449</v>
      </c>
      <c r="F183" s="46" t="s">
        <v>359</v>
      </c>
      <c r="G183" s="52">
        <f t="shared" si="8"/>
        <v>4.83265306122449</v>
      </c>
    </row>
    <row r="184" spans="1:7" x14ac:dyDescent="0.35">
      <c r="A184" s="49" t="s">
        <v>360</v>
      </c>
      <c r="B184" s="46" t="s">
        <v>361</v>
      </c>
      <c r="C184" s="46">
        <v>35.1</v>
      </c>
      <c r="D184" s="49">
        <f t="shared" si="6"/>
        <v>36.08</v>
      </c>
      <c r="E184" s="52">
        <f t="shared" si="7"/>
        <v>0.73632653061224485</v>
      </c>
      <c r="F184" s="46" t="s">
        <v>361</v>
      </c>
      <c r="G184" s="52">
        <f t="shared" si="8"/>
        <v>7.3632653061224485</v>
      </c>
    </row>
    <row r="185" spans="1:7" x14ac:dyDescent="0.35">
      <c r="A185" s="49" t="s">
        <v>362</v>
      </c>
      <c r="B185" s="46" t="s">
        <v>363</v>
      </c>
      <c r="C185" s="46">
        <v>11.28</v>
      </c>
      <c r="D185" s="49">
        <f t="shared" si="6"/>
        <v>12.26</v>
      </c>
      <c r="E185" s="52">
        <f t="shared" si="7"/>
        <v>0.25020408163265306</v>
      </c>
      <c r="F185" s="46" t="s">
        <v>363</v>
      </c>
      <c r="G185" s="52">
        <f t="shared" si="8"/>
        <v>2.5020408163265309</v>
      </c>
    </row>
    <row r="186" spans="1:7" x14ac:dyDescent="0.35">
      <c r="A186" s="63" t="s">
        <v>364</v>
      </c>
      <c r="B186" s="46" t="s">
        <v>365</v>
      </c>
      <c r="C186" s="46">
        <v>10.9</v>
      </c>
      <c r="D186" s="49">
        <f t="shared" si="6"/>
        <v>11.88</v>
      </c>
      <c r="E186" s="52">
        <f t="shared" si="7"/>
        <v>0.24244897959183676</v>
      </c>
      <c r="F186" s="46" t="s">
        <v>365</v>
      </c>
      <c r="G186" s="52">
        <f t="shared" si="8"/>
        <v>2.4244897959183676</v>
      </c>
    </row>
    <row r="187" spans="1:7" x14ac:dyDescent="0.35">
      <c r="A187" s="46"/>
      <c r="B187" s="46" t="s">
        <v>390</v>
      </c>
      <c r="C187" s="46"/>
      <c r="D187" s="49" t="str">
        <f t="shared" si="6"/>
        <v/>
      </c>
      <c r="E187" s="52" t="str">
        <f t="shared" si="7"/>
        <v/>
      </c>
      <c r="F187" s="46" t="s">
        <v>390</v>
      </c>
      <c r="G187" s="52" t="str">
        <f t="shared" si="8"/>
        <v/>
      </c>
    </row>
    <row r="188" spans="1:7" x14ac:dyDescent="0.35">
      <c r="A188" s="49" t="s">
        <v>366</v>
      </c>
      <c r="B188" s="46" t="s">
        <v>367</v>
      </c>
      <c r="C188" s="46">
        <v>14.3</v>
      </c>
      <c r="D188" s="49">
        <f t="shared" si="6"/>
        <v>15.280000000000001</v>
      </c>
      <c r="E188" s="52">
        <f t="shared" si="7"/>
        <v>0.31183673469387757</v>
      </c>
      <c r="F188" s="46" t="s">
        <v>367</v>
      </c>
      <c r="G188" s="52">
        <f t="shared" si="8"/>
        <v>3.1183673469387756</v>
      </c>
    </row>
    <row r="189" spans="1:7" x14ac:dyDescent="0.35">
      <c r="A189" s="49" t="s">
        <v>368</v>
      </c>
      <c r="B189" s="46" t="s">
        <v>369</v>
      </c>
      <c r="C189" s="46"/>
      <c r="D189" s="49" t="str">
        <f t="shared" si="6"/>
        <v/>
      </c>
      <c r="E189" s="52" t="str">
        <f t="shared" si="7"/>
        <v/>
      </c>
      <c r="F189" s="46" t="s">
        <v>369</v>
      </c>
      <c r="G189" s="52" t="str">
        <f t="shared" si="8"/>
        <v/>
      </c>
    </row>
    <row r="190" spans="1:7" x14ac:dyDescent="0.35">
      <c r="A190" s="49" t="s">
        <v>370</v>
      </c>
      <c r="B190" s="46" t="s">
        <v>371</v>
      </c>
      <c r="C190" s="46">
        <v>158</v>
      </c>
      <c r="D190" s="49">
        <f t="shared" si="6"/>
        <v>158.97999999999999</v>
      </c>
      <c r="E190" s="52">
        <f t="shared" si="7"/>
        <v>1</v>
      </c>
      <c r="F190" s="46" t="s">
        <v>371</v>
      </c>
      <c r="G190" s="52">
        <f t="shared" si="8"/>
        <v>10</v>
      </c>
    </row>
    <row r="191" spans="1:7" x14ac:dyDescent="0.35">
      <c r="A191" s="49" t="s">
        <v>372</v>
      </c>
      <c r="B191" s="46" t="s">
        <v>373</v>
      </c>
      <c r="C191" s="46">
        <v>2.79</v>
      </c>
      <c r="D191" s="49">
        <f t="shared" si="6"/>
        <v>3.77</v>
      </c>
      <c r="E191" s="52">
        <f t="shared" si="7"/>
        <v>7.6938775510204088E-2</v>
      </c>
      <c r="F191" s="46" t="s">
        <v>373</v>
      </c>
      <c r="G191" s="52">
        <f t="shared" si="8"/>
        <v>0.76938775510204094</v>
      </c>
    </row>
    <row r="192" spans="1:7" x14ac:dyDescent="0.35">
      <c r="A192" s="49" t="s">
        <v>374</v>
      </c>
      <c r="B192" s="46" t="s">
        <v>375</v>
      </c>
      <c r="C192" s="46">
        <v>10.1</v>
      </c>
      <c r="D192" s="49">
        <f t="shared" si="6"/>
        <v>11.08</v>
      </c>
      <c r="E192" s="52">
        <f t="shared" si="7"/>
        <v>0.22612244897959183</v>
      </c>
      <c r="F192" s="46" t="s">
        <v>375</v>
      </c>
      <c r="G192" s="52">
        <f t="shared" si="8"/>
        <v>2.2612244897959184</v>
      </c>
    </row>
    <row r="193" spans="1:8" x14ac:dyDescent="0.35">
      <c r="A193" s="49"/>
      <c r="B193" s="46" t="s">
        <v>391</v>
      </c>
      <c r="C193" s="46"/>
      <c r="D193" s="49" t="str">
        <f t="shared" si="6"/>
        <v/>
      </c>
      <c r="E193" s="52" t="str">
        <f t="shared" si="7"/>
        <v/>
      </c>
      <c r="F193" s="46" t="s">
        <v>391</v>
      </c>
      <c r="G193" s="52" t="str">
        <f t="shared" si="8"/>
        <v/>
      </c>
    </row>
    <row r="194" spans="1:8" x14ac:dyDescent="0.35">
      <c r="A194" s="49" t="s">
        <v>376</v>
      </c>
      <c r="B194" s="46" t="s">
        <v>377</v>
      </c>
      <c r="C194" s="46"/>
      <c r="D194" s="49" t="str">
        <f t="shared" si="6"/>
        <v/>
      </c>
      <c r="E194" s="52" t="str">
        <f t="shared" si="7"/>
        <v/>
      </c>
      <c r="F194" s="46" t="s">
        <v>377</v>
      </c>
      <c r="G194" s="52" t="str">
        <f t="shared" si="8"/>
        <v/>
      </c>
    </row>
    <row r="195" spans="1:8" x14ac:dyDescent="0.35">
      <c r="A195" s="49" t="s">
        <v>378</v>
      </c>
      <c r="B195" s="46" t="s">
        <v>379</v>
      </c>
      <c r="C195" s="46">
        <v>47.068660000000001</v>
      </c>
      <c r="D195" s="49">
        <f t="shared" si="6"/>
        <v>48.048659999999998</v>
      </c>
      <c r="E195" s="52">
        <f t="shared" si="7"/>
        <v>0.98058489795918369</v>
      </c>
      <c r="F195" s="46" t="s">
        <v>379</v>
      </c>
      <c r="G195" s="52">
        <f t="shared" si="8"/>
        <v>9.8058489795918362</v>
      </c>
    </row>
    <row r="196" spans="1:8" x14ac:dyDescent="0.35">
      <c r="A196" s="49" t="s">
        <v>380</v>
      </c>
      <c r="B196" s="46" t="s">
        <v>381</v>
      </c>
      <c r="C196" s="46">
        <v>12</v>
      </c>
      <c r="D196" s="49">
        <f t="shared" ref="D196:D198" si="9">IF(C196="","",C196+ABS(MIN(C$3:C$198)))</f>
        <v>12.98</v>
      </c>
      <c r="E196" s="52">
        <f t="shared" ref="E196:E198" si="10">IF(D196="","",IF(D196&gt;=$H$204,1,((D196-$B$203)/($B$204-$B$203))))</f>
        <v>0.26489795918367348</v>
      </c>
      <c r="F196" s="46" t="s">
        <v>381</v>
      </c>
      <c r="G196" s="52">
        <f t="shared" ref="G196:G198" si="11">IF(E196="","",E196*10)</f>
        <v>2.6489795918367349</v>
      </c>
    </row>
    <row r="197" spans="1:8" x14ac:dyDescent="0.35">
      <c r="A197" s="49" t="s">
        <v>382</v>
      </c>
      <c r="B197" s="46" t="s">
        <v>383</v>
      </c>
      <c r="C197" s="46">
        <v>36.765210000000003</v>
      </c>
      <c r="D197" s="49">
        <f t="shared" si="9"/>
        <v>37.74521</v>
      </c>
      <c r="E197" s="52">
        <f t="shared" si="10"/>
        <v>0.77031040816326535</v>
      </c>
      <c r="F197" s="46" t="s">
        <v>383</v>
      </c>
      <c r="G197" s="52">
        <f t="shared" si="11"/>
        <v>7.7031040816326533</v>
      </c>
    </row>
    <row r="198" spans="1:8" x14ac:dyDescent="0.35">
      <c r="A198" s="49" t="s">
        <v>384</v>
      </c>
      <c r="B198" s="46" t="s">
        <v>385</v>
      </c>
      <c r="C198" s="46">
        <v>39.361699999999999</v>
      </c>
      <c r="D198" s="49">
        <f t="shared" si="9"/>
        <v>40.341699999999996</v>
      </c>
      <c r="E198" s="52">
        <f t="shared" si="10"/>
        <v>0.82329999999999992</v>
      </c>
      <c r="F198" s="46" t="s">
        <v>385</v>
      </c>
      <c r="G198" s="52">
        <f t="shared" si="11"/>
        <v>8.2329999999999988</v>
      </c>
    </row>
    <row r="199" spans="1:8" x14ac:dyDescent="0.35">
      <c r="A199" s="1"/>
    </row>
    <row r="201" spans="1:8" hidden="1" x14ac:dyDescent="0.35">
      <c r="E201" s="4"/>
      <c r="G201" s="4" t="s">
        <v>395</v>
      </c>
    </row>
    <row r="202" spans="1:8" hidden="1" x14ac:dyDescent="0.35">
      <c r="A202" t="s">
        <v>393</v>
      </c>
      <c r="B202">
        <f>MAX(D3:D198)</f>
        <v>560.33514150334406</v>
      </c>
      <c r="E202" s="4" t="s">
        <v>396</v>
      </c>
      <c r="F202">
        <f>MAX(H3:H198)</f>
        <v>0</v>
      </c>
      <c r="G202" s="4">
        <f>QUARTILE(D$3:D$198,1)</f>
        <v>10.08</v>
      </c>
    </row>
    <row r="203" spans="1:8" hidden="1" x14ac:dyDescent="0.35">
      <c r="A203" t="s">
        <v>394</v>
      </c>
      <c r="B203">
        <f>MIN(D3:D198)</f>
        <v>0</v>
      </c>
      <c r="E203" s="4" t="s">
        <v>397</v>
      </c>
      <c r="F203">
        <f>MIN(H3:H198)</f>
        <v>0</v>
      </c>
      <c r="G203" s="4">
        <f>QUARTILE(D$3:D$198,3)</f>
        <v>23.73</v>
      </c>
    </row>
    <row r="204" spans="1:8" hidden="1" x14ac:dyDescent="0.35">
      <c r="A204" t="s">
        <v>400</v>
      </c>
      <c r="B204">
        <f>MAX(D207:D361)</f>
        <v>49</v>
      </c>
      <c r="E204" s="3" t="s">
        <v>398</v>
      </c>
      <c r="F204">
        <f>MAX(H207:H361)</f>
        <v>0</v>
      </c>
      <c r="G204" s="3">
        <f>G203+2*(G203-G202)</f>
        <v>51.03</v>
      </c>
      <c r="H204" s="3">
        <f>D361</f>
        <v>49</v>
      </c>
    </row>
    <row r="205" spans="1:8" hidden="1" x14ac:dyDescent="0.35"/>
    <row r="206" spans="1:8" hidden="1" x14ac:dyDescent="0.35"/>
    <row r="207" spans="1:8" hidden="1" x14ac:dyDescent="0.35">
      <c r="D207" s="18">
        <v>0</v>
      </c>
    </row>
    <row r="208" spans="1:8" hidden="1" x14ac:dyDescent="0.35">
      <c r="D208" s="11">
        <v>4.32</v>
      </c>
    </row>
    <row r="209" spans="4:4" hidden="1" x14ac:dyDescent="0.35">
      <c r="D209" s="11">
        <v>4.5</v>
      </c>
    </row>
    <row r="210" spans="4:4" hidden="1" x14ac:dyDescent="0.35">
      <c r="D210" s="11">
        <v>7.05</v>
      </c>
    </row>
    <row r="211" spans="4:4" hidden="1" x14ac:dyDescent="0.35">
      <c r="D211" s="11">
        <v>7.82</v>
      </c>
    </row>
    <row r="212" spans="4:4" hidden="1" x14ac:dyDescent="0.35">
      <c r="D212" s="11">
        <v>8.09</v>
      </c>
    </row>
    <row r="213" spans="4:4" hidden="1" x14ac:dyDescent="0.35">
      <c r="D213" s="11">
        <v>8.6999999999999993</v>
      </c>
    </row>
    <row r="214" spans="4:4" hidden="1" x14ac:dyDescent="0.35">
      <c r="D214" s="11">
        <v>8.8000000000000007</v>
      </c>
    </row>
    <row r="215" spans="4:4" hidden="1" x14ac:dyDescent="0.35">
      <c r="D215" s="11">
        <v>8.93</v>
      </c>
    </row>
    <row r="216" spans="4:4" hidden="1" x14ac:dyDescent="0.35">
      <c r="D216" s="16">
        <v>9</v>
      </c>
    </row>
    <row r="217" spans="4:4" hidden="1" x14ac:dyDescent="0.35">
      <c r="D217" s="11">
        <v>9.3000000000000007</v>
      </c>
    </row>
    <row r="218" spans="4:4" hidden="1" x14ac:dyDescent="0.35">
      <c r="D218" s="15">
        <v>9.36</v>
      </c>
    </row>
    <row r="219" spans="4:4" hidden="1" x14ac:dyDescent="0.35">
      <c r="D219" s="11">
        <v>9.42</v>
      </c>
    </row>
    <row r="220" spans="4:4" hidden="1" x14ac:dyDescent="0.35">
      <c r="D220" s="11">
        <v>9.5399999999999991</v>
      </c>
    </row>
    <row r="221" spans="4:4" hidden="1" x14ac:dyDescent="0.35">
      <c r="D221" s="11">
        <v>9.6999999999999993</v>
      </c>
    </row>
    <row r="222" spans="4:4" hidden="1" x14ac:dyDescent="0.35">
      <c r="D222" s="11">
        <v>9.6999999999999993</v>
      </c>
    </row>
    <row r="223" spans="4:4" hidden="1" x14ac:dyDescent="0.35">
      <c r="D223" s="11">
        <v>9.6999999999999993</v>
      </c>
    </row>
    <row r="224" spans="4:4" hidden="1" x14ac:dyDescent="0.35">
      <c r="D224" s="11">
        <v>9.85</v>
      </c>
    </row>
    <row r="225" spans="4:4" hidden="1" x14ac:dyDescent="0.35">
      <c r="D225" s="11">
        <v>9.89</v>
      </c>
    </row>
    <row r="226" spans="4:4" hidden="1" x14ac:dyDescent="0.35">
      <c r="D226" s="11">
        <v>9.94</v>
      </c>
    </row>
    <row r="227" spans="4:4" hidden="1" x14ac:dyDescent="0.35">
      <c r="D227" s="11">
        <v>10.11</v>
      </c>
    </row>
    <row r="228" spans="4:4" hidden="1" x14ac:dyDescent="0.35">
      <c r="D228" s="11">
        <v>10.399999999999999</v>
      </c>
    </row>
    <row r="229" spans="4:4" hidden="1" x14ac:dyDescent="0.35">
      <c r="D229" s="11">
        <v>10.879999999999999</v>
      </c>
    </row>
    <row r="230" spans="4:4" hidden="1" x14ac:dyDescent="0.35">
      <c r="D230" s="11">
        <v>11.17</v>
      </c>
    </row>
    <row r="231" spans="4:4" hidden="1" x14ac:dyDescent="0.35">
      <c r="D231" s="11">
        <v>11.2</v>
      </c>
    </row>
    <row r="232" spans="4:4" hidden="1" x14ac:dyDescent="0.35">
      <c r="D232" s="11">
        <v>11.399999999999999</v>
      </c>
    </row>
    <row r="233" spans="4:4" hidden="1" x14ac:dyDescent="0.35">
      <c r="D233" s="11">
        <v>11.399999999999999</v>
      </c>
    </row>
    <row r="234" spans="4:4" hidden="1" x14ac:dyDescent="0.35">
      <c r="D234" s="11">
        <v>11.5</v>
      </c>
    </row>
    <row r="235" spans="4:4" hidden="1" x14ac:dyDescent="0.35">
      <c r="D235" s="11">
        <v>11.71</v>
      </c>
    </row>
    <row r="236" spans="4:4" hidden="1" x14ac:dyDescent="0.35">
      <c r="D236" s="11">
        <v>11.93</v>
      </c>
    </row>
    <row r="237" spans="4:4" hidden="1" x14ac:dyDescent="0.35">
      <c r="D237" s="11">
        <v>12</v>
      </c>
    </row>
    <row r="238" spans="4:4" hidden="1" x14ac:dyDescent="0.35">
      <c r="D238" s="11">
        <v>12.309999999999999</v>
      </c>
    </row>
    <row r="239" spans="4:4" hidden="1" x14ac:dyDescent="0.35">
      <c r="D239" s="11">
        <v>12.399999999999999</v>
      </c>
    </row>
    <row r="240" spans="4:4" hidden="1" x14ac:dyDescent="0.35">
      <c r="D240" s="11">
        <v>12.399999999999999</v>
      </c>
    </row>
    <row r="241" spans="4:4" hidden="1" x14ac:dyDescent="0.35">
      <c r="D241" s="12">
        <v>12.870000000000001</v>
      </c>
    </row>
    <row r="242" spans="4:4" hidden="1" x14ac:dyDescent="0.35">
      <c r="D242" s="11">
        <v>12.899999999999999</v>
      </c>
    </row>
    <row r="243" spans="4:4" hidden="1" x14ac:dyDescent="0.35">
      <c r="D243" s="11">
        <v>12.899999999999999</v>
      </c>
    </row>
    <row r="244" spans="4:4" hidden="1" x14ac:dyDescent="0.35">
      <c r="D244" s="11">
        <v>13.350000000000001</v>
      </c>
    </row>
    <row r="245" spans="4:4" hidden="1" x14ac:dyDescent="0.35">
      <c r="D245" s="11">
        <v>13.7</v>
      </c>
    </row>
    <row r="246" spans="4:4" hidden="1" x14ac:dyDescent="0.35">
      <c r="D246" s="11">
        <v>13.8</v>
      </c>
    </row>
    <row r="247" spans="4:4" hidden="1" x14ac:dyDescent="0.35">
      <c r="D247" s="11">
        <v>14.280000000000001</v>
      </c>
    </row>
    <row r="248" spans="4:4" hidden="1" x14ac:dyDescent="0.35">
      <c r="D248" s="11">
        <v>14.3</v>
      </c>
    </row>
    <row r="249" spans="4:4" hidden="1" x14ac:dyDescent="0.35">
      <c r="D249" s="11">
        <v>14.399999999999999</v>
      </c>
    </row>
    <row r="250" spans="4:4" hidden="1" x14ac:dyDescent="0.35">
      <c r="D250" s="11">
        <v>14.399999999999999</v>
      </c>
    </row>
    <row r="251" spans="4:4" hidden="1" x14ac:dyDescent="0.35">
      <c r="D251" s="11">
        <v>14.533449796736928</v>
      </c>
    </row>
    <row r="252" spans="4:4" hidden="1" x14ac:dyDescent="0.35">
      <c r="D252" s="11">
        <v>14.8</v>
      </c>
    </row>
    <row r="253" spans="4:4" hidden="1" x14ac:dyDescent="0.35">
      <c r="D253" s="11">
        <v>14.899999999999999</v>
      </c>
    </row>
    <row r="254" spans="4:4" hidden="1" x14ac:dyDescent="0.35">
      <c r="D254" s="11">
        <v>14.899999999999999</v>
      </c>
    </row>
    <row r="255" spans="4:4" hidden="1" x14ac:dyDescent="0.35">
      <c r="D255" s="11">
        <v>15.2</v>
      </c>
    </row>
    <row r="256" spans="4:4" hidden="1" x14ac:dyDescent="0.35">
      <c r="D256" s="11">
        <v>15.2</v>
      </c>
    </row>
    <row r="257" spans="4:4" hidden="1" x14ac:dyDescent="0.35">
      <c r="D257" s="11">
        <v>15.2</v>
      </c>
    </row>
    <row r="258" spans="4:4" hidden="1" x14ac:dyDescent="0.35">
      <c r="D258" s="11">
        <v>15.3</v>
      </c>
    </row>
    <row r="259" spans="4:4" hidden="1" x14ac:dyDescent="0.35">
      <c r="D259" s="11">
        <v>15.350000000000001</v>
      </c>
    </row>
    <row r="260" spans="4:4" hidden="1" x14ac:dyDescent="0.35">
      <c r="D260" s="11">
        <v>15.399999999999999</v>
      </c>
    </row>
    <row r="261" spans="4:4" hidden="1" x14ac:dyDescent="0.35">
      <c r="D261" s="11">
        <v>15.399999999999999</v>
      </c>
    </row>
    <row r="262" spans="4:4" hidden="1" x14ac:dyDescent="0.35">
      <c r="D262" s="11">
        <v>15.399999999999999</v>
      </c>
    </row>
    <row r="263" spans="4:4" hidden="1" x14ac:dyDescent="0.35">
      <c r="D263" s="11">
        <v>15.399999999999999</v>
      </c>
    </row>
    <row r="264" spans="4:4" hidden="1" x14ac:dyDescent="0.35">
      <c r="D264" s="11">
        <v>15.5</v>
      </c>
    </row>
    <row r="265" spans="4:4" hidden="1" x14ac:dyDescent="0.35">
      <c r="D265" s="11">
        <v>15.73</v>
      </c>
    </row>
    <row r="266" spans="4:4" hidden="1" x14ac:dyDescent="0.35">
      <c r="D266" s="11">
        <v>15.899999999999999</v>
      </c>
    </row>
    <row r="267" spans="4:4" hidden="1" x14ac:dyDescent="0.35">
      <c r="D267" s="11">
        <v>16.2</v>
      </c>
    </row>
    <row r="268" spans="4:4" hidden="1" x14ac:dyDescent="0.35">
      <c r="D268" s="11">
        <v>16.2</v>
      </c>
    </row>
    <row r="269" spans="4:4" hidden="1" x14ac:dyDescent="0.35">
      <c r="D269" s="11">
        <v>16.3</v>
      </c>
    </row>
    <row r="270" spans="4:4" hidden="1" x14ac:dyDescent="0.35">
      <c r="D270" s="11">
        <v>16.399999999999999</v>
      </c>
    </row>
    <row r="271" spans="4:4" hidden="1" x14ac:dyDescent="0.35">
      <c r="D271" s="11">
        <v>16.579999999999998</v>
      </c>
    </row>
    <row r="272" spans="4:4" hidden="1" x14ac:dyDescent="0.35">
      <c r="D272" s="11">
        <v>16.829999999999998</v>
      </c>
    </row>
    <row r="273" spans="4:4" hidden="1" x14ac:dyDescent="0.35">
      <c r="D273" s="11">
        <v>16.899999999999999</v>
      </c>
    </row>
    <row r="274" spans="4:4" hidden="1" x14ac:dyDescent="0.35">
      <c r="D274" s="11">
        <v>17</v>
      </c>
    </row>
    <row r="275" spans="4:4" hidden="1" x14ac:dyDescent="0.35">
      <c r="D275" s="11">
        <v>17.13</v>
      </c>
    </row>
    <row r="276" spans="4:4" hidden="1" x14ac:dyDescent="0.35">
      <c r="D276" s="11">
        <v>17.27</v>
      </c>
    </row>
    <row r="277" spans="4:4" hidden="1" x14ac:dyDescent="0.35">
      <c r="D277" s="11">
        <v>17.3</v>
      </c>
    </row>
    <row r="278" spans="4:4" hidden="1" x14ac:dyDescent="0.35">
      <c r="D278" s="11">
        <v>17.36</v>
      </c>
    </row>
    <row r="279" spans="4:4" hidden="1" x14ac:dyDescent="0.35">
      <c r="D279" s="18">
        <v>17.399999999999999</v>
      </c>
    </row>
    <row r="280" spans="4:4" hidden="1" x14ac:dyDescent="0.35">
      <c r="D280" s="11">
        <v>17.5</v>
      </c>
    </row>
    <row r="281" spans="4:4" hidden="1" x14ac:dyDescent="0.35">
      <c r="D281" s="11">
        <v>17.600000000000001</v>
      </c>
    </row>
    <row r="282" spans="4:4" hidden="1" x14ac:dyDescent="0.35">
      <c r="D282" s="11">
        <v>17.71</v>
      </c>
    </row>
    <row r="283" spans="4:4" hidden="1" x14ac:dyDescent="0.35">
      <c r="D283" s="11">
        <v>17.8</v>
      </c>
    </row>
    <row r="284" spans="4:4" hidden="1" x14ac:dyDescent="0.35">
      <c r="D284" s="11">
        <v>17.8</v>
      </c>
    </row>
    <row r="285" spans="4:4" hidden="1" x14ac:dyDescent="0.35">
      <c r="D285" s="11">
        <v>17.989999999999998</v>
      </c>
    </row>
    <row r="286" spans="4:4" hidden="1" x14ac:dyDescent="0.35">
      <c r="D286" s="11">
        <v>18</v>
      </c>
    </row>
    <row r="287" spans="4:4" hidden="1" x14ac:dyDescent="0.35">
      <c r="D287" s="11">
        <v>18.8</v>
      </c>
    </row>
    <row r="288" spans="4:4" hidden="1" x14ac:dyDescent="0.35">
      <c r="D288" s="11">
        <v>18.899999999999999</v>
      </c>
    </row>
    <row r="289" spans="4:4" hidden="1" x14ac:dyDescent="0.35">
      <c r="D289" s="11">
        <v>19</v>
      </c>
    </row>
    <row r="290" spans="4:4" hidden="1" x14ac:dyDescent="0.35">
      <c r="D290" s="11">
        <v>19.600000000000001</v>
      </c>
    </row>
    <row r="291" spans="4:4" hidden="1" x14ac:dyDescent="0.35">
      <c r="D291" s="11">
        <v>19.600000000000001</v>
      </c>
    </row>
    <row r="292" spans="4:4" hidden="1" x14ac:dyDescent="0.35">
      <c r="D292" s="11">
        <v>19.600000000000001</v>
      </c>
    </row>
    <row r="293" spans="4:4" hidden="1" x14ac:dyDescent="0.35">
      <c r="D293" s="11">
        <v>19.7</v>
      </c>
    </row>
    <row r="294" spans="4:4" hidden="1" x14ac:dyDescent="0.35">
      <c r="D294" s="11">
        <v>19.7</v>
      </c>
    </row>
    <row r="295" spans="4:4" hidden="1" x14ac:dyDescent="0.35">
      <c r="D295" s="11">
        <v>19.8</v>
      </c>
    </row>
    <row r="296" spans="4:4" hidden="1" x14ac:dyDescent="0.35">
      <c r="D296" s="11">
        <v>20.3</v>
      </c>
    </row>
    <row r="297" spans="4:4" hidden="1" x14ac:dyDescent="0.35">
      <c r="D297" s="18">
        <v>20.34</v>
      </c>
    </row>
    <row r="298" spans="4:4" hidden="1" x14ac:dyDescent="0.35">
      <c r="D298" s="11">
        <v>20.399999999999999</v>
      </c>
    </row>
    <row r="299" spans="4:4" hidden="1" x14ac:dyDescent="0.35">
      <c r="D299" s="11">
        <v>20.43</v>
      </c>
    </row>
    <row r="300" spans="4:4" hidden="1" x14ac:dyDescent="0.35">
      <c r="D300" s="14">
        <v>20.6</v>
      </c>
    </row>
    <row r="301" spans="4:4" hidden="1" x14ac:dyDescent="0.35">
      <c r="D301" s="11">
        <v>20.7</v>
      </c>
    </row>
    <row r="302" spans="4:4" hidden="1" x14ac:dyDescent="0.35">
      <c r="D302" s="11">
        <v>20.7</v>
      </c>
    </row>
    <row r="303" spans="4:4" hidden="1" x14ac:dyDescent="0.35">
      <c r="D303" s="11">
        <v>20.7</v>
      </c>
    </row>
    <row r="304" spans="4:4" hidden="1" x14ac:dyDescent="0.35">
      <c r="D304" s="11">
        <v>20.76</v>
      </c>
    </row>
    <row r="305" spans="4:4" hidden="1" x14ac:dyDescent="0.35">
      <c r="D305" s="11">
        <v>21</v>
      </c>
    </row>
    <row r="306" spans="4:4" hidden="1" x14ac:dyDescent="0.35">
      <c r="D306" s="11">
        <v>21</v>
      </c>
    </row>
    <row r="307" spans="4:4" hidden="1" x14ac:dyDescent="0.35">
      <c r="D307" s="11">
        <v>21.03</v>
      </c>
    </row>
    <row r="308" spans="4:4" hidden="1" x14ac:dyDescent="0.35">
      <c r="D308" s="11">
        <v>21.1</v>
      </c>
    </row>
    <row r="309" spans="4:4" hidden="1" x14ac:dyDescent="0.35">
      <c r="D309" s="16">
        <v>21.5</v>
      </c>
    </row>
    <row r="310" spans="4:4" hidden="1" x14ac:dyDescent="0.35">
      <c r="D310" s="11">
        <v>21.5</v>
      </c>
    </row>
    <row r="311" spans="4:4" hidden="1" x14ac:dyDescent="0.35">
      <c r="D311" s="11">
        <v>21.7</v>
      </c>
    </row>
    <row r="312" spans="4:4" hidden="1" x14ac:dyDescent="0.35">
      <c r="D312" s="11">
        <v>21.8</v>
      </c>
    </row>
    <row r="313" spans="4:4" hidden="1" x14ac:dyDescent="0.35">
      <c r="D313" s="11">
        <v>21.8</v>
      </c>
    </row>
    <row r="314" spans="4:4" hidden="1" x14ac:dyDescent="0.35">
      <c r="D314" s="11">
        <v>22.1</v>
      </c>
    </row>
    <row r="315" spans="4:4" hidden="1" x14ac:dyDescent="0.35">
      <c r="D315" s="11">
        <v>22.1</v>
      </c>
    </row>
    <row r="316" spans="4:4" hidden="1" x14ac:dyDescent="0.35">
      <c r="D316" s="11">
        <v>22.35</v>
      </c>
    </row>
    <row r="317" spans="4:4" hidden="1" x14ac:dyDescent="0.35">
      <c r="D317" s="11">
        <v>22.5</v>
      </c>
    </row>
    <row r="318" spans="4:4" hidden="1" x14ac:dyDescent="0.35">
      <c r="D318" s="18">
        <v>22.53</v>
      </c>
    </row>
    <row r="319" spans="4:4" hidden="1" x14ac:dyDescent="0.35">
      <c r="D319" s="11">
        <v>22.560000000000002</v>
      </c>
    </row>
    <row r="320" spans="4:4" hidden="1" x14ac:dyDescent="0.35">
      <c r="D320" s="11">
        <v>22.89</v>
      </c>
    </row>
    <row r="321" spans="4:4" hidden="1" x14ac:dyDescent="0.35">
      <c r="D321" s="17">
        <v>23</v>
      </c>
    </row>
    <row r="322" spans="4:4" hidden="1" x14ac:dyDescent="0.35">
      <c r="D322" s="11">
        <v>23.1</v>
      </c>
    </row>
    <row r="323" spans="4:4" hidden="1" x14ac:dyDescent="0.35">
      <c r="D323" s="11">
        <v>23.88</v>
      </c>
    </row>
    <row r="324" spans="4:4" hidden="1" x14ac:dyDescent="0.35">
      <c r="D324" s="11">
        <v>23.900000000000002</v>
      </c>
    </row>
    <row r="325" spans="4:4" hidden="1" x14ac:dyDescent="0.35">
      <c r="D325" s="18">
        <v>24.28</v>
      </c>
    </row>
    <row r="326" spans="4:4" hidden="1" x14ac:dyDescent="0.35">
      <c r="D326" s="12">
        <v>24.400000000000002</v>
      </c>
    </row>
    <row r="327" spans="4:4" hidden="1" x14ac:dyDescent="0.35">
      <c r="D327" s="11">
        <v>24.7</v>
      </c>
    </row>
    <row r="328" spans="4:4" hidden="1" x14ac:dyDescent="0.35">
      <c r="D328" s="11">
        <v>24.8</v>
      </c>
    </row>
    <row r="329" spans="4:4" hidden="1" x14ac:dyDescent="0.35">
      <c r="D329" s="11">
        <v>24.85</v>
      </c>
    </row>
    <row r="330" spans="4:4" hidden="1" x14ac:dyDescent="0.35">
      <c r="D330" s="11">
        <v>25.25</v>
      </c>
    </row>
    <row r="331" spans="4:4" hidden="1" x14ac:dyDescent="0.35">
      <c r="D331" s="11">
        <v>25.88</v>
      </c>
    </row>
    <row r="332" spans="4:4" hidden="1" x14ac:dyDescent="0.35">
      <c r="D332" s="11">
        <v>27.6</v>
      </c>
    </row>
    <row r="333" spans="4:4" hidden="1" x14ac:dyDescent="0.35">
      <c r="D333" s="11">
        <v>28</v>
      </c>
    </row>
    <row r="334" spans="4:4" hidden="1" x14ac:dyDescent="0.35">
      <c r="D334" s="18">
        <v>28.2</v>
      </c>
    </row>
    <row r="335" spans="4:4" hidden="1" x14ac:dyDescent="0.35">
      <c r="D335" s="11">
        <v>29</v>
      </c>
    </row>
    <row r="336" spans="4:4" hidden="1" x14ac:dyDescent="0.35">
      <c r="D336" s="11">
        <v>29.02</v>
      </c>
    </row>
    <row r="337" spans="4:4" hidden="1" x14ac:dyDescent="0.35">
      <c r="D337" s="11">
        <v>29.3</v>
      </c>
    </row>
    <row r="338" spans="4:4" hidden="1" x14ac:dyDescent="0.35">
      <c r="D338" s="11">
        <v>29.7</v>
      </c>
    </row>
    <row r="339" spans="4:4" hidden="1" x14ac:dyDescent="0.35">
      <c r="D339" s="11">
        <v>30.400000000000002</v>
      </c>
    </row>
    <row r="340" spans="4:4" hidden="1" x14ac:dyDescent="0.35">
      <c r="D340" s="13">
        <v>31.2</v>
      </c>
    </row>
    <row r="341" spans="4:4" hidden="1" x14ac:dyDescent="0.35">
      <c r="D341" s="18">
        <v>31.400000000000002</v>
      </c>
    </row>
    <row r="342" spans="4:4" hidden="1" x14ac:dyDescent="0.35">
      <c r="D342" s="11">
        <v>31.6</v>
      </c>
    </row>
    <row r="343" spans="4:4" hidden="1" x14ac:dyDescent="0.35">
      <c r="D343" s="11">
        <v>32.4</v>
      </c>
    </row>
    <row r="344" spans="4:4" hidden="1" x14ac:dyDescent="0.35">
      <c r="D344" s="11">
        <v>33.299999999999997</v>
      </c>
    </row>
    <row r="345" spans="4:4" hidden="1" x14ac:dyDescent="0.35">
      <c r="D345" s="11">
        <v>34.799999999999997</v>
      </c>
    </row>
    <row r="346" spans="4:4" hidden="1" x14ac:dyDescent="0.35">
      <c r="D346" s="11">
        <v>34.799999999999997</v>
      </c>
    </row>
    <row r="347" spans="4:4" hidden="1" x14ac:dyDescent="0.35">
      <c r="D347" s="11">
        <v>34.799999999999997</v>
      </c>
    </row>
    <row r="348" spans="4:4" hidden="1" x14ac:dyDescent="0.35">
      <c r="D348" s="11">
        <v>35.1</v>
      </c>
    </row>
    <row r="349" spans="4:4" hidden="1" x14ac:dyDescent="0.35">
      <c r="D349" s="11">
        <v>36.199999999999996</v>
      </c>
    </row>
    <row r="350" spans="4:4" hidden="1" x14ac:dyDescent="0.35">
      <c r="D350" s="11">
        <v>36.299999999999997</v>
      </c>
    </row>
    <row r="351" spans="4:4" hidden="1" x14ac:dyDescent="0.35">
      <c r="D351" s="11">
        <v>36.5</v>
      </c>
    </row>
    <row r="352" spans="4:4" hidden="1" x14ac:dyDescent="0.35">
      <c r="D352" s="11">
        <v>38</v>
      </c>
    </row>
    <row r="353" spans="4:4" hidden="1" x14ac:dyDescent="0.35">
      <c r="D353" s="11">
        <v>39</v>
      </c>
    </row>
    <row r="354" spans="4:4" hidden="1" x14ac:dyDescent="0.35">
      <c r="D354" s="11">
        <v>39.799999999999997</v>
      </c>
    </row>
    <row r="355" spans="4:4" hidden="1" x14ac:dyDescent="0.35">
      <c r="D355" s="11">
        <v>40.4</v>
      </c>
    </row>
    <row r="356" spans="4:4" hidden="1" x14ac:dyDescent="0.35">
      <c r="D356" s="11">
        <v>41.529999999999994</v>
      </c>
    </row>
    <row r="357" spans="4:4" hidden="1" x14ac:dyDescent="0.35">
      <c r="D357" s="11">
        <v>42.06521</v>
      </c>
    </row>
    <row r="358" spans="4:4" hidden="1" x14ac:dyDescent="0.35">
      <c r="D358" s="11">
        <v>44.661699999999996</v>
      </c>
    </row>
    <row r="359" spans="4:4" hidden="1" x14ac:dyDescent="0.35">
      <c r="D359" s="11">
        <v>45.44</v>
      </c>
    </row>
    <row r="360" spans="4:4" hidden="1" x14ac:dyDescent="0.35">
      <c r="D360" s="11">
        <v>47.599999999999994</v>
      </c>
    </row>
    <row r="361" spans="4:4" hidden="1" x14ac:dyDescent="0.35">
      <c r="D361" s="11">
        <v>49</v>
      </c>
    </row>
    <row r="362" spans="4:4" hidden="1" x14ac:dyDescent="0.35">
      <c r="D362" s="16">
        <v>52.368659999999998</v>
      </c>
    </row>
    <row r="363" spans="4:4" hidden="1" x14ac:dyDescent="0.35">
      <c r="D363" s="11">
        <v>52.4</v>
      </c>
    </row>
    <row r="364" spans="4:4" hidden="1" x14ac:dyDescent="0.35">
      <c r="D364" s="18">
        <v>56.5</v>
      </c>
    </row>
    <row r="365" spans="4:4" hidden="1" x14ac:dyDescent="0.35">
      <c r="D365" s="11">
        <v>69.8</v>
      </c>
    </row>
    <row r="366" spans="4:4" hidden="1" x14ac:dyDescent="0.35">
      <c r="D366" s="11">
        <v>79</v>
      </c>
    </row>
    <row r="367" spans="4:4" hidden="1" x14ac:dyDescent="0.35">
      <c r="D367" s="11">
        <v>86.5</v>
      </c>
    </row>
    <row r="368" spans="4:4" hidden="1" x14ac:dyDescent="0.35">
      <c r="D368" s="11">
        <v>96.899999999999991</v>
      </c>
    </row>
    <row r="369" spans="4:4" hidden="1" x14ac:dyDescent="0.35">
      <c r="D369" s="11">
        <v>108.3</v>
      </c>
    </row>
    <row r="370" spans="4:4" hidden="1" x14ac:dyDescent="0.35">
      <c r="D370" s="11">
        <v>163.30000000000001</v>
      </c>
    </row>
    <row r="371" spans="4:4" hidden="1" x14ac:dyDescent="0.35">
      <c r="D371" s="11">
        <v>208.3</v>
      </c>
    </row>
    <row r="372" spans="4:4" hidden="1" x14ac:dyDescent="0.35">
      <c r="D372" s="11" t="s">
        <v>407</v>
      </c>
    </row>
    <row r="373" spans="4:4" hidden="1" x14ac:dyDescent="0.35">
      <c r="D373" s="11" t="s">
        <v>407</v>
      </c>
    </row>
    <row r="374" spans="4:4" hidden="1" x14ac:dyDescent="0.35">
      <c r="D374" s="11" t="s">
        <v>407</v>
      </c>
    </row>
    <row r="375" spans="4:4" hidden="1" x14ac:dyDescent="0.35">
      <c r="D375" s="11" t="s">
        <v>407</v>
      </c>
    </row>
    <row r="376" spans="4:4" hidden="1" x14ac:dyDescent="0.35">
      <c r="D376" s="11" t="s">
        <v>407</v>
      </c>
    </row>
    <row r="377" spans="4:4" hidden="1" x14ac:dyDescent="0.35">
      <c r="D377" s="11" t="s">
        <v>407</v>
      </c>
    </row>
    <row r="378" spans="4:4" hidden="1" x14ac:dyDescent="0.35">
      <c r="D378" s="11" t="s">
        <v>407</v>
      </c>
    </row>
    <row r="379" spans="4:4" hidden="1" x14ac:dyDescent="0.35">
      <c r="D379" s="11" t="s">
        <v>407</v>
      </c>
    </row>
    <row r="380" spans="4:4" hidden="1" x14ac:dyDescent="0.35">
      <c r="D380" s="11" t="s">
        <v>407</v>
      </c>
    </row>
    <row r="381" spans="4:4" hidden="1" x14ac:dyDescent="0.35">
      <c r="D381" s="11" t="s">
        <v>407</v>
      </c>
    </row>
    <row r="382" spans="4:4" hidden="1" x14ac:dyDescent="0.35">
      <c r="D382" s="11" t="s">
        <v>407</v>
      </c>
    </row>
    <row r="383" spans="4:4" hidden="1" x14ac:dyDescent="0.35">
      <c r="D383" s="11" t="s">
        <v>407</v>
      </c>
    </row>
    <row r="384" spans="4:4" hidden="1" x14ac:dyDescent="0.35">
      <c r="D384" s="11" t="s">
        <v>407</v>
      </c>
    </row>
    <row r="385" spans="4:4" hidden="1" x14ac:dyDescent="0.35">
      <c r="D385" s="11" t="s">
        <v>407</v>
      </c>
    </row>
    <row r="386" spans="4:4" hidden="1" x14ac:dyDescent="0.35">
      <c r="D386" s="11" t="s">
        <v>407</v>
      </c>
    </row>
    <row r="387" spans="4:4" hidden="1" x14ac:dyDescent="0.35">
      <c r="D387" s="11" t="s">
        <v>407</v>
      </c>
    </row>
    <row r="388" spans="4:4" hidden="1" x14ac:dyDescent="0.35">
      <c r="D388" s="11" t="s">
        <v>407</v>
      </c>
    </row>
    <row r="389" spans="4:4" hidden="1" x14ac:dyDescent="0.35">
      <c r="D389" s="11" t="s">
        <v>407</v>
      </c>
    </row>
    <row r="390" spans="4:4" hidden="1" x14ac:dyDescent="0.35">
      <c r="D390" s="11" t="s">
        <v>407</v>
      </c>
    </row>
    <row r="391" spans="4:4" hidden="1" x14ac:dyDescent="0.35">
      <c r="D391" s="11" t="s">
        <v>407</v>
      </c>
    </row>
    <row r="392" spans="4:4" hidden="1" x14ac:dyDescent="0.35">
      <c r="D392" s="11" t="s">
        <v>407</v>
      </c>
    </row>
    <row r="393" spans="4:4" hidden="1" x14ac:dyDescent="0.35">
      <c r="D393" s="11" t="s">
        <v>407</v>
      </c>
    </row>
    <row r="394" spans="4:4" hidden="1" x14ac:dyDescent="0.35">
      <c r="D394" s="18" t="s">
        <v>407</v>
      </c>
    </row>
    <row r="395" spans="4:4" hidden="1" x14ac:dyDescent="0.35">
      <c r="D395" s="18" t="s">
        <v>407</v>
      </c>
    </row>
    <row r="396" spans="4:4" hidden="1" x14ac:dyDescent="0.35">
      <c r="D396" s="11" t="s">
        <v>407</v>
      </c>
    </row>
    <row r="397" spans="4:4" x14ac:dyDescent="0.35">
      <c r="D397" s="11" t="s">
        <v>407</v>
      </c>
    </row>
    <row r="398" spans="4:4" x14ac:dyDescent="0.35">
      <c r="D398" s="11" t="s">
        <v>407</v>
      </c>
    </row>
    <row r="399" spans="4:4" x14ac:dyDescent="0.35">
      <c r="D399" s="11" t="s">
        <v>407</v>
      </c>
    </row>
    <row r="400" spans="4:4" x14ac:dyDescent="0.35">
      <c r="D400" s="11" t="s">
        <v>407</v>
      </c>
    </row>
    <row r="401" spans="4:4" x14ac:dyDescent="0.35">
      <c r="D401" s="11" t="s">
        <v>407</v>
      </c>
    </row>
    <row r="402" spans="4:4" x14ac:dyDescent="0.35">
      <c r="D402" s="11" t="s">
        <v>407</v>
      </c>
    </row>
  </sheetData>
  <sortState xmlns:xlrd2="http://schemas.microsoft.com/office/spreadsheetml/2017/richdata2" ref="D207:D402">
    <sortCondition ref="D207:D40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AEE1-9121-2445-9752-7FC3544AD257}">
  <sheetPr>
    <tabColor theme="4"/>
  </sheetPr>
  <dimension ref="A1:K619"/>
  <sheetViews>
    <sheetView workbookViewId="0">
      <selection activeCell="H2" sqref="H2"/>
    </sheetView>
  </sheetViews>
  <sheetFormatPr defaultColWidth="10.6640625" defaultRowHeight="15.5" x14ac:dyDescent="0.35"/>
  <cols>
    <col min="1" max="1" width="29" bestFit="1" customWidth="1"/>
    <col min="3" max="3" width="7.83203125" style="8" customWidth="1"/>
    <col min="4" max="4" width="10.83203125" style="8"/>
    <col min="5" max="5" width="11" style="8" customWidth="1"/>
    <col min="6" max="6" width="10.6640625" customWidth="1"/>
    <col min="9" max="9" width="12.1640625" bestFit="1" customWidth="1"/>
    <col min="10" max="10" width="24.33203125" bestFit="1" customWidth="1"/>
  </cols>
  <sheetData>
    <row r="1" spans="1:11" x14ac:dyDescent="0.35">
      <c r="C1" s="91" t="s">
        <v>441</v>
      </c>
      <c r="D1" s="91" t="s">
        <v>443</v>
      </c>
      <c r="E1" s="91" t="s">
        <v>440</v>
      </c>
      <c r="G1" s="92" t="s">
        <v>444</v>
      </c>
    </row>
    <row r="2" spans="1:11" ht="170.5" x14ac:dyDescent="0.35">
      <c r="A2" s="35" t="s">
        <v>387</v>
      </c>
      <c r="B2" s="35" t="s">
        <v>386</v>
      </c>
      <c r="C2" s="70" t="s">
        <v>410</v>
      </c>
      <c r="D2" s="70" t="s">
        <v>445</v>
      </c>
      <c r="E2" s="51" t="s">
        <v>412</v>
      </c>
      <c r="F2" s="51" t="s">
        <v>386</v>
      </c>
      <c r="G2" s="51" t="s">
        <v>446</v>
      </c>
    </row>
    <row r="3" spans="1:11" x14ac:dyDescent="0.35">
      <c r="A3" s="49" t="s">
        <v>0</v>
      </c>
      <c r="B3" s="46" t="s">
        <v>1</v>
      </c>
      <c r="C3" s="46">
        <v>11.5</v>
      </c>
      <c r="D3" s="52">
        <f>IF(C3="","",21-C3)</f>
        <v>9.5</v>
      </c>
      <c r="E3" s="52">
        <f>IF(D3="","",IF(D3&gt;=$I$203,1,((D3-$B$203)/($B$204-$B$203))))</f>
        <v>0.45238095238095238</v>
      </c>
      <c r="F3" s="46" t="s">
        <v>1</v>
      </c>
      <c r="G3" s="52">
        <f>IF(E3="","",E3*10)</f>
        <v>4.5238095238095237</v>
      </c>
      <c r="I3" s="88" t="s">
        <v>420</v>
      </c>
      <c r="J3" s="89"/>
      <c r="K3" s="90"/>
    </row>
    <row r="4" spans="1:11" x14ac:dyDescent="0.35">
      <c r="A4" s="49" t="s">
        <v>2</v>
      </c>
      <c r="B4" s="46" t="s">
        <v>3</v>
      </c>
      <c r="C4" s="46" t="s">
        <v>407</v>
      </c>
      <c r="D4" s="52" t="str">
        <f t="shared" ref="D3:D34" si="0">IF(C4="","",21-C4)</f>
        <v/>
      </c>
      <c r="E4" s="52"/>
      <c r="F4" s="46" t="s">
        <v>3</v>
      </c>
      <c r="G4" s="53">
        <v>7.5</v>
      </c>
      <c r="I4" s="64">
        <v>2.5</v>
      </c>
      <c r="J4" t="s">
        <v>421</v>
      </c>
      <c r="K4" s="67"/>
    </row>
    <row r="5" spans="1:11" x14ac:dyDescent="0.35">
      <c r="A5" s="49" t="s">
        <v>4</v>
      </c>
      <c r="B5" s="46" t="s">
        <v>5</v>
      </c>
      <c r="C5" s="46">
        <v>6</v>
      </c>
      <c r="D5" s="52">
        <f t="shared" si="0"/>
        <v>15</v>
      </c>
      <c r="E5" s="52">
        <f t="shared" ref="E5:E10" si="1">IF(D5="","",IF(D5&gt;=$I$203,1,((D5-$B$203)/($B$204-$B$203))))</f>
        <v>0.7142857142857143</v>
      </c>
      <c r="F5" s="46" t="s">
        <v>5</v>
      </c>
      <c r="G5" s="52">
        <f t="shared" ref="G5:G66" si="2">IF(E5="","",E5*10)</f>
        <v>7.1428571428571432</v>
      </c>
      <c r="I5" s="65">
        <v>5.5</v>
      </c>
      <c r="J5" t="s">
        <v>422</v>
      </c>
      <c r="K5" s="67"/>
    </row>
    <row r="6" spans="1:11" x14ac:dyDescent="0.35">
      <c r="A6" s="49" t="s">
        <v>6</v>
      </c>
      <c r="B6" s="46" t="s">
        <v>7</v>
      </c>
      <c r="C6" s="46">
        <v>8</v>
      </c>
      <c r="D6" s="52">
        <f t="shared" si="0"/>
        <v>13</v>
      </c>
      <c r="E6" s="52">
        <f t="shared" si="1"/>
        <v>0.61904761904761907</v>
      </c>
      <c r="F6" s="46" t="s">
        <v>7</v>
      </c>
      <c r="G6" s="52">
        <f t="shared" si="2"/>
        <v>6.1904761904761907</v>
      </c>
      <c r="I6" s="65">
        <v>7.5</v>
      </c>
      <c r="J6" t="s">
        <v>423</v>
      </c>
      <c r="K6" s="67"/>
    </row>
    <row r="7" spans="1:11" x14ac:dyDescent="0.35">
      <c r="A7" s="49" t="s">
        <v>8</v>
      </c>
      <c r="B7" s="46" t="s">
        <v>9</v>
      </c>
      <c r="C7" s="46">
        <v>14</v>
      </c>
      <c r="D7" s="52">
        <f t="shared" si="0"/>
        <v>7</v>
      </c>
      <c r="E7" s="52">
        <f t="shared" si="1"/>
        <v>0.33333333333333331</v>
      </c>
      <c r="F7" s="46" t="s">
        <v>9</v>
      </c>
      <c r="G7" s="52">
        <f t="shared" si="2"/>
        <v>3.333333333333333</v>
      </c>
      <c r="I7" s="66">
        <v>9</v>
      </c>
      <c r="J7" s="68" t="s">
        <v>424</v>
      </c>
      <c r="K7" s="69"/>
    </row>
    <row r="8" spans="1:11" x14ac:dyDescent="0.35">
      <c r="A8" s="49" t="s">
        <v>10</v>
      </c>
      <c r="B8" s="46" t="s">
        <v>11</v>
      </c>
      <c r="C8" s="46">
        <v>18.666666666666668</v>
      </c>
      <c r="D8" s="52">
        <f t="shared" si="0"/>
        <v>2.3333333333333321</v>
      </c>
      <c r="E8" s="52">
        <f t="shared" si="1"/>
        <v>0.11111111111111105</v>
      </c>
      <c r="F8" s="46" t="s">
        <v>11</v>
      </c>
      <c r="G8" s="52">
        <f t="shared" si="2"/>
        <v>1.1111111111111105</v>
      </c>
    </row>
    <row r="9" spans="1:11" x14ac:dyDescent="0.35">
      <c r="A9" s="49" t="s">
        <v>12</v>
      </c>
      <c r="B9" s="46" t="s">
        <v>13</v>
      </c>
      <c r="C9" s="46">
        <v>3.5</v>
      </c>
      <c r="D9" s="52">
        <f t="shared" si="0"/>
        <v>17.5</v>
      </c>
      <c r="E9" s="52">
        <f t="shared" si="1"/>
        <v>0.83333333333333337</v>
      </c>
      <c r="F9" s="46" t="s">
        <v>13</v>
      </c>
      <c r="G9" s="52">
        <f t="shared" si="2"/>
        <v>8.3333333333333339</v>
      </c>
    </row>
    <row r="10" spans="1:11" x14ac:dyDescent="0.35">
      <c r="A10" s="49" t="s">
        <v>14</v>
      </c>
      <c r="B10" s="46" t="s">
        <v>15</v>
      </c>
      <c r="C10" s="46">
        <v>8.3333333333333339</v>
      </c>
      <c r="D10" s="52">
        <f t="shared" si="0"/>
        <v>12.666666666666666</v>
      </c>
      <c r="E10" s="52">
        <f t="shared" si="1"/>
        <v>0.60317460317460314</v>
      </c>
      <c r="F10" s="46" t="s">
        <v>15</v>
      </c>
      <c r="G10" s="52">
        <f t="shared" si="2"/>
        <v>6.0317460317460316</v>
      </c>
    </row>
    <row r="11" spans="1:11" x14ac:dyDescent="0.35">
      <c r="A11" s="49" t="s">
        <v>16</v>
      </c>
      <c r="B11" s="46" t="s">
        <v>17</v>
      </c>
      <c r="C11" s="46" t="s">
        <v>407</v>
      </c>
      <c r="D11" s="52" t="str">
        <f t="shared" si="0"/>
        <v/>
      </c>
      <c r="E11" s="52"/>
      <c r="F11" s="46" t="s">
        <v>17</v>
      </c>
      <c r="G11" s="52" t="str">
        <f t="shared" si="2"/>
        <v/>
      </c>
    </row>
    <row r="12" spans="1:11" x14ac:dyDescent="0.35">
      <c r="A12" s="49" t="s">
        <v>18</v>
      </c>
      <c r="B12" s="46" t="s">
        <v>19</v>
      </c>
      <c r="C12" s="46">
        <v>21</v>
      </c>
      <c r="D12" s="52">
        <f t="shared" si="0"/>
        <v>0</v>
      </c>
      <c r="E12" s="52">
        <f t="shared" ref="E12:E48" si="3">IF(D12="","",IF(D12&gt;=$I$203,1,((D12-$B$203)/($B$204-$B$203))))</f>
        <v>0</v>
      </c>
      <c r="F12" s="46" t="s">
        <v>19</v>
      </c>
      <c r="G12" s="52">
        <f t="shared" si="2"/>
        <v>0</v>
      </c>
    </row>
    <row r="13" spans="1:11" x14ac:dyDescent="0.35">
      <c r="A13" s="49" t="s">
        <v>20</v>
      </c>
      <c r="B13" s="46" t="s">
        <v>21</v>
      </c>
      <c r="C13" s="46">
        <v>20</v>
      </c>
      <c r="D13" s="52">
        <f t="shared" si="0"/>
        <v>1</v>
      </c>
      <c r="E13" s="52">
        <f t="shared" si="3"/>
        <v>4.7619047619047616E-2</v>
      </c>
      <c r="F13" s="46" t="s">
        <v>21</v>
      </c>
      <c r="G13" s="52">
        <f t="shared" si="2"/>
        <v>0.47619047619047616</v>
      </c>
    </row>
    <row r="14" spans="1:11" x14ac:dyDescent="0.35">
      <c r="A14" s="49" t="s">
        <v>22</v>
      </c>
      <c r="B14" s="46" t="s">
        <v>23</v>
      </c>
      <c r="C14" s="46">
        <v>11</v>
      </c>
      <c r="D14" s="52">
        <f t="shared" si="0"/>
        <v>10</v>
      </c>
      <c r="E14" s="52">
        <f t="shared" si="3"/>
        <v>0.47619047619047616</v>
      </c>
      <c r="F14" s="46" t="s">
        <v>23</v>
      </c>
      <c r="G14" s="52">
        <f t="shared" si="2"/>
        <v>4.7619047619047619</v>
      </c>
    </row>
    <row r="15" spans="1:11" x14ac:dyDescent="0.35">
      <c r="A15" s="49" t="s">
        <v>24</v>
      </c>
      <c r="B15" s="46" t="s">
        <v>25</v>
      </c>
      <c r="C15" s="46"/>
      <c r="D15" s="52" t="str">
        <f t="shared" si="0"/>
        <v/>
      </c>
      <c r="E15" s="52" t="str">
        <f t="shared" si="3"/>
        <v/>
      </c>
      <c r="F15" s="46" t="s">
        <v>25</v>
      </c>
      <c r="G15" s="53">
        <v>7.5</v>
      </c>
    </row>
    <row r="16" spans="1:11" x14ac:dyDescent="0.35">
      <c r="A16" s="49" t="s">
        <v>26</v>
      </c>
      <c r="B16" s="46" t="s">
        <v>27</v>
      </c>
      <c r="C16" s="46">
        <v>18.333333333333332</v>
      </c>
      <c r="D16" s="52">
        <f t="shared" si="0"/>
        <v>2.6666666666666679</v>
      </c>
      <c r="E16" s="52">
        <f t="shared" si="3"/>
        <v>0.12698412698412703</v>
      </c>
      <c r="F16" s="46" t="s">
        <v>27</v>
      </c>
      <c r="G16" s="52">
        <f t="shared" si="2"/>
        <v>1.2698412698412702</v>
      </c>
    </row>
    <row r="17" spans="1:9" x14ac:dyDescent="0.35">
      <c r="A17" s="49" t="s">
        <v>28</v>
      </c>
      <c r="B17" s="46" t="s">
        <v>29</v>
      </c>
      <c r="C17" s="46">
        <v>8</v>
      </c>
      <c r="D17" s="52">
        <f t="shared" si="0"/>
        <v>13</v>
      </c>
      <c r="E17" s="52">
        <f t="shared" si="3"/>
        <v>0.61904761904761907</v>
      </c>
      <c r="F17" s="46" t="s">
        <v>29</v>
      </c>
      <c r="G17" s="52">
        <f t="shared" si="2"/>
        <v>6.1904761904761907</v>
      </c>
    </row>
    <row r="18" spans="1:9" x14ac:dyDescent="0.35">
      <c r="A18" s="49" t="s">
        <v>30</v>
      </c>
      <c r="B18" s="46" t="s">
        <v>31</v>
      </c>
      <c r="C18" s="46">
        <v>5</v>
      </c>
      <c r="D18" s="52">
        <f t="shared" si="0"/>
        <v>16</v>
      </c>
      <c r="E18" s="52">
        <f t="shared" si="3"/>
        <v>0.76190476190476186</v>
      </c>
      <c r="F18" s="46" t="s">
        <v>31</v>
      </c>
      <c r="G18" s="52">
        <f t="shared" si="2"/>
        <v>7.6190476190476186</v>
      </c>
    </row>
    <row r="19" spans="1:9" x14ac:dyDescent="0.35">
      <c r="A19" s="49" t="s">
        <v>32</v>
      </c>
      <c r="B19" s="46" t="s">
        <v>33</v>
      </c>
      <c r="C19" s="46">
        <v>9</v>
      </c>
      <c r="D19" s="52">
        <f t="shared" si="0"/>
        <v>12</v>
      </c>
      <c r="E19" s="52">
        <f t="shared" si="3"/>
        <v>0.5714285714285714</v>
      </c>
      <c r="F19" s="46" t="s">
        <v>33</v>
      </c>
      <c r="G19" s="52">
        <f t="shared" si="2"/>
        <v>5.7142857142857135</v>
      </c>
    </row>
    <row r="20" spans="1:9" x14ac:dyDescent="0.35">
      <c r="A20" s="49" t="s">
        <v>34</v>
      </c>
      <c r="B20" s="46" t="s">
        <v>35</v>
      </c>
      <c r="C20" s="46">
        <v>13.333333333333334</v>
      </c>
      <c r="D20" s="52">
        <f t="shared" si="0"/>
        <v>7.6666666666666661</v>
      </c>
      <c r="E20" s="52">
        <f t="shared" si="3"/>
        <v>0.36507936507936506</v>
      </c>
      <c r="F20" s="46" t="s">
        <v>35</v>
      </c>
      <c r="G20" s="52">
        <f t="shared" si="2"/>
        <v>3.6507936507936507</v>
      </c>
    </row>
    <row r="21" spans="1:9" x14ac:dyDescent="0.35">
      <c r="A21" s="49" t="s">
        <v>36</v>
      </c>
      <c r="B21" s="46" t="s">
        <v>37</v>
      </c>
      <c r="C21" s="46">
        <v>7.666666666666667</v>
      </c>
      <c r="D21" s="52">
        <f t="shared" si="0"/>
        <v>13.333333333333332</v>
      </c>
      <c r="E21" s="52">
        <f t="shared" si="3"/>
        <v>0.63492063492063489</v>
      </c>
      <c r="F21" s="46" t="s">
        <v>37</v>
      </c>
      <c r="G21" s="52">
        <f t="shared" si="2"/>
        <v>6.3492063492063489</v>
      </c>
    </row>
    <row r="22" spans="1:9" x14ac:dyDescent="0.35">
      <c r="A22" s="49" t="s">
        <v>38</v>
      </c>
      <c r="B22" s="46" t="s">
        <v>39</v>
      </c>
      <c r="C22" s="46">
        <v>8</v>
      </c>
      <c r="D22" s="52">
        <f t="shared" si="0"/>
        <v>13</v>
      </c>
      <c r="E22" s="52">
        <f t="shared" si="3"/>
        <v>0.61904761904761907</v>
      </c>
      <c r="F22" s="46" t="s">
        <v>39</v>
      </c>
      <c r="G22" s="52">
        <f t="shared" si="2"/>
        <v>6.1904761904761907</v>
      </c>
    </row>
    <row r="23" spans="1:9" x14ac:dyDescent="0.35">
      <c r="A23" s="49" t="s">
        <v>40</v>
      </c>
      <c r="B23" s="46" t="s">
        <v>41</v>
      </c>
      <c r="C23" s="46">
        <v>6.5</v>
      </c>
      <c r="D23" s="52">
        <f t="shared" si="0"/>
        <v>14.5</v>
      </c>
      <c r="E23" s="52">
        <f t="shared" si="3"/>
        <v>0.69047619047619047</v>
      </c>
      <c r="F23" s="46" t="s">
        <v>41</v>
      </c>
      <c r="G23" s="52">
        <f t="shared" si="2"/>
        <v>6.9047619047619051</v>
      </c>
    </row>
    <row r="24" spans="1:9" x14ac:dyDescent="0.35">
      <c r="A24" s="49" t="s">
        <v>42</v>
      </c>
      <c r="B24" s="46" t="s">
        <v>43</v>
      </c>
      <c r="C24" s="46">
        <v>2</v>
      </c>
      <c r="D24" s="52">
        <f t="shared" si="0"/>
        <v>19</v>
      </c>
      <c r="E24" s="52">
        <f t="shared" si="3"/>
        <v>0.90476190476190477</v>
      </c>
      <c r="F24" s="46" t="s">
        <v>43</v>
      </c>
      <c r="G24" s="52">
        <f t="shared" si="2"/>
        <v>9.0476190476190474</v>
      </c>
    </row>
    <row r="25" spans="1:9" x14ac:dyDescent="0.35">
      <c r="A25" s="49" t="s">
        <v>44</v>
      </c>
      <c r="B25" s="46" t="s">
        <v>45</v>
      </c>
      <c r="C25" s="46">
        <v>5</v>
      </c>
      <c r="D25" s="52">
        <f t="shared" si="0"/>
        <v>16</v>
      </c>
      <c r="E25" s="52">
        <f t="shared" si="3"/>
        <v>0.76190476190476186</v>
      </c>
      <c r="F25" s="46" t="s">
        <v>45</v>
      </c>
      <c r="G25" s="52">
        <f t="shared" si="2"/>
        <v>7.6190476190476186</v>
      </c>
    </row>
    <row r="26" spans="1:9" x14ac:dyDescent="0.35">
      <c r="A26" s="49" t="s">
        <v>46</v>
      </c>
      <c r="B26" s="46" t="s">
        <v>47</v>
      </c>
      <c r="C26" s="46">
        <v>7</v>
      </c>
      <c r="D26" s="52">
        <f t="shared" si="0"/>
        <v>14</v>
      </c>
      <c r="E26" s="52">
        <f t="shared" si="3"/>
        <v>0.66666666666666663</v>
      </c>
      <c r="F26" s="46" t="s">
        <v>47</v>
      </c>
      <c r="G26" s="52">
        <f t="shared" si="2"/>
        <v>6.6666666666666661</v>
      </c>
    </row>
    <row r="27" spans="1:9" x14ac:dyDescent="0.35">
      <c r="A27" s="49" t="s">
        <v>48</v>
      </c>
      <c r="B27" s="46" t="s">
        <v>49</v>
      </c>
      <c r="C27" s="46">
        <v>9.3333333333333339</v>
      </c>
      <c r="D27" s="52">
        <f t="shared" si="0"/>
        <v>11.666666666666666</v>
      </c>
      <c r="E27" s="52">
        <f t="shared" si="3"/>
        <v>0.55555555555555558</v>
      </c>
      <c r="F27" s="46" t="s">
        <v>49</v>
      </c>
      <c r="G27" s="52">
        <f t="shared" si="2"/>
        <v>5.5555555555555554</v>
      </c>
    </row>
    <row r="28" spans="1:9" x14ac:dyDescent="0.35">
      <c r="A28" s="49" t="s">
        <v>50</v>
      </c>
      <c r="B28" s="46" t="s">
        <v>51</v>
      </c>
      <c r="C28" s="46">
        <v>6</v>
      </c>
      <c r="D28" s="52">
        <f t="shared" si="0"/>
        <v>15</v>
      </c>
      <c r="E28" s="52">
        <f t="shared" si="3"/>
        <v>0.7142857142857143</v>
      </c>
      <c r="F28" s="46" t="s">
        <v>51</v>
      </c>
      <c r="G28" s="52">
        <f t="shared" si="2"/>
        <v>7.1428571428571432</v>
      </c>
    </row>
    <row r="29" spans="1:9" x14ac:dyDescent="0.35">
      <c r="A29" s="49" t="s">
        <v>52</v>
      </c>
      <c r="B29" s="46" t="s">
        <v>53</v>
      </c>
      <c r="C29" s="46" t="s">
        <v>407</v>
      </c>
      <c r="D29" s="52" t="str">
        <f t="shared" si="0"/>
        <v/>
      </c>
      <c r="E29" s="52" t="str">
        <f t="shared" si="3"/>
        <v/>
      </c>
      <c r="F29" s="46" t="s">
        <v>53</v>
      </c>
      <c r="G29" s="52" t="str">
        <f t="shared" si="2"/>
        <v/>
      </c>
      <c r="I29" s="5"/>
    </row>
    <row r="30" spans="1:9" x14ac:dyDescent="0.35">
      <c r="A30" s="49" t="s">
        <v>54</v>
      </c>
      <c r="B30" s="46" t="s">
        <v>55</v>
      </c>
      <c r="C30" s="46" t="s">
        <v>407</v>
      </c>
      <c r="D30" s="52" t="str">
        <f t="shared" si="0"/>
        <v/>
      </c>
      <c r="E30" s="52" t="str">
        <f t="shared" si="3"/>
        <v/>
      </c>
      <c r="F30" s="46" t="s">
        <v>55</v>
      </c>
      <c r="G30" s="53">
        <v>5</v>
      </c>
    </row>
    <row r="31" spans="1:9" x14ac:dyDescent="0.35">
      <c r="A31" s="49" t="s">
        <v>56</v>
      </c>
      <c r="B31" s="46" t="s">
        <v>57</v>
      </c>
      <c r="C31" s="46">
        <v>14.5</v>
      </c>
      <c r="D31" s="52">
        <f t="shared" si="0"/>
        <v>6.5</v>
      </c>
      <c r="E31" s="52">
        <f t="shared" si="3"/>
        <v>0.30952380952380953</v>
      </c>
      <c r="F31" s="46" t="s">
        <v>57</v>
      </c>
      <c r="G31" s="52">
        <f t="shared" si="2"/>
        <v>3.0952380952380953</v>
      </c>
    </row>
    <row r="32" spans="1:9" x14ac:dyDescent="0.35">
      <c r="A32" s="49" t="s">
        <v>58</v>
      </c>
      <c r="B32" s="46" t="s">
        <v>59</v>
      </c>
      <c r="C32" s="46" t="s">
        <v>407</v>
      </c>
      <c r="D32" s="52" t="str">
        <f t="shared" si="0"/>
        <v/>
      </c>
      <c r="E32" s="52" t="str">
        <f t="shared" si="3"/>
        <v/>
      </c>
      <c r="F32" s="46" t="s">
        <v>59</v>
      </c>
      <c r="G32" s="53">
        <v>7.5</v>
      </c>
    </row>
    <row r="33" spans="1:7" x14ac:dyDescent="0.35">
      <c r="A33" s="49" t="s">
        <v>60</v>
      </c>
      <c r="B33" s="46" t="s">
        <v>61</v>
      </c>
      <c r="C33" s="46">
        <v>20.666666666666668</v>
      </c>
      <c r="D33" s="52">
        <f t="shared" si="0"/>
        <v>0.33333333333333215</v>
      </c>
      <c r="E33" s="52">
        <f t="shared" si="3"/>
        <v>1.5873015873015817E-2</v>
      </c>
      <c r="F33" s="46" t="s">
        <v>61</v>
      </c>
      <c r="G33" s="52">
        <f t="shared" si="2"/>
        <v>0.15873015873015817</v>
      </c>
    </row>
    <row r="34" spans="1:7" x14ac:dyDescent="0.35">
      <c r="A34" s="49" t="s">
        <v>62</v>
      </c>
      <c r="B34" s="46" t="s">
        <v>63</v>
      </c>
      <c r="C34" s="46">
        <v>21</v>
      </c>
      <c r="D34" s="52">
        <f t="shared" si="0"/>
        <v>0</v>
      </c>
      <c r="E34" s="52">
        <f t="shared" si="3"/>
        <v>0</v>
      </c>
      <c r="F34" s="46" t="s">
        <v>63</v>
      </c>
      <c r="G34" s="52">
        <f t="shared" si="2"/>
        <v>0</v>
      </c>
    </row>
    <row r="35" spans="1:7" x14ac:dyDescent="0.35">
      <c r="A35" s="49" t="s">
        <v>64</v>
      </c>
      <c r="B35" s="46" t="s">
        <v>65</v>
      </c>
      <c r="C35" s="46">
        <v>15.666666666666666</v>
      </c>
      <c r="D35" s="52">
        <f t="shared" ref="D35:D66" si="4">IF(C35="","",21-C35)</f>
        <v>5.3333333333333339</v>
      </c>
      <c r="E35" s="52">
        <f t="shared" si="3"/>
        <v>0.25396825396825401</v>
      </c>
      <c r="F35" s="46" t="s">
        <v>65</v>
      </c>
      <c r="G35" s="52">
        <f t="shared" si="2"/>
        <v>2.53968253968254</v>
      </c>
    </row>
    <row r="36" spans="1:7" x14ac:dyDescent="0.35">
      <c r="A36" s="49" t="s">
        <v>66</v>
      </c>
      <c r="B36" s="46" t="s">
        <v>67</v>
      </c>
      <c r="C36" s="46">
        <v>17</v>
      </c>
      <c r="D36" s="52">
        <f t="shared" si="4"/>
        <v>4</v>
      </c>
      <c r="E36" s="52">
        <f t="shared" si="3"/>
        <v>0.19047619047619047</v>
      </c>
      <c r="F36" s="46" t="s">
        <v>67</v>
      </c>
      <c r="G36" s="52">
        <f t="shared" si="2"/>
        <v>1.9047619047619047</v>
      </c>
    </row>
    <row r="37" spans="1:7" x14ac:dyDescent="0.35">
      <c r="A37" s="49" t="s">
        <v>68</v>
      </c>
      <c r="B37" s="46" t="s">
        <v>69</v>
      </c>
      <c r="C37" s="46">
        <v>9</v>
      </c>
      <c r="D37" s="52">
        <f t="shared" si="4"/>
        <v>12</v>
      </c>
      <c r="E37" s="52">
        <f t="shared" si="3"/>
        <v>0.5714285714285714</v>
      </c>
      <c r="F37" s="46" t="s">
        <v>69</v>
      </c>
      <c r="G37" s="52">
        <f t="shared" si="2"/>
        <v>5.7142857142857135</v>
      </c>
    </row>
    <row r="38" spans="1:7" x14ac:dyDescent="0.35">
      <c r="A38" s="49" t="s">
        <v>70</v>
      </c>
      <c r="B38" s="46" t="s">
        <v>71</v>
      </c>
      <c r="C38" s="46">
        <v>6.666666666666667</v>
      </c>
      <c r="D38" s="52">
        <f t="shared" si="4"/>
        <v>14.333333333333332</v>
      </c>
      <c r="E38" s="52">
        <f t="shared" si="3"/>
        <v>0.68253968253968245</v>
      </c>
      <c r="F38" s="46" t="s">
        <v>71</v>
      </c>
      <c r="G38" s="52">
        <f t="shared" si="2"/>
        <v>6.8253968253968242</v>
      </c>
    </row>
    <row r="39" spans="1:7" x14ac:dyDescent="0.35">
      <c r="A39" s="49" t="s">
        <v>72</v>
      </c>
      <c r="B39" s="46" t="s">
        <v>73</v>
      </c>
      <c r="C39" s="46"/>
      <c r="D39" s="52" t="str">
        <f t="shared" si="4"/>
        <v/>
      </c>
      <c r="E39" s="52" t="str">
        <f t="shared" si="3"/>
        <v/>
      </c>
      <c r="F39" s="46" t="s">
        <v>73</v>
      </c>
      <c r="G39" s="53">
        <v>5</v>
      </c>
    </row>
    <row r="40" spans="1:7" x14ac:dyDescent="0.35">
      <c r="A40" s="49" t="s">
        <v>74</v>
      </c>
      <c r="B40" s="46" t="s">
        <v>75</v>
      </c>
      <c r="C40" s="46"/>
      <c r="D40" s="52" t="str">
        <f t="shared" si="4"/>
        <v/>
      </c>
      <c r="E40" s="52" t="str">
        <f t="shared" si="3"/>
        <v/>
      </c>
      <c r="F40" s="46" t="s">
        <v>75</v>
      </c>
      <c r="G40" s="53">
        <v>9</v>
      </c>
    </row>
    <row r="41" spans="1:7" x14ac:dyDescent="0.35">
      <c r="A41" s="49" t="s">
        <v>76</v>
      </c>
      <c r="B41" s="46" t="s">
        <v>77</v>
      </c>
      <c r="C41" s="46">
        <v>11.666666666666666</v>
      </c>
      <c r="D41" s="52">
        <f t="shared" si="4"/>
        <v>9.3333333333333339</v>
      </c>
      <c r="E41" s="52">
        <f t="shared" si="3"/>
        <v>0.44444444444444448</v>
      </c>
      <c r="F41" s="46" t="s">
        <v>77</v>
      </c>
      <c r="G41" s="52">
        <f t="shared" si="2"/>
        <v>4.4444444444444446</v>
      </c>
    </row>
    <row r="42" spans="1:7" x14ac:dyDescent="0.35">
      <c r="A42" s="49" t="s">
        <v>78</v>
      </c>
      <c r="B42" s="46" t="s">
        <v>79</v>
      </c>
      <c r="C42" s="46" t="s">
        <v>407</v>
      </c>
      <c r="D42" s="52" t="str">
        <f t="shared" si="4"/>
        <v/>
      </c>
      <c r="E42" s="52" t="str">
        <f t="shared" si="3"/>
        <v/>
      </c>
      <c r="F42" s="46" t="s">
        <v>79</v>
      </c>
      <c r="G42" s="53">
        <v>7.5</v>
      </c>
    </row>
    <row r="43" spans="1:7" x14ac:dyDescent="0.35">
      <c r="A43" s="49" t="s">
        <v>80</v>
      </c>
      <c r="B43" s="46" t="s">
        <v>81</v>
      </c>
      <c r="C43" s="46"/>
      <c r="D43" s="52" t="str">
        <f t="shared" si="4"/>
        <v/>
      </c>
      <c r="E43" s="52" t="str">
        <f t="shared" si="3"/>
        <v/>
      </c>
      <c r="F43" s="46" t="s">
        <v>81</v>
      </c>
      <c r="G43" s="53">
        <v>5</v>
      </c>
    </row>
    <row r="44" spans="1:7" x14ac:dyDescent="0.35">
      <c r="A44" s="49" t="s">
        <v>82</v>
      </c>
      <c r="B44" s="46" t="s">
        <v>83</v>
      </c>
      <c r="C44" s="46">
        <v>7</v>
      </c>
      <c r="D44" s="52">
        <f t="shared" si="4"/>
        <v>14</v>
      </c>
      <c r="E44" s="52">
        <f t="shared" si="3"/>
        <v>0.66666666666666663</v>
      </c>
      <c r="F44" s="46" t="s">
        <v>83</v>
      </c>
      <c r="G44" s="52">
        <f t="shared" si="2"/>
        <v>6.6666666666666661</v>
      </c>
    </row>
    <row r="45" spans="1:7" x14ac:dyDescent="0.35">
      <c r="A45" s="49" t="s">
        <v>84</v>
      </c>
      <c r="B45" s="46" t="s">
        <v>85</v>
      </c>
      <c r="C45" s="46">
        <v>12</v>
      </c>
      <c r="D45" s="52">
        <f t="shared" si="4"/>
        <v>9</v>
      </c>
      <c r="E45" s="52">
        <f t="shared" si="3"/>
        <v>0.42857142857142855</v>
      </c>
      <c r="F45" s="46" t="s">
        <v>85</v>
      </c>
      <c r="G45" s="52">
        <f t="shared" si="2"/>
        <v>4.2857142857142856</v>
      </c>
    </row>
    <row r="46" spans="1:7" x14ac:dyDescent="0.35">
      <c r="A46" s="49" t="s">
        <v>86</v>
      </c>
      <c r="B46" s="46" t="s">
        <v>87</v>
      </c>
      <c r="C46" s="46">
        <v>18</v>
      </c>
      <c r="D46" s="52">
        <f t="shared" si="4"/>
        <v>3</v>
      </c>
      <c r="E46" s="52">
        <f t="shared" si="3"/>
        <v>0.14285714285714285</v>
      </c>
      <c r="F46" s="46" t="s">
        <v>87</v>
      </c>
      <c r="G46" s="52">
        <f t="shared" si="2"/>
        <v>1.4285714285714284</v>
      </c>
    </row>
    <row r="47" spans="1:7" x14ac:dyDescent="0.35">
      <c r="A47" s="49" t="s">
        <v>88</v>
      </c>
      <c r="B47" s="46" t="s">
        <v>89</v>
      </c>
      <c r="C47" s="46">
        <v>21</v>
      </c>
      <c r="D47" s="52">
        <f t="shared" si="4"/>
        <v>0</v>
      </c>
      <c r="E47" s="52">
        <f t="shared" si="3"/>
        <v>0</v>
      </c>
      <c r="F47" s="46" t="s">
        <v>89</v>
      </c>
      <c r="G47" s="52">
        <f t="shared" si="2"/>
        <v>0</v>
      </c>
    </row>
    <row r="48" spans="1:7" x14ac:dyDescent="0.35">
      <c r="A48" s="49" t="s">
        <v>90</v>
      </c>
      <c r="B48" s="46" t="s">
        <v>91</v>
      </c>
      <c r="C48" s="54"/>
      <c r="D48" s="52" t="str">
        <f t="shared" si="4"/>
        <v/>
      </c>
      <c r="E48" s="52" t="str">
        <f t="shared" si="3"/>
        <v/>
      </c>
      <c r="F48" s="46" t="s">
        <v>91</v>
      </c>
      <c r="G48" s="53">
        <v>5</v>
      </c>
    </row>
    <row r="49" spans="1:7" x14ac:dyDescent="0.35">
      <c r="A49" s="49" t="s">
        <v>92</v>
      </c>
      <c r="B49" s="46" t="s">
        <v>93</v>
      </c>
      <c r="C49" s="46" t="s">
        <v>407</v>
      </c>
      <c r="D49" s="52" t="str">
        <f t="shared" si="4"/>
        <v/>
      </c>
      <c r="E49" s="52"/>
      <c r="F49" s="46" t="s">
        <v>93</v>
      </c>
      <c r="G49" s="53">
        <v>7.5</v>
      </c>
    </row>
    <row r="50" spans="1:7" x14ac:dyDescent="0.35">
      <c r="A50" s="49" t="s">
        <v>94</v>
      </c>
      <c r="B50" s="46" t="s">
        <v>95</v>
      </c>
      <c r="C50" s="46">
        <v>21</v>
      </c>
      <c r="D50" s="52">
        <f t="shared" si="4"/>
        <v>0</v>
      </c>
      <c r="E50" s="52">
        <f t="shared" ref="E50:E81" si="5">IF(D50="","",IF(D50&gt;=$I$203,1,((D50-$B$203)/($B$204-$B$203))))</f>
        <v>0</v>
      </c>
      <c r="F50" s="46" t="s">
        <v>95</v>
      </c>
      <c r="G50" s="52">
        <f t="shared" si="2"/>
        <v>0</v>
      </c>
    </row>
    <row r="51" spans="1:7" x14ac:dyDescent="0.35">
      <c r="A51" s="49" t="s">
        <v>96</v>
      </c>
      <c r="B51" s="46" t="s">
        <v>97</v>
      </c>
      <c r="C51" s="46">
        <v>9.3333333333333339</v>
      </c>
      <c r="D51" s="52">
        <f t="shared" si="4"/>
        <v>11.666666666666666</v>
      </c>
      <c r="E51" s="52">
        <f t="shared" si="5"/>
        <v>0.55555555555555558</v>
      </c>
      <c r="F51" s="46" t="s">
        <v>97</v>
      </c>
      <c r="G51" s="52">
        <f t="shared" si="2"/>
        <v>5.5555555555555554</v>
      </c>
    </row>
    <row r="52" spans="1:7" x14ac:dyDescent="0.35">
      <c r="A52" s="49" t="s">
        <v>98</v>
      </c>
      <c r="B52" s="46" t="s">
        <v>99</v>
      </c>
      <c r="C52" s="46">
        <v>7</v>
      </c>
      <c r="D52" s="52">
        <f t="shared" si="4"/>
        <v>14</v>
      </c>
      <c r="E52" s="52">
        <f t="shared" si="5"/>
        <v>0.66666666666666663</v>
      </c>
      <c r="F52" s="46" t="s">
        <v>99</v>
      </c>
      <c r="G52" s="52">
        <f t="shared" si="2"/>
        <v>6.6666666666666661</v>
      </c>
    </row>
    <row r="53" spans="1:7" x14ac:dyDescent="0.35">
      <c r="A53" s="49" t="s">
        <v>100</v>
      </c>
      <c r="B53" s="46" t="s">
        <v>101</v>
      </c>
      <c r="C53" s="46">
        <v>5</v>
      </c>
      <c r="D53" s="52">
        <f t="shared" si="4"/>
        <v>16</v>
      </c>
      <c r="E53" s="52">
        <f t="shared" si="5"/>
        <v>0.76190476190476186</v>
      </c>
      <c r="F53" s="46" t="s">
        <v>101</v>
      </c>
      <c r="G53" s="52">
        <f t="shared" si="2"/>
        <v>7.6190476190476186</v>
      </c>
    </row>
    <row r="54" spans="1:7" x14ac:dyDescent="0.35">
      <c r="A54" s="49" t="s">
        <v>102</v>
      </c>
      <c r="B54" s="46" t="s">
        <v>103</v>
      </c>
      <c r="C54" s="46">
        <v>7.333333333333333</v>
      </c>
      <c r="D54" s="52">
        <f t="shared" si="4"/>
        <v>13.666666666666668</v>
      </c>
      <c r="E54" s="52">
        <f t="shared" si="5"/>
        <v>0.65079365079365081</v>
      </c>
      <c r="F54" s="46" t="s">
        <v>103</v>
      </c>
      <c r="G54" s="52">
        <f t="shared" si="2"/>
        <v>6.5079365079365079</v>
      </c>
    </row>
    <row r="55" spans="1:7" x14ac:dyDescent="0.35">
      <c r="A55" s="49" t="s">
        <v>104</v>
      </c>
      <c r="B55" s="46" t="s">
        <v>105</v>
      </c>
      <c r="C55" s="46" t="s">
        <v>407</v>
      </c>
      <c r="D55" s="52" t="str">
        <f t="shared" si="4"/>
        <v/>
      </c>
      <c r="E55" s="52" t="str">
        <f t="shared" si="5"/>
        <v/>
      </c>
      <c r="F55" s="46" t="s">
        <v>105</v>
      </c>
      <c r="G55" s="52" t="str">
        <f t="shared" si="2"/>
        <v/>
      </c>
    </row>
    <row r="56" spans="1:7" x14ac:dyDescent="0.35">
      <c r="A56" s="49" t="s">
        <v>106</v>
      </c>
      <c r="B56" s="46" t="s">
        <v>107</v>
      </c>
      <c r="C56" s="46">
        <v>15</v>
      </c>
      <c r="D56" s="52">
        <f t="shared" si="4"/>
        <v>6</v>
      </c>
      <c r="E56" s="52">
        <f t="shared" si="5"/>
        <v>0.2857142857142857</v>
      </c>
      <c r="F56" s="46" t="s">
        <v>107</v>
      </c>
      <c r="G56" s="52">
        <f t="shared" si="2"/>
        <v>2.8571428571428568</v>
      </c>
    </row>
    <row r="57" spans="1:7" x14ac:dyDescent="0.35">
      <c r="A57" s="49" t="s">
        <v>108</v>
      </c>
      <c r="B57" s="46" t="s">
        <v>109</v>
      </c>
      <c r="C57" s="46">
        <v>17.666666666666668</v>
      </c>
      <c r="D57" s="52">
        <f t="shared" si="4"/>
        <v>3.3333333333333321</v>
      </c>
      <c r="E57" s="52">
        <f t="shared" si="5"/>
        <v>0.15873015873015867</v>
      </c>
      <c r="F57" s="46" t="s">
        <v>109</v>
      </c>
      <c r="G57" s="52">
        <f t="shared" si="2"/>
        <v>1.5873015873015865</v>
      </c>
    </row>
    <row r="58" spans="1:7" x14ac:dyDescent="0.35">
      <c r="A58" s="49" t="s">
        <v>110</v>
      </c>
      <c r="B58" s="46" t="s">
        <v>111</v>
      </c>
      <c r="C58" s="46">
        <v>4</v>
      </c>
      <c r="D58" s="52">
        <f t="shared" si="4"/>
        <v>17</v>
      </c>
      <c r="E58" s="52">
        <f t="shared" si="5"/>
        <v>0.80952380952380953</v>
      </c>
      <c r="F58" s="46" t="s">
        <v>111</v>
      </c>
      <c r="G58" s="52">
        <f t="shared" si="2"/>
        <v>8.0952380952380949</v>
      </c>
    </row>
    <row r="59" spans="1:7" x14ac:dyDescent="0.35">
      <c r="A59" s="49" t="s">
        <v>112</v>
      </c>
      <c r="B59" s="46" t="s">
        <v>113</v>
      </c>
      <c r="C59" s="46">
        <v>20</v>
      </c>
      <c r="D59" s="52">
        <f t="shared" si="4"/>
        <v>1</v>
      </c>
      <c r="E59" s="52">
        <f t="shared" si="5"/>
        <v>4.7619047619047616E-2</v>
      </c>
      <c r="F59" s="46" t="s">
        <v>113</v>
      </c>
      <c r="G59" s="52">
        <f t="shared" si="2"/>
        <v>0.47619047619047616</v>
      </c>
    </row>
    <row r="60" spans="1:7" x14ac:dyDescent="0.35">
      <c r="A60" s="49" t="s">
        <v>114</v>
      </c>
      <c r="B60" s="46" t="s">
        <v>115</v>
      </c>
      <c r="C60" s="46">
        <v>8</v>
      </c>
      <c r="D60" s="52">
        <f t="shared" si="4"/>
        <v>13</v>
      </c>
      <c r="E60" s="52">
        <f t="shared" si="5"/>
        <v>0.61904761904761907</v>
      </c>
      <c r="F60" s="46" t="s">
        <v>115</v>
      </c>
      <c r="G60" s="52">
        <f t="shared" si="2"/>
        <v>6.1904761904761907</v>
      </c>
    </row>
    <row r="61" spans="1:7" x14ac:dyDescent="0.35">
      <c r="A61" s="49" t="s">
        <v>116</v>
      </c>
      <c r="B61" s="46" t="s">
        <v>117</v>
      </c>
      <c r="C61" s="46">
        <v>19</v>
      </c>
      <c r="D61" s="52">
        <f t="shared" si="4"/>
        <v>2</v>
      </c>
      <c r="E61" s="52">
        <f t="shared" si="5"/>
        <v>9.5238095238095233E-2</v>
      </c>
      <c r="F61" s="46" t="s">
        <v>117</v>
      </c>
      <c r="G61" s="52">
        <f t="shared" si="2"/>
        <v>0.95238095238095233</v>
      </c>
    </row>
    <row r="62" spans="1:7" x14ac:dyDescent="0.35">
      <c r="A62" s="49" t="s">
        <v>118</v>
      </c>
      <c r="B62" s="46" t="s">
        <v>119</v>
      </c>
      <c r="C62" s="46" t="s">
        <v>407</v>
      </c>
      <c r="D62" s="52" t="str">
        <f t="shared" si="4"/>
        <v/>
      </c>
      <c r="E62" s="52" t="str">
        <f t="shared" si="5"/>
        <v/>
      </c>
      <c r="F62" s="46" t="s">
        <v>119</v>
      </c>
      <c r="G62" s="52" t="str">
        <f t="shared" si="2"/>
        <v/>
      </c>
    </row>
    <row r="63" spans="1:7" x14ac:dyDescent="0.35">
      <c r="A63" s="49" t="s">
        <v>120</v>
      </c>
      <c r="B63" s="46" t="s">
        <v>121</v>
      </c>
      <c r="C63" s="46">
        <v>5.5</v>
      </c>
      <c r="D63" s="52">
        <f t="shared" si="4"/>
        <v>15.5</v>
      </c>
      <c r="E63" s="52">
        <f t="shared" si="5"/>
        <v>0.73809523809523814</v>
      </c>
      <c r="F63" s="46" t="s">
        <v>121</v>
      </c>
      <c r="G63" s="52">
        <f t="shared" si="2"/>
        <v>7.3809523809523814</v>
      </c>
    </row>
    <row r="64" spans="1:7" x14ac:dyDescent="0.35">
      <c r="A64" s="49" t="s">
        <v>122</v>
      </c>
      <c r="B64" s="46" t="s">
        <v>123</v>
      </c>
      <c r="C64" s="46">
        <v>18.333333333333332</v>
      </c>
      <c r="D64" s="52">
        <f t="shared" si="4"/>
        <v>2.6666666666666679</v>
      </c>
      <c r="E64" s="52">
        <f t="shared" si="5"/>
        <v>0.12698412698412703</v>
      </c>
      <c r="F64" s="46" t="s">
        <v>123</v>
      </c>
      <c r="G64" s="52">
        <f t="shared" si="2"/>
        <v>1.2698412698412702</v>
      </c>
    </row>
    <row r="65" spans="1:7" x14ac:dyDescent="0.35">
      <c r="A65" s="49" t="s">
        <v>124</v>
      </c>
      <c r="B65" s="46" t="s">
        <v>125</v>
      </c>
      <c r="C65" s="46">
        <v>10</v>
      </c>
      <c r="D65" s="52">
        <f t="shared" si="4"/>
        <v>11</v>
      </c>
      <c r="E65" s="52">
        <f t="shared" si="5"/>
        <v>0.52380952380952384</v>
      </c>
      <c r="F65" s="46" t="s">
        <v>125</v>
      </c>
      <c r="G65" s="52">
        <f t="shared" si="2"/>
        <v>5.2380952380952381</v>
      </c>
    </row>
    <row r="66" spans="1:7" x14ac:dyDescent="0.35">
      <c r="A66" s="49" t="s">
        <v>126</v>
      </c>
      <c r="B66" s="46" t="s">
        <v>127</v>
      </c>
      <c r="C66" s="46">
        <v>1.5</v>
      </c>
      <c r="D66" s="52">
        <f t="shared" si="4"/>
        <v>19.5</v>
      </c>
      <c r="E66" s="52">
        <f t="shared" si="5"/>
        <v>0.9285714285714286</v>
      </c>
      <c r="F66" s="46" t="s">
        <v>127</v>
      </c>
      <c r="G66" s="52">
        <f t="shared" si="2"/>
        <v>9.2857142857142865</v>
      </c>
    </row>
    <row r="67" spans="1:7" x14ac:dyDescent="0.35">
      <c r="A67" s="49" t="s">
        <v>128</v>
      </c>
      <c r="B67" s="46" t="s">
        <v>129</v>
      </c>
      <c r="C67" s="46"/>
      <c r="D67" s="52" t="str">
        <f t="shared" ref="D67:D98" si="6">IF(C67="","",21-C67)</f>
        <v/>
      </c>
      <c r="E67" s="52" t="str">
        <f t="shared" si="5"/>
        <v/>
      </c>
      <c r="F67" s="46" t="s">
        <v>129</v>
      </c>
      <c r="G67" s="53">
        <v>5</v>
      </c>
    </row>
    <row r="68" spans="1:7" x14ac:dyDescent="0.35">
      <c r="A68" s="49"/>
      <c r="B68" s="46" t="s">
        <v>389</v>
      </c>
      <c r="C68" s="46"/>
      <c r="D68" s="52" t="str">
        <f t="shared" si="6"/>
        <v/>
      </c>
      <c r="E68" s="52" t="str">
        <f t="shared" si="5"/>
        <v/>
      </c>
      <c r="F68" s="46" t="s">
        <v>389</v>
      </c>
      <c r="G68" s="52" t="str">
        <f t="shared" ref="G68:G131" si="7">IF(E68="","",E68*10)</f>
        <v/>
      </c>
    </row>
    <row r="69" spans="1:7" x14ac:dyDescent="0.35">
      <c r="A69" s="49" t="s">
        <v>130</v>
      </c>
      <c r="B69" s="46" t="s">
        <v>131</v>
      </c>
      <c r="C69" s="46" t="s">
        <v>407</v>
      </c>
      <c r="D69" s="52" t="str">
        <f t="shared" si="6"/>
        <v/>
      </c>
      <c r="E69" s="52" t="str">
        <f t="shared" si="5"/>
        <v/>
      </c>
      <c r="F69" s="46" t="s">
        <v>131</v>
      </c>
      <c r="G69" s="53">
        <v>7.5</v>
      </c>
    </row>
    <row r="70" spans="1:7" x14ac:dyDescent="0.35">
      <c r="A70" s="49" t="s">
        <v>132</v>
      </c>
      <c r="B70" s="46" t="s">
        <v>133</v>
      </c>
      <c r="C70" s="46" t="s">
        <v>407</v>
      </c>
      <c r="D70" s="52" t="str">
        <f t="shared" si="6"/>
        <v/>
      </c>
      <c r="E70" s="52" t="str">
        <f t="shared" si="5"/>
        <v/>
      </c>
      <c r="F70" s="46" t="s">
        <v>133</v>
      </c>
      <c r="G70" s="52" t="str">
        <f t="shared" si="7"/>
        <v/>
      </c>
    </row>
    <row r="71" spans="1:7" x14ac:dyDescent="0.35">
      <c r="A71" s="49" t="s">
        <v>134</v>
      </c>
      <c r="B71" s="46" t="s">
        <v>135</v>
      </c>
      <c r="C71" s="46">
        <v>10</v>
      </c>
      <c r="D71" s="52">
        <f t="shared" si="6"/>
        <v>11</v>
      </c>
      <c r="E71" s="52">
        <f t="shared" si="5"/>
        <v>0.52380952380952384</v>
      </c>
      <c r="F71" s="46" t="s">
        <v>135</v>
      </c>
      <c r="G71" s="52">
        <f t="shared" si="7"/>
        <v>5.2380952380952381</v>
      </c>
    </row>
    <row r="72" spans="1:7" x14ac:dyDescent="0.35">
      <c r="A72" s="49" t="s">
        <v>136</v>
      </c>
      <c r="B72" s="46" t="s">
        <v>137</v>
      </c>
      <c r="C72" s="46" t="s">
        <v>407</v>
      </c>
      <c r="D72" s="52" t="str">
        <f t="shared" si="6"/>
        <v/>
      </c>
      <c r="E72" s="52" t="str">
        <f t="shared" si="5"/>
        <v/>
      </c>
      <c r="F72" s="46" t="s">
        <v>137</v>
      </c>
      <c r="G72" s="53">
        <v>9</v>
      </c>
    </row>
    <row r="73" spans="1:7" x14ac:dyDescent="0.35">
      <c r="A73" s="49" t="s">
        <v>138</v>
      </c>
      <c r="B73" s="46" t="s">
        <v>139</v>
      </c>
      <c r="C73" s="46">
        <v>9.6666666666666661</v>
      </c>
      <c r="D73" s="52">
        <f t="shared" si="6"/>
        <v>11.333333333333334</v>
      </c>
      <c r="E73" s="52">
        <f t="shared" si="5"/>
        <v>0.53968253968253976</v>
      </c>
      <c r="F73" s="46" t="s">
        <v>139</v>
      </c>
      <c r="G73" s="52">
        <f t="shared" si="7"/>
        <v>5.3968253968253972</v>
      </c>
    </row>
    <row r="74" spans="1:7" x14ac:dyDescent="0.35">
      <c r="A74" s="55" t="s">
        <v>140</v>
      </c>
      <c r="B74" s="46" t="s">
        <v>141</v>
      </c>
      <c r="C74" s="56" t="s">
        <v>407</v>
      </c>
      <c r="D74" s="52" t="str">
        <f t="shared" si="6"/>
        <v/>
      </c>
      <c r="E74" s="52" t="str">
        <f t="shared" si="5"/>
        <v/>
      </c>
      <c r="F74" s="46" t="s">
        <v>141</v>
      </c>
      <c r="G74" s="53">
        <v>2.5</v>
      </c>
    </row>
    <row r="75" spans="1:7" x14ac:dyDescent="0.35">
      <c r="A75" s="49" t="s">
        <v>142</v>
      </c>
      <c r="B75" s="46" t="s">
        <v>143</v>
      </c>
      <c r="C75" s="46">
        <v>18.666666666666668</v>
      </c>
      <c r="D75" s="52">
        <f t="shared" si="6"/>
        <v>2.3333333333333321</v>
      </c>
      <c r="E75" s="52">
        <f t="shared" si="5"/>
        <v>0.11111111111111105</v>
      </c>
      <c r="F75" s="46" t="s">
        <v>143</v>
      </c>
      <c r="G75" s="52">
        <f t="shared" si="7"/>
        <v>1.1111111111111105</v>
      </c>
    </row>
    <row r="76" spans="1:7" x14ac:dyDescent="0.35">
      <c r="A76" s="49" t="s">
        <v>144</v>
      </c>
      <c r="B76" s="46" t="s">
        <v>145</v>
      </c>
      <c r="C76" s="46">
        <v>8.5</v>
      </c>
      <c r="D76" s="52">
        <f t="shared" si="6"/>
        <v>12.5</v>
      </c>
      <c r="E76" s="52">
        <f t="shared" si="5"/>
        <v>0.59523809523809523</v>
      </c>
      <c r="F76" s="46" t="s">
        <v>145</v>
      </c>
      <c r="G76" s="52">
        <f t="shared" si="7"/>
        <v>5.9523809523809526</v>
      </c>
    </row>
    <row r="77" spans="1:7" x14ac:dyDescent="0.35">
      <c r="A77" s="49" t="s">
        <v>146</v>
      </c>
      <c r="B77" s="46" t="s">
        <v>147</v>
      </c>
      <c r="C77" s="46">
        <v>13.666666666666666</v>
      </c>
      <c r="D77" s="52">
        <f t="shared" si="6"/>
        <v>7.3333333333333339</v>
      </c>
      <c r="E77" s="52">
        <f t="shared" si="5"/>
        <v>0.34920634920634924</v>
      </c>
      <c r="F77" s="46" t="s">
        <v>147</v>
      </c>
      <c r="G77" s="52">
        <f t="shared" si="7"/>
        <v>3.4920634920634925</v>
      </c>
    </row>
    <row r="78" spans="1:7" x14ac:dyDescent="0.35">
      <c r="A78" s="49" t="s">
        <v>148</v>
      </c>
      <c r="B78" s="46" t="s">
        <v>149</v>
      </c>
      <c r="C78" s="46"/>
      <c r="D78" s="52" t="str">
        <f t="shared" si="6"/>
        <v/>
      </c>
      <c r="E78" s="52" t="str">
        <f t="shared" si="5"/>
        <v/>
      </c>
      <c r="F78" s="46" t="s">
        <v>149</v>
      </c>
      <c r="G78" s="53">
        <v>7.5</v>
      </c>
    </row>
    <row r="79" spans="1:7" x14ac:dyDescent="0.35">
      <c r="A79" s="49" t="s">
        <v>150</v>
      </c>
      <c r="B79" s="46" t="s">
        <v>151</v>
      </c>
      <c r="C79" s="46">
        <v>13</v>
      </c>
      <c r="D79" s="52">
        <f t="shared" si="6"/>
        <v>8</v>
      </c>
      <c r="E79" s="52">
        <f t="shared" si="5"/>
        <v>0.38095238095238093</v>
      </c>
      <c r="F79" s="46" t="s">
        <v>151</v>
      </c>
      <c r="G79" s="52">
        <f t="shared" si="7"/>
        <v>3.8095238095238093</v>
      </c>
    </row>
    <row r="80" spans="1:7" x14ac:dyDescent="0.35">
      <c r="A80" s="49" t="s">
        <v>152</v>
      </c>
      <c r="B80" s="46" t="s">
        <v>153</v>
      </c>
      <c r="C80" s="46">
        <v>13</v>
      </c>
      <c r="D80" s="52">
        <f t="shared" si="6"/>
        <v>8</v>
      </c>
      <c r="E80" s="52">
        <f t="shared" si="5"/>
        <v>0.38095238095238093</v>
      </c>
      <c r="F80" s="46" t="s">
        <v>153</v>
      </c>
      <c r="G80" s="52">
        <f t="shared" si="7"/>
        <v>3.8095238095238093</v>
      </c>
    </row>
    <row r="81" spans="1:7" x14ac:dyDescent="0.35">
      <c r="A81" s="49" t="s">
        <v>154</v>
      </c>
      <c r="B81" s="46" t="s">
        <v>155</v>
      </c>
      <c r="C81" s="46">
        <v>12</v>
      </c>
      <c r="D81" s="52">
        <f t="shared" si="6"/>
        <v>9</v>
      </c>
      <c r="E81" s="52">
        <f t="shared" si="5"/>
        <v>0.42857142857142855</v>
      </c>
      <c r="F81" s="46" t="s">
        <v>155</v>
      </c>
      <c r="G81" s="52">
        <f t="shared" si="7"/>
        <v>4.2857142857142856</v>
      </c>
    </row>
    <row r="82" spans="1:7" x14ac:dyDescent="0.35">
      <c r="A82" s="49" t="s">
        <v>156</v>
      </c>
      <c r="B82" s="46" t="s">
        <v>157</v>
      </c>
      <c r="C82" s="46">
        <v>17.666666666666668</v>
      </c>
      <c r="D82" s="52">
        <f t="shared" si="6"/>
        <v>3.3333333333333321</v>
      </c>
      <c r="E82" s="52">
        <f t="shared" ref="E82:E113" si="8">IF(D82="","",IF(D82&gt;=$I$203,1,((D82-$B$203)/($B$204-$B$203))))</f>
        <v>0.15873015873015867</v>
      </c>
      <c r="F82" s="46" t="s">
        <v>157</v>
      </c>
      <c r="G82" s="52">
        <f t="shared" si="7"/>
        <v>1.5873015873015865</v>
      </c>
    </row>
    <row r="83" spans="1:7" x14ac:dyDescent="0.35">
      <c r="A83" s="49" t="s">
        <v>158</v>
      </c>
      <c r="B83" s="46" t="s">
        <v>159</v>
      </c>
      <c r="C83" s="46" t="s">
        <v>407</v>
      </c>
      <c r="D83" s="52" t="str">
        <f t="shared" si="6"/>
        <v/>
      </c>
      <c r="E83" s="52" t="str">
        <f t="shared" si="8"/>
        <v/>
      </c>
      <c r="F83" s="46" t="s">
        <v>159</v>
      </c>
      <c r="G83" s="52" t="str">
        <f t="shared" si="7"/>
        <v/>
      </c>
    </row>
    <row r="84" spans="1:7" x14ac:dyDescent="0.35">
      <c r="A84" s="49" t="s">
        <v>160</v>
      </c>
      <c r="B84" s="46" t="s">
        <v>161</v>
      </c>
      <c r="C84" s="46">
        <v>5.666666666666667</v>
      </c>
      <c r="D84" s="52">
        <f t="shared" si="6"/>
        <v>15.333333333333332</v>
      </c>
      <c r="E84" s="52">
        <f t="shared" si="8"/>
        <v>0.73015873015873012</v>
      </c>
      <c r="F84" s="46" t="s">
        <v>161</v>
      </c>
      <c r="G84" s="52">
        <f t="shared" si="7"/>
        <v>7.3015873015873014</v>
      </c>
    </row>
    <row r="85" spans="1:7" x14ac:dyDescent="0.35">
      <c r="A85" s="49" t="s">
        <v>162</v>
      </c>
      <c r="B85" s="46" t="s">
        <v>163</v>
      </c>
      <c r="C85" s="46">
        <v>16</v>
      </c>
      <c r="D85" s="52">
        <f t="shared" si="6"/>
        <v>5</v>
      </c>
      <c r="E85" s="52">
        <f t="shared" si="8"/>
        <v>0.23809523809523808</v>
      </c>
      <c r="F85" s="46" t="s">
        <v>163</v>
      </c>
      <c r="G85" s="52">
        <f t="shared" si="7"/>
        <v>2.3809523809523809</v>
      </c>
    </row>
    <row r="86" spans="1:7" x14ac:dyDescent="0.35">
      <c r="A86" s="49" t="s">
        <v>164</v>
      </c>
      <c r="B86" s="46" t="s">
        <v>165</v>
      </c>
      <c r="C86" s="46">
        <v>17.333333333333332</v>
      </c>
      <c r="D86" s="52">
        <f t="shared" si="6"/>
        <v>3.6666666666666679</v>
      </c>
      <c r="E86" s="52">
        <f t="shared" si="8"/>
        <v>0.17460317460317465</v>
      </c>
      <c r="F86" s="46" t="s">
        <v>165</v>
      </c>
      <c r="G86" s="52">
        <f t="shared" si="7"/>
        <v>1.7460317460317465</v>
      </c>
    </row>
    <row r="87" spans="1:7" x14ac:dyDescent="0.35">
      <c r="A87" s="49" t="s">
        <v>166</v>
      </c>
      <c r="B87" s="46" t="s">
        <v>167</v>
      </c>
      <c r="C87" s="46">
        <v>12.666666666666666</v>
      </c>
      <c r="D87" s="52">
        <f t="shared" si="6"/>
        <v>8.3333333333333339</v>
      </c>
      <c r="E87" s="52">
        <f t="shared" si="8"/>
        <v>0.39682539682539686</v>
      </c>
      <c r="F87" s="46" t="s">
        <v>167</v>
      </c>
      <c r="G87" s="52">
        <f t="shared" si="7"/>
        <v>3.9682539682539684</v>
      </c>
    </row>
    <row r="88" spans="1:7" x14ac:dyDescent="0.35">
      <c r="A88" s="49" t="s">
        <v>168</v>
      </c>
      <c r="B88" s="46" t="s">
        <v>169</v>
      </c>
      <c r="C88" s="46">
        <v>7.666666666666667</v>
      </c>
      <c r="D88" s="52">
        <f t="shared" si="6"/>
        <v>13.333333333333332</v>
      </c>
      <c r="E88" s="52">
        <f t="shared" si="8"/>
        <v>0.63492063492063489</v>
      </c>
      <c r="F88" s="46" t="s">
        <v>169</v>
      </c>
      <c r="G88" s="52">
        <f t="shared" si="7"/>
        <v>6.3492063492063489</v>
      </c>
    </row>
    <row r="89" spans="1:7" x14ac:dyDescent="0.35">
      <c r="A89" s="49" t="s">
        <v>170</v>
      </c>
      <c r="B89" s="46" t="s">
        <v>171</v>
      </c>
      <c r="C89" s="46">
        <v>8.3333333333333339</v>
      </c>
      <c r="D89" s="52">
        <f t="shared" si="6"/>
        <v>12.666666666666666</v>
      </c>
      <c r="E89" s="52">
        <f t="shared" si="8"/>
        <v>0.60317460317460314</v>
      </c>
      <c r="F89" s="46" t="s">
        <v>171</v>
      </c>
      <c r="G89" s="52">
        <f t="shared" si="7"/>
        <v>6.0317460317460316</v>
      </c>
    </row>
    <row r="90" spans="1:7" x14ac:dyDescent="0.35">
      <c r="A90" s="49" t="s">
        <v>172</v>
      </c>
      <c r="B90" s="46" t="s">
        <v>173</v>
      </c>
      <c r="C90" s="46">
        <v>16.666666666666668</v>
      </c>
      <c r="D90" s="52">
        <f t="shared" si="6"/>
        <v>4.3333333333333321</v>
      </c>
      <c r="E90" s="52">
        <f t="shared" si="8"/>
        <v>0.20634920634920628</v>
      </c>
      <c r="F90" s="46" t="s">
        <v>173</v>
      </c>
      <c r="G90" s="52">
        <f t="shared" si="7"/>
        <v>2.0634920634920628</v>
      </c>
    </row>
    <row r="91" spans="1:7" x14ac:dyDescent="0.35">
      <c r="A91" s="49" t="s">
        <v>174</v>
      </c>
      <c r="B91" s="46" t="s">
        <v>175</v>
      </c>
      <c r="C91" s="46">
        <v>12.666666666666666</v>
      </c>
      <c r="D91" s="52">
        <f t="shared" si="6"/>
        <v>8.3333333333333339</v>
      </c>
      <c r="E91" s="52">
        <f t="shared" si="8"/>
        <v>0.39682539682539686</v>
      </c>
      <c r="F91" s="46" t="s">
        <v>175</v>
      </c>
      <c r="G91" s="52">
        <f t="shared" si="7"/>
        <v>3.9682539682539684</v>
      </c>
    </row>
    <row r="92" spans="1:7" x14ac:dyDescent="0.35">
      <c r="A92" s="49" t="s">
        <v>176</v>
      </c>
      <c r="B92" s="46" t="s">
        <v>177</v>
      </c>
      <c r="C92" s="46">
        <v>7</v>
      </c>
      <c r="D92" s="52">
        <f t="shared" si="6"/>
        <v>14</v>
      </c>
      <c r="E92" s="52">
        <f t="shared" si="8"/>
        <v>0.66666666666666663</v>
      </c>
      <c r="F92" s="46" t="s">
        <v>177</v>
      </c>
      <c r="G92" s="52">
        <f t="shared" si="7"/>
        <v>6.6666666666666661</v>
      </c>
    </row>
    <row r="93" spans="1:7" x14ac:dyDescent="0.35">
      <c r="A93" s="49" t="s">
        <v>178</v>
      </c>
      <c r="B93" s="46" t="s">
        <v>179</v>
      </c>
      <c r="C93" s="46">
        <v>6</v>
      </c>
      <c r="D93" s="52">
        <f t="shared" si="6"/>
        <v>15</v>
      </c>
      <c r="E93" s="52">
        <f t="shared" si="8"/>
        <v>0.7142857142857143</v>
      </c>
      <c r="F93" s="46" t="s">
        <v>179</v>
      </c>
      <c r="G93" s="52">
        <f t="shared" si="7"/>
        <v>7.1428571428571432</v>
      </c>
    </row>
    <row r="94" spans="1:7" x14ac:dyDescent="0.35">
      <c r="A94" s="49" t="s">
        <v>180</v>
      </c>
      <c r="B94" s="46" t="s">
        <v>181</v>
      </c>
      <c r="C94" s="46">
        <v>7</v>
      </c>
      <c r="D94" s="52">
        <f t="shared" si="6"/>
        <v>14</v>
      </c>
      <c r="E94" s="52">
        <f t="shared" si="8"/>
        <v>0.66666666666666663</v>
      </c>
      <c r="F94" s="46" t="s">
        <v>181</v>
      </c>
      <c r="G94" s="52">
        <f t="shared" si="7"/>
        <v>6.6666666666666661</v>
      </c>
    </row>
    <row r="95" spans="1:7" x14ac:dyDescent="0.35">
      <c r="A95" s="49" t="s">
        <v>182</v>
      </c>
      <c r="B95" s="46" t="s">
        <v>183</v>
      </c>
      <c r="C95" s="46" t="s">
        <v>407</v>
      </c>
      <c r="D95" s="52" t="str">
        <f t="shared" si="6"/>
        <v/>
      </c>
      <c r="E95" s="52" t="str">
        <f t="shared" si="8"/>
        <v/>
      </c>
      <c r="F95" s="46" t="s">
        <v>183</v>
      </c>
      <c r="G95" s="53">
        <v>7.5</v>
      </c>
    </row>
    <row r="96" spans="1:7" x14ac:dyDescent="0.35">
      <c r="A96" s="49" t="s">
        <v>184</v>
      </c>
      <c r="B96" s="46" t="s">
        <v>185</v>
      </c>
      <c r="C96" s="46" t="s">
        <v>407</v>
      </c>
      <c r="D96" s="52" t="str">
        <f t="shared" si="6"/>
        <v/>
      </c>
      <c r="E96" s="52" t="str">
        <f t="shared" si="8"/>
        <v/>
      </c>
      <c r="F96" s="46" t="s">
        <v>185</v>
      </c>
      <c r="G96" s="52" t="str">
        <f t="shared" si="7"/>
        <v/>
      </c>
    </row>
    <row r="97" spans="1:7" x14ac:dyDescent="0.35">
      <c r="A97" s="57" t="s">
        <v>186</v>
      </c>
      <c r="B97" s="46" t="s">
        <v>187</v>
      </c>
      <c r="C97" s="58">
        <v>18.666666666666668</v>
      </c>
      <c r="D97" s="52">
        <f t="shared" si="6"/>
        <v>2.3333333333333321</v>
      </c>
      <c r="E97" s="52">
        <f t="shared" si="8"/>
        <v>0.11111111111111105</v>
      </c>
      <c r="F97" s="46" t="s">
        <v>187</v>
      </c>
      <c r="G97" s="52">
        <f t="shared" si="7"/>
        <v>1.1111111111111105</v>
      </c>
    </row>
    <row r="98" spans="1:7" x14ac:dyDescent="0.35">
      <c r="A98" s="49" t="s">
        <v>188</v>
      </c>
      <c r="B98" s="46" t="s">
        <v>189</v>
      </c>
      <c r="C98" s="46">
        <v>17.333333333333332</v>
      </c>
      <c r="D98" s="52">
        <f t="shared" si="6"/>
        <v>3.6666666666666679</v>
      </c>
      <c r="E98" s="52">
        <f t="shared" si="8"/>
        <v>0.17460317460317465</v>
      </c>
      <c r="F98" s="46" t="s">
        <v>189</v>
      </c>
      <c r="G98" s="52">
        <f t="shared" si="7"/>
        <v>1.7460317460317465</v>
      </c>
    </row>
    <row r="99" spans="1:7" x14ac:dyDescent="0.35">
      <c r="A99" s="49" t="s">
        <v>190</v>
      </c>
      <c r="B99" s="46" t="s">
        <v>191</v>
      </c>
      <c r="C99" s="46">
        <v>3</v>
      </c>
      <c r="D99" s="52">
        <f t="shared" ref="D99:D130" si="9">IF(C99="","",21-C99)</f>
        <v>18</v>
      </c>
      <c r="E99" s="52">
        <f t="shared" si="8"/>
        <v>0.8571428571428571</v>
      </c>
      <c r="F99" s="46" t="s">
        <v>191</v>
      </c>
      <c r="G99" s="52">
        <f t="shared" si="7"/>
        <v>8.5714285714285712</v>
      </c>
    </row>
    <row r="100" spans="1:7" x14ac:dyDescent="0.35">
      <c r="A100" s="49" t="s">
        <v>192</v>
      </c>
      <c r="B100" s="46" t="s">
        <v>193</v>
      </c>
      <c r="C100" s="46">
        <v>0</v>
      </c>
      <c r="D100" s="52">
        <f t="shared" si="9"/>
        <v>21</v>
      </c>
      <c r="E100" s="52">
        <f t="shared" si="8"/>
        <v>1</v>
      </c>
      <c r="F100" s="46" t="s">
        <v>193</v>
      </c>
      <c r="G100" s="52">
        <f t="shared" si="7"/>
        <v>10</v>
      </c>
    </row>
    <row r="101" spans="1:7" x14ac:dyDescent="0.35">
      <c r="A101" s="49" t="s">
        <v>194</v>
      </c>
      <c r="B101" s="46" t="s">
        <v>195</v>
      </c>
      <c r="C101" s="46" t="s">
        <v>407</v>
      </c>
      <c r="D101" s="52" t="str">
        <f t="shared" si="9"/>
        <v/>
      </c>
      <c r="E101" s="52" t="str">
        <f t="shared" si="8"/>
        <v/>
      </c>
      <c r="F101" s="46" t="s">
        <v>195</v>
      </c>
      <c r="G101" s="53">
        <v>5</v>
      </c>
    </row>
    <row r="102" spans="1:7" x14ac:dyDescent="0.35">
      <c r="A102" s="49" t="s">
        <v>196</v>
      </c>
      <c r="B102" s="46" t="s">
        <v>197</v>
      </c>
      <c r="C102" s="46" t="s">
        <v>407</v>
      </c>
      <c r="D102" s="52" t="str">
        <f t="shared" si="9"/>
        <v/>
      </c>
      <c r="E102" s="52" t="str">
        <f t="shared" si="8"/>
        <v/>
      </c>
      <c r="F102" s="46" t="s">
        <v>197</v>
      </c>
      <c r="G102" s="53">
        <v>7.5</v>
      </c>
    </row>
    <row r="103" spans="1:7" x14ac:dyDescent="0.35">
      <c r="A103" s="49" t="s">
        <v>198</v>
      </c>
      <c r="B103" s="46" t="s">
        <v>199</v>
      </c>
      <c r="C103" s="46" t="s">
        <v>407</v>
      </c>
      <c r="D103" s="52" t="str">
        <f t="shared" si="9"/>
        <v/>
      </c>
      <c r="E103" s="52" t="str">
        <f t="shared" si="8"/>
        <v/>
      </c>
      <c r="F103" s="46" t="s">
        <v>199</v>
      </c>
      <c r="G103" s="53">
        <v>2.5</v>
      </c>
    </row>
    <row r="104" spans="1:7" x14ac:dyDescent="0.35">
      <c r="A104" s="49" t="s">
        <v>200</v>
      </c>
      <c r="B104" s="46" t="s">
        <v>201</v>
      </c>
      <c r="C104" s="46">
        <v>2</v>
      </c>
      <c r="D104" s="52">
        <f t="shared" si="9"/>
        <v>19</v>
      </c>
      <c r="E104" s="52">
        <f t="shared" si="8"/>
        <v>0.90476190476190477</v>
      </c>
      <c r="F104" s="46" t="s">
        <v>201</v>
      </c>
      <c r="G104" s="52">
        <f t="shared" si="7"/>
        <v>9.0476190476190474</v>
      </c>
    </row>
    <row r="105" spans="1:7" x14ac:dyDescent="0.35">
      <c r="A105" s="49" t="s">
        <v>202</v>
      </c>
      <c r="B105" s="46" t="s">
        <v>203</v>
      </c>
      <c r="C105" s="46">
        <v>7</v>
      </c>
      <c r="D105" s="52">
        <f t="shared" si="9"/>
        <v>14</v>
      </c>
      <c r="E105" s="52">
        <f t="shared" si="8"/>
        <v>0.66666666666666663</v>
      </c>
      <c r="F105" s="46" t="s">
        <v>203</v>
      </c>
      <c r="G105" s="52">
        <f t="shared" si="7"/>
        <v>6.6666666666666661</v>
      </c>
    </row>
    <row r="106" spans="1:7" x14ac:dyDescent="0.35">
      <c r="A106" s="49" t="s">
        <v>204</v>
      </c>
      <c r="B106" s="46" t="s">
        <v>205</v>
      </c>
      <c r="C106" s="46">
        <v>16.333333333333332</v>
      </c>
      <c r="D106" s="52">
        <f t="shared" si="9"/>
        <v>4.6666666666666679</v>
      </c>
      <c r="E106" s="52">
        <f t="shared" si="8"/>
        <v>0.22222222222222227</v>
      </c>
      <c r="F106" s="46" t="s">
        <v>205</v>
      </c>
      <c r="G106" s="52">
        <f t="shared" si="7"/>
        <v>2.2222222222222228</v>
      </c>
    </row>
    <row r="107" spans="1:7" x14ac:dyDescent="0.35">
      <c r="A107" s="49" t="s">
        <v>206</v>
      </c>
      <c r="B107" s="46" t="s">
        <v>207</v>
      </c>
      <c r="C107" s="46">
        <v>21</v>
      </c>
      <c r="D107" s="52">
        <f t="shared" si="9"/>
        <v>0</v>
      </c>
      <c r="E107" s="52">
        <f t="shared" si="8"/>
        <v>0</v>
      </c>
      <c r="F107" s="46" t="s">
        <v>207</v>
      </c>
      <c r="G107" s="52">
        <f t="shared" si="7"/>
        <v>0</v>
      </c>
    </row>
    <row r="108" spans="1:7" x14ac:dyDescent="0.35">
      <c r="A108" s="49" t="s">
        <v>208</v>
      </c>
      <c r="B108" s="46" t="s">
        <v>209</v>
      </c>
      <c r="C108" s="46">
        <v>15.666666666666666</v>
      </c>
      <c r="D108" s="52">
        <f t="shared" si="9"/>
        <v>5.3333333333333339</v>
      </c>
      <c r="E108" s="52">
        <f t="shared" si="8"/>
        <v>0.25396825396825401</v>
      </c>
      <c r="F108" s="46" t="s">
        <v>209</v>
      </c>
      <c r="G108" s="52">
        <f t="shared" si="7"/>
        <v>2.53968253968254</v>
      </c>
    </row>
    <row r="109" spans="1:7" x14ac:dyDescent="0.35">
      <c r="A109" s="59" t="s">
        <v>210</v>
      </c>
      <c r="B109" s="46" t="s">
        <v>211</v>
      </c>
      <c r="C109" s="60">
        <v>18.5</v>
      </c>
      <c r="D109" s="52">
        <f t="shared" si="9"/>
        <v>2.5</v>
      </c>
      <c r="E109" s="52">
        <f t="shared" si="8"/>
        <v>0.11904761904761904</v>
      </c>
      <c r="F109" s="46" t="s">
        <v>211</v>
      </c>
      <c r="G109" s="52">
        <f t="shared" si="7"/>
        <v>1.1904761904761905</v>
      </c>
    </row>
    <row r="110" spans="1:7" x14ac:dyDescent="0.35">
      <c r="A110" s="49" t="s">
        <v>212</v>
      </c>
      <c r="B110" s="46" t="s">
        <v>213</v>
      </c>
      <c r="C110" s="46">
        <v>11</v>
      </c>
      <c r="D110" s="52">
        <f t="shared" si="9"/>
        <v>10</v>
      </c>
      <c r="E110" s="52">
        <f t="shared" si="8"/>
        <v>0.47619047619047616</v>
      </c>
      <c r="F110" s="46" t="s">
        <v>213</v>
      </c>
      <c r="G110" s="52">
        <f t="shared" si="7"/>
        <v>4.7619047619047619</v>
      </c>
    </row>
    <row r="111" spans="1:7" x14ac:dyDescent="0.35">
      <c r="A111" s="49" t="s">
        <v>214</v>
      </c>
      <c r="B111" s="46" t="s">
        <v>215</v>
      </c>
      <c r="C111" s="46">
        <v>6</v>
      </c>
      <c r="D111" s="52">
        <f t="shared" si="9"/>
        <v>15</v>
      </c>
      <c r="E111" s="52">
        <f t="shared" si="8"/>
        <v>0.7142857142857143</v>
      </c>
      <c r="F111" s="46" t="s">
        <v>215</v>
      </c>
      <c r="G111" s="52">
        <f t="shared" si="7"/>
        <v>7.1428571428571432</v>
      </c>
    </row>
    <row r="112" spans="1:7" x14ac:dyDescent="0.35">
      <c r="A112" s="49" t="s">
        <v>216</v>
      </c>
      <c r="B112" s="46" t="s">
        <v>217</v>
      </c>
      <c r="C112" s="46">
        <v>6</v>
      </c>
      <c r="D112" s="52">
        <f t="shared" si="9"/>
        <v>15</v>
      </c>
      <c r="E112" s="52">
        <f t="shared" si="8"/>
        <v>0.7142857142857143</v>
      </c>
      <c r="F112" s="46" t="s">
        <v>217</v>
      </c>
      <c r="G112" s="52">
        <f t="shared" si="7"/>
        <v>7.1428571428571432</v>
      </c>
    </row>
    <row r="113" spans="1:7" x14ac:dyDescent="0.35">
      <c r="A113" s="49" t="s">
        <v>218</v>
      </c>
      <c r="B113" s="46" t="s">
        <v>219</v>
      </c>
      <c r="C113" s="46">
        <v>5.5</v>
      </c>
      <c r="D113" s="52">
        <f t="shared" si="9"/>
        <v>15.5</v>
      </c>
      <c r="E113" s="52">
        <f t="shared" si="8"/>
        <v>0.73809523809523814</v>
      </c>
      <c r="F113" s="46" t="s">
        <v>219</v>
      </c>
      <c r="G113" s="52">
        <f t="shared" si="7"/>
        <v>7.3809523809523814</v>
      </c>
    </row>
    <row r="114" spans="1:7" x14ac:dyDescent="0.35">
      <c r="A114" s="49" t="s">
        <v>220</v>
      </c>
      <c r="B114" s="46" t="s">
        <v>221</v>
      </c>
      <c r="C114" s="46">
        <v>12.666666666666666</v>
      </c>
      <c r="D114" s="52">
        <f t="shared" si="9"/>
        <v>8.3333333333333339</v>
      </c>
      <c r="E114" s="52">
        <f t="shared" ref="E114:E145" si="10">IF(D114="","",IF(D114&gt;=$I$203,1,((D114-$B$203)/($B$204-$B$203))))</f>
        <v>0.39682539682539686</v>
      </c>
      <c r="F114" s="46" t="s">
        <v>221</v>
      </c>
      <c r="G114" s="52">
        <f t="shared" si="7"/>
        <v>3.9682539682539684</v>
      </c>
    </row>
    <row r="115" spans="1:7" x14ac:dyDescent="0.35">
      <c r="A115" s="49" t="s">
        <v>222</v>
      </c>
      <c r="B115" s="46" t="s">
        <v>223</v>
      </c>
      <c r="C115" s="46" t="s">
        <v>407</v>
      </c>
      <c r="D115" s="52" t="str">
        <f t="shared" si="9"/>
        <v/>
      </c>
      <c r="E115" s="52" t="str">
        <f t="shared" si="10"/>
        <v/>
      </c>
      <c r="F115" s="46" t="s">
        <v>223</v>
      </c>
      <c r="G115" s="53">
        <v>7.5</v>
      </c>
    </row>
    <row r="116" spans="1:7" x14ac:dyDescent="0.35">
      <c r="A116" s="49" t="s">
        <v>224</v>
      </c>
      <c r="B116" s="46" t="s">
        <v>225</v>
      </c>
      <c r="C116" s="46">
        <v>10</v>
      </c>
      <c r="D116" s="52">
        <f t="shared" si="9"/>
        <v>11</v>
      </c>
      <c r="E116" s="52">
        <f t="shared" si="10"/>
        <v>0.52380952380952384</v>
      </c>
      <c r="F116" s="46" t="s">
        <v>225</v>
      </c>
      <c r="G116" s="52">
        <f t="shared" si="7"/>
        <v>5.2380952380952381</v>
      </c>
    </row>
    <row r="117" spans="1:7" x14ac:dyDescent="0.35">
      <c r="A117" s="49" t="s">
        <v>226</v>
      </c>
      <c r="B117" s="46" t="s">
        <v>227</v>
      </c>
      <c r="C117" s="46">
        <v>4</v>
      </c>
      <c r="D117" s="52">
        <f t="shared" si="9"/>
        <v>17</v>
      </c>
      <c r="E117" s="52">
        <f t="shared" si="10"/>
        <v>0.80952380952380953</v>
      </c>
      <c r="F117" s="46" t="s">
        <v>227</v>
      </c>
      <c r="G117" s="52">
        <f t="shared" si="7"/>
        <v>8.0952380952380949</v>
      </c>
    </row>
    <row r="118" spans="1:7" x14ac:dyDescent="0.35">
      <c r="A118" s="49" t="s">
        <v>228</v>
      </c>
      <c r="B118" s="46" t="s">
        <v>229</v>
      </c>
      <c r="C118" s="46">
        <v>16</v>
      </c>
      <c r="D118" s="52">
        <f t="shared" si="9"/>
        <v>5</v>
      </c>
      <c r="E118" s="52">
        <f t="shared" si="10"/>
        <v>0.23809523809523808</v>
      </c>
      <c r="F118" s="46" t="s">
        <v>229</v>
      </c>
      <c r="G118" s="52">
        <f t="shared" si="7"/>
        <v>2.3809523809523809</v>
      </c>
    </row>
    <row r="119" spans="1:7" x14ac:dyDescent="0.35">
      <c r="A119" s="49" t="s">
        <v>230</v>
      </c>
      <c r="B119" s="46" t="s">
        <v>231</v>
      </c>
      <c r="C119" s="46">
        <v>2</v>
      </c>
      <c r="D119" s="52">
        <f t="shared" si="9"/>
        <v>19</v>
      </c>
      <c r="E119" s="52">
        <f t="shared" si="10"/>
        <v>0.90476190476190477</v>
      </c>
      <c r="F119" s="46" t="s">
        <v>231</v>
      </c>
      <c r="G119" s="52">
        <f t="shared" si="7"/>
        <v>9.0476190476190474</v>
      </c>
    </row>
    <row r="120" spans="1:7" x14ac:dyDescent="0.35">
      <c r="A120" s="49" t="s">
        <v>232</v>
      </c>
      <c r="B120" s="46" t="s">
        <v>233</v>
      </c>
      <c r="C120" s="46">
        <v>7.5</v>
      </c>
      <c r="D120" s="52">
        <f t="shared" si="9"/>
        <v>13.5</v>
      </c>
      <c r="E120" s="52">
        <f t="shared" si="10"/>
        <v>0.6428571428571429</v>
      </c>
      <c r="F120" s="46" t="s">
        <v>233</v>
      </c>
      <c r="G120" s="52">
        <f t="shared" si="7"/>
        <v>6.4285714285714288</v>
      </c>
    </row>
    <row r="121" spans="1:7" x14ac:dyDescent="0.35">
      <c r="A121" s="49" t="s">
        <v>234</v>
      </c>
      <c r="B121" s="46" t="s">
        <v>235</v>
      </c>
      <c r="C121" s="46">
        <v>6.666666666666667</v>
      </c>
      <c r="D121" s="52">
        <f t="shared" si="9"/>
        <v>14.333333333333332</v>
      </c>
      <c r="E121" s="52">
        <f t="shared" si="10"/>
        <v>0.68253968253968245</v>
      </c>
      <c r="F121" s="46" t="s">
        <v>235</v>
      </c>
      <c r="G121" s="52">
        <f t="shared" si="7"/>
        <v>6.8253968253968242</v>
      </c>
    </row>
    <row r="122" spans="1:7" x14ac:dyDescent="0.35">
      <c r="A122" s="49" t="s">
        <v>236</v>
      </c>
      <c r="B122" s="46" t="s">
        <v>237</v>
      </c>
      <c r="C122" s="46">
        <v>4.5</v>
      </c>
      <c r="D122" s="52">
        <f t="shared" si="9"/>
        <v>16.5</v>
      </c>
      <c r="E122" s="52">
        <f t="shared" si="10"/>
        <v>0.7857142857142857</v>
      </c>
      <c r="F122" s="46" t="s">
        <v>237</v>
      </c>
      <c r="G122" s="52">
        <f t="shared" si="7"/>
        <v>7.8571428571428568</v>
      </c>
    </row>
    <row r="123" spans="1:7" x14ac:dyDescent="0.35">
      <c r="A123" s="49" t="s">
        <v>238</v>
      </c>
      <c r="B123" s="46" t="s">
        <v>239</v>
      </c>
      <c r="C123" s="46" t="s">
        <v>407</v>
      </c>
      <c r="D123" s="52" t="str">
        <f t="shared" si="9"/>
        <v/>
      </c>
      <c r="E123" s="52" t="str">
        <f t="shared" si="10"/>
        <v/>
      </c>
      <c r="F123" s="46" t="s">
        <v>239</v>
      </c>
      <c r="G123" s="53">
        <v>7.5</v>
      </c>
    </row>
    <row r="124" spans="1:7" x14ac:dyDescent="0.35">
      <c r="A124" s="49" t="s">
        <v>240</v>
      </c>
      <c r="B124" s="46" t="s">
        <v>241</v>
      </c>
      <c r="C124" s="46">
        <v>12</v>
      </c>
      <c r="D124" s="52">
        <f t="shared" si="9"/>
        <v>9</v>
      </c>
      <c r="E124" s="52">
        <f t="shared" si="10"/>
        <v>0.42857142857142855</v>
      </c>
      <c r="F124" s="46" t="s">
        <v>241</v>
      </c>
      <c r="G124" s="52">
        <f t="shared" si="7"/>
        <v>4.2857142857142856</v>
      </c>
    </row>
    <row r="125" spans="1:7" x14ac:dyDescent="0.35">
      <c r="A125" s="49" t="s">
        <v>242</v>
      </c>
      <c r="B125" s="46" t="s">
        <v>243</v>
      </c>
      <c r="C125" s="46">
        <v>7</v>
      </c>
      <c r="D125" s="52">
        <f t="shared" si="9"/>
        <v>14</v>
      </c>
      <c r="E125" s="52">
        <f t="shared" si="10"/>
        <v>0.66666666666666663</v>
      </c>
      <c r="F125" s="46" t="s">
        <v>243</v>
      </c>
      <c r="G125" s="53">
        <v>9</v>
      </c>
    </row>
    <row r="126" spans="1:7" x14ac:dyDescent="0.35">
      <c r="A126" s="49" t="s">
        <v>244</v>
      </c>
      <c r="B126" s="46" t="s">
        <v>245</v>
      </c>
      <c r="C126" s="46">
        <v>14.666666666666666</v>
      </c>
      <c r="D126" s="52">
        <f t="shared" si="9"/>
        <v>6.3333333333333339</v>
      </c>
      <c r="E126" s="52">
        <f t="shared" si="10"/>
        <v>0.30158730158730163</v>
      </c>
      <c r="F126" s="46" t="s">
        <v>245</v>
      </c>
      <c r="G126" s="52">
        <f t="shared" si="7"/>
        <v>3.0158730158730163</v>
      </c>
    </row>
    <row r="127" spans="1:7" x14ac:dyDescent="0.35">
      <c r="A127" s="49" t="s">
        <v>246</v>
      </c>
      <c r="B127" s="46" t="s">
        <v>247</v>
      </c>
      <c r="C127" s="46">
        <v>8.5</v>
      </c>
      <c r="D127" s="52">
        <f t="shared" si="9"/>
        <v>12.5</v>
      </c>
      <c r="E127" s="52">
        <f t="shared" si="10"/>
        <v>0.59523809523809523</v>
      </c>
      <c r="F127" s="46" t="s">
        <v>247</v>
      </c>
      <c r="G127" s="52">
        <f t="shared" si="7"/>
        <v>5.9523809523809526</v>
      </c>
    </row>
    <row r="128" spans="1:7" x14ac:dyDescent="0.35">
      <c r="A128" s="49" t="s">
        <v>248</v>
      </c>
      <c r="B128" s="46" t="s">
        <v>249</v>
      </c>
      <c r="C128" s="46"/>
      <c r="D128" s="52" t="str">
        <f t="shared" si="9"/>
        <v/>
      </c>
      <c r="E128" s="52" t="str">
        <f t="shared" si="10"/>
        <v/>
      </c>
      <c r="F128" s="46" t="s">
        <v>249</v>
      </c>
      <c r="G128" s="53">
        <v>5</v>
      </c>
    </row>
    <row r="129" spans="1:7" x14ac:dyDescent="0.35">
      <c r="A129" s="49" t="s">
        <v>250</v>
      </c>
      <c r="B129" s="46" t="s">
        <v>251</v>
      </c>
      <c r="C129" s="46">
        <v>6</v>
      </c>
      <c r="D129" s="52">
        <f t="shared" si="9"/>
        <v>15</v>
      </c>
      <c r="E129" s="52">
        <f t="shared" si="10"/>
        <v>0.7142857142857143</v>
      </c>
      <c r="F129" s="46" t="s">
        <v>251</v>
      </c>
      <c r="G129" s="52">
        <f t="shared" si="7"/>
        <v>7.1428571428571432</v>
      </c>
    </row>
    <row r="130" spans="1:7" x14ac:dyDescent="0.35">
      <c r="A130" s="49" t="s">
        <v>252</v>
      </c>
      <c r="B130" s="46" t="s">
        <v>253</v>
      </c>
      <c r="C130" s="46">
        <v>6.333333333333333</v>
      </c>
      <c r="D130" s="52">
        <f t="shared" si="9"/>
        <v>14.666666666666668</v>
      </c>
      <c r="E130" s="52">
        <f t="shared" si="10"/>
        <v>0.69841269841269848</v>
      </c>
      <c r="F130" s="46" t="s">
        <v>253</v>
      </c>
      <c r="G130" s="52">
        <f t="shared" si="7"/>
        <v>6.9841269841269851</v>
      </c>
    </row>
    <row r="131" spans="1:7" x14ac:dyDescent="0.35">
      <c r="A131" s="49" t="s">
        <v>254</v>
      </c>
      <c r="B131" s="46" t="s">
        <v>255</v>
      </c>
      <c r="C131" s="46">
        <v>21</v>
      </c>
      <c r="D131" s="52">
        <f t="shared" ref="D131:D162" si="11">IF(C131="","",21-C131)</f>
        <v>0</v>
      </c>
      <c r="E131" s="52">
        <f t="shared" si="10"/>
        <v>0</v>
      </c>
      <c r="F131" s="46" t="s">
        <v>255</v>
      </c>
      <c r="G131" s="52">
        <f t="shared" si="7"/>
        <v>0</v>
      </c>
    </row>
    <row r="132" spans="1:7" x14ac:dyDescent="0.35">
      <c r="A132" s="49" t="s">
        <v>256</v>
      </c>
      <c r="B132" s="46" t="s">
        <v>257</v>
      </c>
      <c r="C132" s="46">
        <v>21</v>
      </c>
      <c r="D132" s="52">
        <f t="shared" si="11"/>
        <v>0</v>
      </c>
      <c r="E132" s="52">
        <f t="shared" si="10"/>
        <v>0</v>
      </c>
      <c r="F132" s="46" t="s">
        <v>257</v>
      </c>
      <c r="G132" s="52">
        <f t="shared" ref="G132:G193" si="12">IF(E132="","",E132*10)</f>
        <v>0</v>
      </c>
    </row>
    <row r="133" spans="1:7" x14ac:dyDescent="0.35">
      <c r="A133" s="49" t="s">
        <v>258</v>
      </c>
      <c r="B133" s="46" t="s">
        <v>259</v>
      </c>
      <c r="C133" s="46" t="s">
        <v>407</v>
      </c>
      <c r="D133" s="52" t="str">
        <f t="shared" si="11"/>
        <v/>
      </c>
      <c r="E133" s="52" t="str">
        <f t="shared" si="10"/>
        <v/>
      </c>
      <c r="F133" s="46" t="s">
        <v>259</v>
      </c>
      <c r="G133" s="53">
        <v>2.5</v>
      </c>
    </row>
    <row r="134" spans="1:7" x14ac:dyDescent="0.35">
      <c r="A134" s="49" t="s">
        <v>260</v>
      </c>
      <c r="B134" s="46" t="s">
        <v>261</v>
      </c>
      <c r="C134" s="46" t="s">
        <v>407</v>
      </c>
      <c r="D134" s="52" t="str">
        <f t="shared" si="11"/>
        <v/>
      </c>
      <c r="E134" s="52" t="str">
        <f t="shared" si="10"/>
        <v/>
      </c>
      <c r="F134" s="46" t="s">
        <v>261</v>
      </c>
      <c r="G134" s="52" t="str">
        <f t="shared" si="12"/>
        <v/>
      </c>
    </row>
    <row r="135" spans="1:7" x14ac:dyDescent="0.35">
      <c r="A135" s="49" t="s">
        <v>262</v>
      </c>
      <c r="B135" s="46" t="s">
        <v>263</v>
      </c>
      <c r="C135" s="46">
        <v>20.333333333333332</v>
      </c>
      <c r="D135" s="52">
        <f t="shared" si="11"/>
        <v>0.66666666666666785</v>
      </c>
      <c r="E135" s="52">
        <f t="shared" si="10"/>
        <v>3.17460317460318E-2</v>
      </c>
      <c r="F135" s="46" t="s">
        <v>263</v>
      </c>
      <c r="G135" s="52">
        <f t="shared" si="12"/>
        <v>0.317460317460318</v>
      </c>
    </row>
    <row r="136" spans="1:7" x14ac:dyDescent="0.35">
      <c r="A136" s="49" t="s">
        <v>264</v>
      </c>
      <c r="B136" s="46" t="s">
        <v>265</v>
      </c>
      <c r="C136" s="46">
        <v>9.6666666666666661</v>
      </c>
      <c r="D136" s="52">
        <f t="shared" si="11"/>
        <v>11.333333333333334</v>
      </c>
      <c r="E136" s="52">
        <f t="shared" si="10"/>
        <v>0.53968253968253976</v>
      </c>
      <c r="F136" s="46" t="s">
        <v>265</v>
      </c>
      <c r="G136" s="52">
        <f t="shared" si="12"/>
        <v>5.3968253968253972</v>
      </c>
    </row>
    <row r="137" spans="1:7" x14ac:dyDescent="0.35">
      <c r="A137" s="61" t="s">
        <v>266</v>
      </c>
      <c r="B137" s="46" t="s">
        <v>267</v>
      </c>
      <c r="C137" s="62">
        <v>5</v>
      </c>
      <c r="D137" s="52">
        <f t="shared" si="11"/>
        <v>16</v>
      </c>
      <c r="E137" s="52">
        <f t="shared" si="10"/>
        <v>0.76190476190476186</v>
      </c>
      <c r="F137" s="46" t="s">
        <v>267</v>
      </c>
      <c r="G137" s="52">
        <f t="shared" si="12"/>
        <v>7.6190476190476186</v>
      </c>
    </row>
    <row r="138" spans="1:7" x14ac:dyDescent="0.35">
      <c r="A138" s="49" t="s">
        <v>268</v>
      </c>
      <c r="B138" s="46" t="s">
        <v>269</v>
      </c>
      <c r="C138" s="46">
        <v>12.666666666666666</v>
      </c>
      <c r="D138" s="52">
        <f t="shared" si="11"/>
        <v>8.3333333333333339</v>
      </c>
      <c r="E138" s="52">
        <f t="shared" si="10"/>
        <v>0.39682539682539686</v>
      </c>
      <c r="F138" s="46" t="s">
        <v>269</v>
      </c>
      <c r="G138" s="52">
        <f t="shared" si="12"/>
        <v>3.9682539682539684</v>
      </c>
    </row>
    <row r="139" spans="1:7" x14ac:dyDescent="0.35">
      <c r="A139" s="49" t="s">
        <v>270</v>
      </c>
      <c r="B139" s="46" t="s">
        <v>271</v>
      </c>
      <c r="C139" s="46">
        <v>13.333333333333334</v>
      </c>
      <c r="D139" s="52">
        <f t="shared" si="11"/>
        <v>7.6666666666666661</v>
      </c>
      <c r="E139" s="52">
        <f t="shared" si="10"/>
        <v>0.36507936507936506</v>
      </c>
      <c r="F139" s="46" t="s">
        <v>271</v>
      </c>
      <c r="G139" s="52">
        <f t="shared" si="12"/>
        <v>3.6507936507936507</v>
      </c>
    </row>
    <row r="140" spans="1:7" x14ac:dyDescent="0.35">
      <c r="A140" s="49" t="s">
        <v>272</v>
      </c>
      <c r="B140" s="46" t="s">
        <v>273</v>
      </c>
      <c r="C140" s="46">
        <v>13.333333333333334</v>
      </c>
      <c r="D140" s="52">
        <f t="shared" si="11"/>
        <v>7.6666666666666661</v>
      </c>
      <c r="E140" s="52">
        <f t="shared" si="10"/>
        <v>0.36507936507936506</v>
      </c>
      <c r="F140" s="46" t="s">
        <v>273</v>
      </c>
      <c r="G140" s="52">
        <f t="shared" si="12"/>
        <v>3.6507936507936507</v>
      </c>
    </row>
    <row r="141" spans="1:7" x14ac:dyDescent="0.35">
      <c r="A141" s="49" t="s">
        <v>274</v>
      </c>
      <c r="B141" s="46" t="s">
        <v>275</v>
      </c>
      <c r="C141" s="46" t="s">
        <v>407</v>
      </c>
      <c r="D141" s="52" t="str">
        <f t="shared" si="11"/>
        <v/>
      </c>
      <c r="E141" s="52" t="str">
        <f t="shared" si="10"/>
        <v/>
      </c>
      <c r="F141" s="46" t="s">
        <v>275</v>
      </c>
      <c r="G141" s="52" t="str">
        <f t="shared" si="12"/>
        <v/>
      </c>
    </row>
    <row r="142" spans="1:7" x14ac:dyDescent="0.35">
      <c r="A142" s="49" t="s">
        <v>276</v>
      </c>
      <c r="B142" s="46" t="s">
        <v>277</v>
      </c>
      <c r="C142" s="46">
        <v>6.5</v>
      </c>
      <c r="D142" s="52">
        <f t="shared" si="11"/>
        <v>14.5</v>
      </c>
      <c r="E142" s="52">
        <f t="shared" si="10"/>
        <v>0.69047619047619047</v>
      </c>
      <c r="F142" s="46" t="s">
        <v>277</v>
      </c>
      <c r="G142" s="52">
        <f t="shared" si="12"/>
        <v>6.9047619047619051</v>
      </c>
    </row>
    <row r="143" spans="1:7" x14ac:dyDescent="0.35">
      <c r="A143" s="49" t="s">
        <v>278</v>
      </c>
      <c r="B143" s="46" t="s">
        <v>279</v>
      </c>
      <c r="C143" s="46">
        <v>15.333333333333334</v>
      </c>
      <c r="D143" s="52">
        <f t="shared" si="11"/>
        <v>5.6666666666666661</v>
      </c>
      <c r="E143" s="52">
        <f t="shared" si="10"/>
        <v>0.26984126984126983</v>
      </c>
      <c r="F143" s="46" t="s">
        <v>279</v>
      </c>
      <c r="G143" s="52">
        <f t="shared" si="12"/>
        <v>2.6984126984126982</v>
      </c>
    </row>
    <row r="144" spans="1:7" x14ac:dyDescent="0.35">
      <c r="A144" s="55" t="s">
        <v>280</v>
      </c>
      <c r="B144" s="46" t="s">
        <v>281</v>
      </c>
      <c r="C144" s="56">
        <v>1.5</v>
      </c>
      <c r="D144" s="52">
        <f t="shared" si="11"/>
        <v>19.5</v>
      </c>
      <c r="E144" s="52">
        <f t="shared" si="10"/>
        <v>0.9285714285714286</v>
      </c>
      <c r="F144" s="46" t="s">
        <v>281</v>
      </c>
      <c r="G144" s="52">
        <f t="shared" si="12"/>
        <v>9.2857142857142865</v>
      </c>
    </row>
    <row r="145" spans="1:7" x14ac:dyDescent="0.35">
      <c r="A145" s="49" t="s">
        <v>282</v>
      </c>
      <c r="B145" s="46" t="s">
        <v>283</v>
      </c>
      <c r="C145" s="46">
        <v>13.666666666666666</v>
      </c>
      <c r="D145" s="52">
        <f t="shared" si="11"/>
        <v>7.3333333333333339</v>
      </c>
      <c r="E145" s="52">
        <f t="shared" si="10"/>
        <v>0.34920634920634924</v>
      </c>
      <c r="F145" s="46" t="s">
        <v>283</v>
      </c>
      <c r="G145" s="52">
        <f t="shared" si="12"/>
        <v>3.4920634920634925</v>
      </c>
    </row>
    <row r="146" spans="1:7" x14ac:dyDescent="0.35">
      <c r="A146" s="49" t="s">
        <v>284</v>
      </c>
      <c r="B146" s="46" t="s">
        <v>285</v>
      </c>
      <c r="C146" s="46">
        <v>10.666666666666666</v>
      </c>
      <c r="D146" s="52">
        <f t="shared" si="11"/>
        <v>10.333333333333334</v>
      </c>
      <c r="E146" s="52">
        <f t="shared" ref="E146:E177" si="13">IF(D146="","",IF(D146&gt;=$I$203,1,((D146-$B$203)/($B$204-$B$203))))</f>
        <v>0.49206349206349209</v>
      </c>
      <c r="F146" s="46" t="s">
        <v>285</v>
      </c>
      <c r="G146" s="52">
        <f t="shared" si="12"/>
        <v>4.9206349206349209</v>
      </c>
    </row>
    <row r="147" spans="1:7" x14ac:dyDescent="0.35">
      <c r="A147" s="49" t="s">
        <v>286</v>
      </c>
      <c r="B147" s="46" t="s">
        <v>287</v>
      </c>
      <c r="C147" s="46">
        <v>18.333333333333332</v>
      </c>
      <c r="D147" s="52">
        <f t="shared" si="11"/>
        <v>2.6666666666666679</v>
      </c>
      <c r="E147" s="52">
        <f t="shared" si="13"/>
        <v>0.12698412698412703</v>
      </c>
      <c r="F147" s="46" t="s">
        <v>287</v>
      </c>
      <c r="G147" s="52">
        <f t="shared" si="12"/>
        <v>1.2698412698412702</v>
      </c>
    </row>
    <row r="148" spans="1:7" x14ac:dyDescent="0.35">
      <c r="A148" s="49" t="s">
        <v>288</v>
      </c>
      <c r="B148" s="46" t="s">
        <v>289</v>
      </c>
      <c r="C148" s="46">
        <v>12</v>
      </c>
      <c r="D148" s="52">
        <f t="shared" si="11"/>
        <v>9</v>
      </c>
      <c r="E148" s="52">
        <f t="shared" si="13"/>
        <v>0.42857142857142855</v>
      </c>
      <c r="F148" s="46" t="s">
        <v>289</v>
      </c>
      <c r="G148" s="52">
        <f t="shared" si="12"/>
        <v>4.2857142857142856</v>
      </c>
    </row>
    <row r="149" spans="1:7" x14ac:dyDescent="0.35">
      <c r="A149" s="49" t="s">
        <v>290</v>
      </c>
      <c r="B149" s="46" t="s">
        <v>291</v>
      </c>
      <c r="C149" s="46">
        <v>12.33333333333333</v>
      </c>
      <c r="D149" s="52">
        <f t="shared" si="11"/>
        <v>8.6666666666666696</v>
      </c>
      <c r="E149" s="52">
        <f t="shared" si="13"/>
        <v>0.41269841269841284</v>
      </c>
      <c r="F149" s="46" t="s">
        <v>291</v>
      </c>
      <c r="G149" s="52">
        <f t="shared" si="12"/>
        <v>4.1269841269841283</v>
      </c>
    </row>
    <row r="150" spans="1:7" x14ac:dyDescent="0.35">
      <c r="A150" s="49" t="s">
        <v>292</v>
      </c>
      <c r="B150" s="46" t="s">
        <v>293</v>
      </c>
      <c r="C150" s="46">
        <v>7.666666666666667</v>
      </c>
      <c r="D150" s="52">
        <f t="shared" si="11"/>
        <v>13.333333333333332</v>
      </c>
      <c r="E150" s="52">
        <f t="shared" si="13"/>
        <v>0.63492063492063489</v>
      </c>
      <c r="F150" s="46" t="s">
        <v>293</v>
      </c>
      <c r="G150" s="52">
        <f t="shared" si="12"/>
        <v>6.3492063492063489</v>
      </c>
    </row>
    <row r="151" spans="1:7" x14ac:dyDescent="0.35">
      <c r="A151" s="49" t="s">
        <v>294</v>
      </c>
      <c r="B151" s="46" t="s">
        <v>295</v>
      </c>
      <c r="C151" s="46">
        <v>16</v>
      </c>
      <c r="D151" s="52">
        <f t="shared" si="11"/>
        <v>5</v>
      </c>
      <c r="E151" s="52">
        <f t="shared" si="13"/>
        <v>0.23809523809523808</v>
      </c>
      <c r="F151" s="46" t="s">
        <v>295</v>
      </c>
      <c r="G151" s="52">
        <f t="shared" si="12"/>
        <v>2.3809523809523809</v>
      </c>
    </row>
    <row r="152" spans="1:7" x14ac:dyDescent="0.35">
      <c r="A152" s="49" t="s">
        <v>296</v>
      </c>
      <c r="B152" s="46" t="s">
        <v>297</v>
      </c>
      <c r="C152" s="46" t="s">
        <v>407</v>
      </c>
      <c r="D152" s="52" t="str">
        <f t="shared" si="11"/>
        <v/>
      </c>
      <c r="E152" s="52" t="str">
        <f t="shared" si="13"/>
        <v/>
      </c>
      <c r="F152" s="46" t="s">
        <v>297</v>
      </c>
      <c r="G152" s="53">
        <v>9</v>
      </c>
    </row>
    <row r="153" spans="1:7" x14ac:dyDescent="0.35">
      <c r="A153" s="49" t="s">
        <v>298</v>
      </c>
      <c r="B153" s="46" t="s">
        <v>299</v>
      </c>
      <c r="C153" s="46">
        <v>8.5</v>
      </c>
      <c r="D153" s="52">
        <f t="shared" si="11"/>
        <v>12.5</v>
      </c>
      <c r="E153" s="52">
        <f t="shared" si="13"/>
        <v>0.59523809523809523</v>
      </c>
      <c r="F153" s="46" t="s">
        <v>299</v>
      </c>
      <c r="G153" s="52">
        <f t="shared" si="12"/>
        <v>5.9523809523809526</v>
      </c>
    </row>
    <row r="154" spans="1:7" x14ac:dyDescent="0.35">
      <c r="A154" s="63" t="s">
        <v>300</v>
      </c>
      <c r="B154" s="46" t="s">
        <v>301</v>
      </c>
      <c r="C154" s="46">
        <v>21</v>
      </c>
      <c r="D154" s="52">
        <f t="shared" si="11"/>
        <v>0</v>
      </c>
      <c r="E154" s="52">
        <f t="shared" si="13"/>
        <v>0</v>
      </c>
      <c r="F154" s="46" t="s">
        <v>301</v>
      </c>
      <c r="G154" s="52">
        <f t="shared" si="12"/>
        <v>0</v>
      </c>
    </row>
    <row r="155" spans="1:7" x14ac:dyDescent="0.35">
      <c r="A155" s="49" t="s">
        <v>302</v>
      </c>
      <c r="B155" s="46" t="s">
        <v>303</v>
      </c>
      <c r="C155" s="46">
        <v>5</v>
      </c>
      <c r="D155" s="52">
        <f t="shared" si="11"/>
        <v>16</v>
      </c>
      <c r="E155" s="52">
        <f t="shared" si="13"/>
        <v>0.76190476190476186</v>
      </c>
      <c r="F155" s="46" t="s">
        <v>303</v>
      </c>
      <c r="G155" s="52">
        <f t="shared" si="12"/>
        <v>7.6190476190476186</v>
      </c>
    </row>
    <row r="156" spans="1:7" x14ac:dyDescent="0.35">
      <c r="A156" s="49" t="s">
        <v>304</v>
      </c>
      <c r="B156" s="46" t="s">
        <v>305</v>
      </c>
      <c r="C156" s="46">
        <v>4</v>
      </c>
      <c r="D156" s="52">
        <f t="shared" si="11"/>
        <v>17</v>
      </c>
      <c r="E156" s="52">
        <f t="shared" si="13"/>
        <v>0.80952380952380953</v>
      </c>
      <c r="F156" s="46" t="s">
        <v>305</v>
      </c>
      <c r="G156" s="52">
        <f t="shared" si="12"/>
        <v>8.0952380952380949</v>
      </c>
    </row>
    <row r="157" spans="1:7" x14ac:dyDescent="0.35">
      <c r="A157" s="49" t="s">
        <v>306</v>
      </c>
      <c r="B157" s="46" t="s">
        <v>307</v>
      </c>
      <c r="C157" s="46">
        <v>3.3333333333333335</v>
      </c>
      <c r="D157" s="52">
        <f t="shared" si="11"/>
        <v>17.666666666666668</v>
      </c>
      <c r="E157" s="52">
        <f t="shared" si="13"/>
        <v>0.84126984126984128</v>
      </c>
      <c r="F157" s="46" t="s">
        <v>307</v>
      </c>
      <c r="G157" s="52">
        <f t="shared" si="12"/>
        <v>8.412698412698413</v>
      </c>
    </row>
    <row r="158" spans="1:7" x14ac:dyDescent="0.35">
      <c r="A158" s="49" t="s">
        <v>308</v>
      </c>
      <c r="B158" s="46" t="s">
        <v>309</v>
      </c>
      <c r="C158" s="46">
        <v>10</v>
      </c>
      <c r="D158" s="52">
        <f t="shared" si="11"/>
        <v>11</v>
      </c>
      <c r="E158" s="52">
        <f t="shared" si="13"/>
        <v>0.52380952380952384</v>
      </c>
      <c r="F158" s="46" t="s">
        <v>309</v>
      </c>
      <c r="G158" s="52">
        <f t="shared" si="12"/>
        <v>5.2380952380952381</v>
      </c>
    </row>
    <row r="159" spans="1:7" x14ac:dyDescent="0.35">
      <c r="A159" s="49" t="s">
        <v>310</v>
      </c>
      <c r="B159" s="46" t="s">
        <v>311</v>
      </c>
      <c r="C159" s="46" t="s">
        <v>407</v>
      </c>
      <c r="D159" s="52" t="str">
        <f t="shared" si="11"/>
        <v/>
      </c>
      <c r="E159" s="52" t="str">
        <f t="shared" si="13"/>
        <v/>
      </c>
      <c r="F159" s="46" t="s">
        <v>311</v>
      </c>
      <c r="G159" s="53">
        <v>9</v>
      </c>
    </row>
    <row r="160" spans="1:7" x14ac:dyDescent="0.35">
      <c r="A160" s="49" t="s">
        <v>312</v>
      </c>
      <c r="B160" s="46" t="s">
        <v>313</v>
      </c>
      <c r="C160" s="46">
        <v>10.666666666666666</v>
      </c>
      <c r="D160" s="52">
        <f t="shared" si="11"/>
        <v>10.333333333333334</v>
      </c>
      <c r="E160" s="52">
        <f t="shared" si="13"/>
        <v>0.49206349206349209</v>
      </c>
      <c r="F160" s="46" t="s">
        <v>313</v>
      </c>
      <c r="G160" s="52">
        <f t="shared" si="12"/>
        <v>4.9206349206349209</v>
      </c>
    </row>
    <row r="161" spans="1:7" x14ac:dyDescent="0.35">
      <c r="A161" s="49" t="s">
        <v>314</v>
      </c>
      <c r="B161" s="46" t="s">
        <v>315</v>
      </c>
      <c r="C161" s="46" t="s">
        <v>407</v>
      </c>
      <c r="D161" s="52" t="str">
        <f t="shared" si="11"/>
        <v/>
      </c>
      <c r="E161" s="52" t="str">
        <f t="shared" si="13"/>
        <v/>
      </c>
      <c r="F161" s="46" t="s">
        <v>315</v>
      </c>
      <c r="G161" s="53">
        <v>7.5</v>
      </c>
    </row>
    <row r="162" spans="1:7" x14ac:dyDescent="0.35">
      <c r="A162" s="49" t="s">
        <v>316</v>
      </c>
      <c r="B162" s="46" t="s">
        <v>317</v>
      </c>
      <c r="C162" s="46" t="s">
        <v>407</v>
      </c>
      <c r="D162" s="52" t="str">
        <f t="shared" si="11"/>
        <v/>
      </c>
      <c r="E162" s="52" t="str">
        <f t="shared" si="13"/>
        <v/>
      </c>
      <c r="F162" s="46" t="s">
        <v>317</v>
      </c>
      <c r="G162" s="53">
        <v>9</v>
      </c>
    </row>
    <row r="163" spans="1:7" x14ac:dyDescent="0.35">
      <c r="A163" s="49" t="s">
        <v>318</v>
      </c>
      <c r="B163" s="46" t="s">
        <v>319</v>
      </c>
      <c r="C163" s="46">
        <v>3</v>
      </c>
      <c r="D163" s="52">
        <f t="shared" ref="D163:D194" si="14">IF(C163="","",21-C163)</f>
        <v>18</v>
      </c>
      <c r="E163" s="52">
        <f t="shared" si="13"/>
        <v>0.8571428571428571</v>
      </c>
      <c r="F163" s="46" t="s">
        <v>319</v>
      </c>
      <c r="G163" s="52">
        <f t="shared" si="12"/>
        <v>8.5714285714285712</v>
      </c>
    </row>
    <row r="164" spans="1:7" x14ac:dyDescent="0.35">
      <c r="A164" s="49" t="s">
        <v>320</v>
      </c>
      <c r="B164" s="46" t="s">
        <v>321</v>
      </c>
      <c r="C164" s="46">
        <v>16.333333333333332</v>
      </c>
      <c r="D164" s="52">
        <f t="shared" si="14"/>
        <v>4.6666666666666679</v>
      </c>
      <c r="E164" s="52">
        <f t="shared" si="13"/>
        <v>0.22222222222222227</v>
      </c>
      <c r="F164" s="46" t="s">
        <v>321</v>
      </c>
      <c r="G164" s="52">
        <f t="shared" si="12"/>
        <v>2.2222222222222228</v>
      </c>
    </row>
    <row r="165" spans="1:7" x14ac:dyDescent="0.35">
      <c r="A165" s="49" t="s">
        <v>322</v>
      </c>
      <c r="B165" s="46" t="s">
        <v>323</v>
      </c>
      <c r="C165" s="46">
        <v>16.333333333333332</v>
      </c>
      <c r="D165" s="52">
        <f t="shared" si="14"/>
        <v>4.6666666666666679</v>
      </c>
      <c r="E165" s="52">
        <f t="shared" si="13"/>
        <v>0.22222222222222227</v>
      </c>
      <c r="F165" s="46" t="s">
        <v>323</v>
      </c>
      <c r="G165" s="52">
        <f t="shared" si="12"/>
        <v>2.2222222222222228</v>
      </c>
    </row>
    <row r="166" spans="1:7" x14ac:dyDescent="0.35">
      <c r="A166" s="49" t="s">
        <v>324</v>
      </c>
      <c r="B166" s="46" t="s">
        <v>325</v>
      </c>
      <c r="C166" s="46">
        <v>21</v>
      </c>
      <c r="D166" s="52">
        <f t="shared" si="14"/>
        <v>0</v>
      </c>
      <c r="E166" s="52">
        <f t="shared" si="13"/>
        <v>0</v>
      </c>
      <c r="F166" s="46" t="s">
        <v>325</v>
      </c>
      <c r="G166" s="52">
        <f t="shared" si="12"/>
        <v>0</v>
      </c>
    </row>
    <row r="167" spans="1:7" x14ac:dyDescent="0.35">
      <c r="A167" s="49" t="s">
        <v>326</v>
      </c>
      <c r="B167" s="46" t="s">
        <v>327</v>
      </c>
      <c r="C167" s="46">
        <v>6</v>
      </c>
      <c r="D167" s="52">
        <f t="shared" si="14"/>
        <v>15</v>
      </c>
      <c r="E167" s="52">
        <f t="shared" si="13"/>
        <v>0.7142857142857143</v>
      </c>
      <c r="F167" s="46" t="s">
        <v>327</v>
      </c>
      <c r="G167" s="52">
        <f t="shared" si="12"/>
        <v>7.1428571428571432</v>
      </c>
    </row>
    <row r="168" spans="1:7" x14ac:dyDescent="0.35">
      <c r="A168" s="49" t="s">
        <v>328</v>
      </c>
      <c r="B168" s="46" t="s">
        <v>329</v>
      </c>
      <c r="C168" s="46">
        <v>9</v>
      </c>
      <c r="D168" s="52">
        <f t="shared" si="14"/>
        <v>12</v>
      </c>
      <c r="E168" s="52">
        <f t="shared" si="13"/>
        <v>0.5714285714285714</v>
      </c>
      <c r="F168" s="46" t="s">
        <v>329</v>
      </c>
      <c r="G168" s="52">
        <f t="shared" si="12"/>
        <v>5.7142857142857135</v>
      </c>
    </row>
    <row r="169" spans="1:7" x14ac:dyDescent="0.35">
      <c r="A169" s="49" t="s">
        <v>330</v>
      </c>
      <c r="B169" s="46" t="s">
        <v>331</v>
      </c>
      <c r="C169" s="46" t="s">
        <v>407</v>
      </c>
      <c r="D169" s="52" t="str">
        <f t="shared" si="14"/>
        <v/>
      </c>
      <c r="E169" s="52" t="str">
        <f t="shared" si="13"/>
        <v/>
      </c>
      <c r="F169" s="46" t="s">
        <v>331</v>
      </c>
      <c r="G169" s="52" t="str">
        <f t="shared" si="12"/>
        <v/>
      </c>
    </row>
    <row r="170" spans="1:7" x14ac:dyDescent="0.35">
      <c r="A170" s="49" t="s">
        <v>332</v>
      </c>
      <c r="B170" s="46" t="s">
        <v>333</v>
      </c>
      <c r="C170" s="46" t="s">
        <v>407</v>
      </c>
      <c r="D170" s="52" t="str">
        <f t="shared" si="14"/>
        <v/>
      </c>
      <c r="E170" s="52" t="str">
        <f t="shared" si="13"/>
        <v/>
      </c>
      <c r="F170" s="46" t="s">
        <v>333</v>
      </c>
      <c r="G170" s="53">
        <v>9</v>
      </c>
    </row>
    <row r="171" spans="1:7" x14ac:dyDescent="0.35">
      <c r="A171" s="49" t="s">
        <v>334</v>
      </c>
      <c r="B171" s="46" t="s">
        <v>335</v>
      </c>
      <c r="C171" s="46">
        <v>6.5</v>
      </c>
      <c r="D171" s="52">
        <f t="shared" si="14"/>
        <v>14.5</v>
      </c>
      <c r="E171" s="52">
        <f t="shared" si="13"/>
        <v>0.69047619047619047</v>
      </c>
      <c r="F171" s="46" t="s">
        <v>335</v>
      </c>
      <c r="G171" s="52">
        <f t="shared" si="12"/>
        <v>6.9047619047619051</v>
      </c>
    </row>
    <row r="172" spans="1:7" x14ac:dyDescent="0.35">
      <c r="A172" s="49" t="s">
        <v>336</v>
      </c>
      <c r="B172" s="46" t="s">
        <v>337</v>
      </c>
      <c r="C172" s="46">
        <v>14</v>
      </c>
      <c r="D172" s="52">
        <f t="shared" si="14"/>
        <v>7</v>
      </c>
      <c r="E172" s="52">
        <f t="shared" si="13"/>
        <v>0.33333333333333331</v>
      </c>
      <c r="F172" s="46" t="s">
        <v>337</v>
      </c>
      <c r="G172" s="52">
        <f t="shared" si="12"/>
        <v>3.333333333333333</v>
      </c>
    </row>
    <row r="173" spans="1:7" x14ac:dyDescent="0.35">
      <c r="A173" s="49" t="s">
        <v>338</v>
      </c>
      <c r="B173" s="46" t="s">
        <v>339</v>
      </c>
      <c r="C173" s="46">
        <v>6</v>
      </c>
      <c r="D173" s="52">
        <f t="shared" si="14"/>
        <v>15</v>
      </c>
      <c r="E173" s="52">
        <f t="shared" si="13"/>
        <v>0.7142857142857143</v>
      </c>
      <c r="F173" s="46" t="s">
        <v>339</v>
      </c>
      <c r="G173" s="52">
        <f t="shared" si="12"/>
        <v>7.1428571428571432</v>
      </c>
    </row>
    <row r="174" spans="1:7" x14ac:dyDescent="0.35">
      <c r="A174" s="49" t="s">
        <v>340</v>
      </c>
      <c r="B174" s="46" t="s">
        <v>341</v>
      </c>
      <c r="C174" s="46">
        <v>8</v>
      </c>
      <c r="D174" s="52">
        <f t="shared" si="14"/>
        <v>13</v>
      </c>
      <c r="E174" s="52">
        <f t="shared" si="13"/>
        <v>0.61904761904761907</v>
      </c>
      <c r="F174" s="46" t="s">
        <v>341</v>
      </c>
      <c r="G174" s="52">
        <f t="shared" si="12"/>
        <v>6.1904761904761907</v>
      </c>
    </row>
    <row r="175" spans="1:7" x14ac:dyDescent="0.35">
      <c r="A175" s="49" t="s">
        <v>342</v>
      </c>
      <c r="B175" s="46" t="s">
        <v>343</v>
      </c>
      <c r="C175" s="46" t="s">
        <v>407</v>
      </c>
      <c r="D175" s="52" t="str">
        <f t="shared" si="14"/>
        <v/>
      </c>
      <c r="E175" s="52" t="str">
        <f t="shared" si="13"/>
        <v/>
      </c>
      <c r="F175" s="46" t="s">
        <v>343</v>
      </c>
      <c r="G175" s="53">
        <v>2.5</v>
      </c>
    </row>
    <row r="176" spans="1:7" x14ac:dyDescent="0.35">
      <c r="A176" s="49" t="s">
        <v>344</v>
      </c>
      <c r="B176" s="46" t="s">
        <v>345</v>
      </c>
      <c r="C176" s="46" t="s">
        <v>407</v>
      </c>
      <c r="D176" s="52" t="str">
        <f t="shared" si="14"/>
        <v/>
      </c>
      <c r="E176" s="52" t="str">
        <f t="shared" si="13"/>
        <v/>
      </c>
      <c r="F176" s="46" t="s">
        <v>345</v>
      </c>
      <c r="G176" s="53">
        <v>7.5</v>
      </c>
    </row>
    <row r="177" spans="1:7" x14ac:dyDescent="0.35">
      <c r="A177" s="49" t="s">
        <v>346</v>
      </c>
      <c r="B177" s="46" t="s">
        <v>347</v>
      </c>
      <c r="C177" s="46">
        <v>11</v>
      </c>
      <c r="D177" s="52">
        <f t="shared" si="14"/>
        <v>10</v>
      </c>
      <c r="E177" s="52">
        <f t="shared" si="13"/>
        <v>0.47619047619047616</v>
      </c>
      <c r="F177" s="46" t="s">
        <v>347</v>
      </c>
      <c r="G177" s="52">
        <f t="shared" si="12"/>
        <v>4.7619047619047619</v>
      </c>
    </row>
    <row r="178" spans="1:7" x14ac:dyDescent="0.35">
      <c r="A178" s="49" t="s">
        <v>348</v>
      </c>
      <c r="B178" s="46" t="s">
        <v>349</v>
      </c>
      <c r="C178" s="46">
        <v>5</v>
      </c>
      <c r="D178" s="52">
        <f t="shared" si="14"/>
        <v>16</v>
      </c>
      <c r="E178" s="52">
        <f t="shared" ref="E178:E198" si="15">IF(D178="","",IF(D178&gt;=$I$203,1,((D178-$B$203)/($B$204-$B$203))))</f>
        <v>0.76190476190476186</v>
      </c>
      <c r="F178" s="46" t="s">
        <v>349</v>
      </c>
      <c r="G178" s="52">
        <f t="shared" si="12"/>
        <v>7.6190476190476186</v>
      </c>
    </row>
    <row r="179" spans="1:7" x14ac:dyDescent="0.35">
      <c r="A179" s="49" t="s">
        <v>350</v>
      </c>
      <c r="B179" s="46" t="s">
        <v>351</v>
      </c>
      <c r="C179" s="46">
        <v>6.666666666666667</v>
      </c>
      <c r="D179" s="52">
        <f t="shared" si="14"/>
        <v>14.333333333333332</v>
      </c>
      <c r="E179" s="52">
        <f t="shared" si="15"/>
        <v>0.68253968253968245</v>
      </c>
      <c r="F179" s="46" t="s">
        <v>351</v>
      </c>
      <c r="G179" s="52">
        <f t="shared" si="12"/>
        <v>6.8253968253968242</v>
      </c>
    </row>
    <row r="180" spans="1:7" x14ac:dyDescent="0.35">
      <c r="A180" s="49" t="s">
        <v>352</v>
      </c>
      <c r="B180" s="46" t="s">
        <v>353</v>
      </c>
      <c r="C180" s="46" t="s">
        <v>407</v>
      </c>
      <c r="D180" s="52" t="str">
        <f t="shared" si="14"/>
        <v/>
      </c>
      <c r="E180" s="52" t="str">
        <f t="shared" si="15"/>
        <v/>
      </c>
      <c r="F180" s="46" t="s">
        <v>353</v>
      </c>
      <c r="G180" s="53">
        <v>7.5</v>
      </c>
    </row>
    <row r="181" spans="1:7" x14ac:dyDescent="0.35">
      <c r="A181" s="49" t="s">
        <v>354</v>
      </c>
      <c r="B181" s="46" t="s">
        <v>355</v>
      </c>
      <c r="C181" s="46">
        <v>20</v>
      </c>
      <c r="D181" s="52">
        <f t="shared" si="14"/>
        <v>1</v>
      </c>
      <c r="E181" s="52">
        <f t="shared" si="15"/>
        <v>4.7619047619047616E-2</v>
      </c>
      <c r="F181" s="46" t="s">
        <v>355</v>
      </c>
      <c r="G181" s="52">
        <f t="shared" si="12"/>
        <v>0.47619047619047616</v>
      </c>
    </row>
    <row r="182" spans="1:7" x14ac:dyDescent="0.35">
      <c r="A182" s="49" t="s">
        <v>356</v>
      </c>
      <c r="B182" s="46" t="s">
        <v>357</v>
      </c>
      <c r="C182" s="46">
        <v>7</v>
      </c>
      <c r="D182" s="52">
        <f t="shared" si="14"/>
        <v>14</v>
      </c>
      <c r="E182" s="52">
        <f t="shared" si="15"/>
        <v>0.66666666666666663</v>
      </c>
      <c r="F182" s="46" t="s">
        <v>357</v>
      </c>
      <c r="G182" s="52">
        <f t="shared" si="12"/>
        <v>6.6666666666666661</v>
      </c>
    </row>
    <row r="183" spans="1:7" x14ac:dyDescent="0.35">
      <c r="A183" s="49" t="s">
        <v>358</v>
      </c>
      <c r="B183" s="46" t="s">
        <v>359</v>
      </c>
      <c r="C183" s="46">
        <v>7.333333333333333</v>
      </c>
      <c r="D183" s="52">
        <f t="shared" si="14"/>
        <v>13.666666666666668</v>
      </c>
      <c r="E183" s="52">
        <f t="shared" si="15"/>
        <v>0.65079365079365081</v>
      </c>
      <c r="F183" s="46" t="s">
        <v>359</v>
      </c>
      <c r="G183" s="52">
        <f t="shared" si="12"/>
        <v>6.5079365079365079</v>
      </c>
    </row>
    <row r="184" spans="1:7" x14ac:dyDescent="0.35">
      <c r="A184" s="49" t="s">
        <v>360</v>
      </c>
      <c r="B184" s="46" t="s">
        <v>361</v>
      </c>
      <c r="C184" s="46">
        <v>3.3333333333333335</v>
      </c>
      <c r="D184" s="52">
        <f t="shared" si="14"/>
        <v>17.666666666666668</v>
      </c>
      <c r="E184" s="52">
        <f t="shared" si="15"/>
        <v>0.84126984126984128</v>
      </c>
      <c r="F184" s="46" t="s">
        <v>361</v>
      </c>
      <c r="G184" s="52">
        <f t="shared" si="12"/>
        <v>8.412698412698413</v>
      </c>
    </row>
    <row r="185" spans="1:7" x14ac:dyDescent="0.35">
      <c r="A185" s="49" t="s">
        <v>362</v>
      </c>
      <c r="B185" s="46" t="s">
        <v>363</v>
      </c>
      <c r="C185" s="46">
        <v>12.666666666666666</v>
      </c>
      <c r="D185" s="52">
        <f t="shared" si="14"/>
        <v>8.3333333333333339</v>
      </c>
      <c r="E185" s="52">
        <f t="shared" si="15"/>
        <v>0.39682539682539686</v>
      </c>
      <c r="F185" s="46" t="s">
        <v>363</v>
      </c>
      <c r="G185" s="52">
        <f t="shared" si="12"/>
        <v>3.9682539682539684</v>
      </c>
    </row>
    <row r="186" spans="1:7" x14ac:dyDescent="0.35">
      <c r="A186" s="63" t="s">
        <v>364</v>
      </c>
      <c r="B186" s="46" t="s">
        <v>365</v>
      </c>
      <c r="C186" s="46">
        <v>20.666666666666668</v>
      </c>
      <c r="D186" s="52">
        <f t="shared" si="14"/>
        <v>0.33333333333333215</v>
      </c>
      <c r="E186" s="52">
        <f t="shared" si="15"/>
        <v>1.5873015873015817E-2</v>
      </c>
      <c r="F186" s="46" t="s">
        <v>365</v>
      </c>
      <c r="G186" s="52">
        <f t="shared" si="12"/>
        <v>0.15873015873015817</v>
      </c>
    </row>
    <row r="187" spans="1:7" x14ac:dyDescent="0.35">
      <c r="A187" s="46"/>
      <c r="B187" s="46" t="s">
        <v>390</v>
      </c>
      <c r="C187" s="46"/>
      <c r="D187" s="52" t="str">
        <f t="shared" si="14"/>
        <v/>
      </c>
      <c r="E187" s="52" t="str">
        <f t="shared" si="15"/>
        <v/>
      </c>
      <c r="F187" s="46" t="s">
        <v>390</v>
      </c>
      <c r="G187" s="52" t="str">
        <f t="shared" si="12"/>
        <v/>
      </c>
    </row>
    <row r="188" spans="1:7" x14ac:dyDescent="0.35">
      <c r="A188" s="49" t="s">
        <v>366</v>
      </c>
      <c r="B188" s="46" t="s">
        <v>367</v>
      </c>
      <c r="C188" s="46">
        <v>8.6666666666666661</v>
      </c>
      <c r="D188" s="52">
        <f t="shared" si="14"/>
        <v>12.333333333333334</v>
      </c>
      <c r="E188" s="52">
        <f t="shared" si="15"/>
        <v>0.58730158730158732</v>
      </c>
      <c r="F188" s="46" t="s">
        <v>367</v>
      </c>
      <c r="G188" s="52">
        <f t="shared" si="12"/>
        <v>5.8730158730158735</v>
      </c>
    </row>
    <row r="189" spans="1:7" x14ac:dyDescent="0.35">
      <c r="A189" s="49" t="s">
        <v>368</v>
      </c>
      <c r="B189" s="46" t="s">
        <v>369</v>
      </c>
      <c r="C189" s="46">
        <v>6</v>
      </c>
      <c r="D189" s="52">
        <f t="shared" si="14"/>
        <v>15</v>
      </c>
      <c r="E189" s="52">
        <f t="shared" si="15"/>
        <v>0.7142857142857143</v>
      </c>
      <c r="F189" s="46" t="s">
        <v>369</v>
      </c>
      <c r="G189" s="52">
        <f t="shared" si="12"/>
        <v>7.1428571428571432</v>
      </c>
    </row>
    <row r="190" spans="1:7" x14ac:dyDescent="0.35">
      <c r="A190" s="49" t="s">
        <v>370</v>
      </c>
      <c r="B190" s="46" t="s">
        <v>371</v>
      </c>
      <c r="C190" s="46">
        <v>0</v>
      </c>
      <c r="D190" s="52">
        <f t="shared" si="14"/>
        <v>21</v>
      </c>
      <c r="E190" s="52">
        <f t="shared" si="15"/>
        <v>1</v>
      </c>
      <c r="F190" s="46" t="s">
        <v>371</v>
      </c>
      <c r="G190" s="52">
        <f t="shared" si="12"/>
        <v>10</v>
      </c>
    </row>
    <row r="191" spans="1:7" x14ac:dyDescent="0.35">
      <c r="A191" s="49" t="s">
        <v>372</v>
      </c>
      <c r="B191" s="46" t="s">
        <v>373</v>
      </c>
      <c r="C191" s="46">
        <v>10.333333333333334</v>
      </c>
      <c r="D191" s="52">
        <f t="shared" si="14"/>
        <v>10.666666666666666</v>
      </c>
      <c r="E191" s="52">
        <f t="shared" si="15"/>
        <v>0.50793650793650791</v>
      </c>
      <c r="F191" s="46" t="s">
        <v>373</v>
      </c>
      <c r="G191" s="52">
        <f t="shared" si="12"/>
        <v>5.0793650793650791</v>
      </c>
    </row>
    <row r="192" spans="1:7" x14ac:dyDescent="0.35">
      <c r="A192" s="49" t="s">
        <v>374</v>
      </c>
      <c r="B192" s="46" t="s">
        <v>375</v>
      </c>
      <c r="C192" s="46" t="s">
        <v>407</v>
      </c>
      <c r="D192" s="52" t="str">
        <f t="shared" si="14"/>
        <v/>
      </c>
      <c r="E192" s="52" t="str">
        <f t="shared" si="15"/>
        <v/>
      </c>
      <c r="F192" s="46" t="s">
        <v>375</v>
      </c>
      <c r="G192" s="53">
        <v>2.5</v>
      </c>
    </row>
    <row r="193" spans="1:9" x14ac:dyDescent="0.35">
      <c r="A193" s="49"/>
      <c r="B193" s="46" t="s">
        <v>391</v>
      </c>
      <c r="C193" s="46"/>
      <c r="D193" s="52" t="str">
        <f t="shared" si="14"/>
        <v/>
      </c>
      <c r="E193" s="52" t="str">
        <f t="shared" si="15"/>
        <v/>
      </c>
      <c r="F193" s="46" t="s">
        <v>391</v>
      </c>
      <c r="G193" s="52" t="str">
        <f t="shared" si="12"/>
        <v/>
      </c>
    </row>
    <row r="194" spans="1:9" x14ac:dyDescent="0.35">
      <c r="A194" s="49" t="s">
        <v>376</v>
      </c>
      <c r="B194" s="46" t="s">
        <v>377</v>
      </c>
      <c r="C194" s="46" t="s">
        <v>407</v>
      </c>
      <c r="D194" s="52" t="str">
        <f t="shared" si="14"/>
        <v/>
      </c>
      <c r="E194" s="52" t="str">
        <f t="shared" si="15"/>
        <v/>
      </c>
      <c r="F194" s="46" t="s">
        <v>377</v>
      </c>
      <c r="G194" s="53">
        <v>7.5</v>
      </c>
    </row>
    <row r="195" spans="1:9" x14ac:dyDescent="0.35">
      <c r="A195" s="49" t="s">
        <v>378</v>
      </c>
      <c r="B195" s="46" t="s">
        <v>379</v>
      </c>
      <c r="C195" s="46" t="s">
        <v>407</v>
      </c>
      <c r="D195" s="52" t="str">
        <f t="shared" ref="D195:D198" si="16">IF(C195="","",21-C195)</f>
        <v/>
      </c>
      <c r="E195" s="52" t="str">
        <f t="shared" si="15"/>
        <v/>
      </c>
      <c r="F195" s="46" t="s">
        <v>379</v>
      </c>
      <c r="G195" s="53">
        <v>7.5</v>
      </c>
    </row>
    <row r="196" spans="1:9" x14ac:dyDescent="0.35">
      <c r="A196" s="49" t="s">
        <v>380</v>
      </c>
      <c r="B196" s="46" t="s">
        <v>381</v>
      </c>
      <c r="C196" s="46">
        <v>9.3333333333333339</v>
      </c>
      <c r="D196" s="52">
        <f t="shared" si="16"/>
        <v>11.666666666666666</v>
      </c>
      <c r="E196" s="52">
        <f t="shared" si="15"/>
        <v>0.55555555555555558</v>
      </c>
      <c r="F196" s="46" t="s">
        <v>381</v>
      </c>
      <c r="G196" s="52">
        <f t="shared" ref="G196:G198" si="17">IF(E196="","",E196*10)</f>
        <v>5.5555555555555554</v>
      </c>
    </row>
    <row r="197" spans="1:9" x14ac:dyDescent="0.35">
      <c r="A197" s="49" t="s">
        <v>382</v>
      </c>
      <c r="B197" s="46" t="s">
        <v>383</v>
      </c>
      <c r="C197" s="46">
        <v>2</v>
      </c>
      <c r="D197" s="52">
        <f t="shared" si="16"/>
        <v>19</v>
      </c>
      <c r="E197" s="52">
        <f t="shared" si="15"/>
        <v>0.90476190476190477</v>
      </c>
      <c r="F197" s="46" t="s">
        <v>383</v>
      </c>
      <c r="G197" s="52">
        <f t="shared" si="17"/>
        <v>9.0476190476190474</v>
      </c>
    </row>
    <row r="198" spans="1:9" x14ac:dyDescent="0.35">
      <c r="A198" s="49" t="s">
        <v>384</v>
      </c>
      <c r="B198" s="46" t="s">
        <v>385</v>
      </c>
      <c r="C198" s="46">
        <v>1</v>
      </c>
      <c r="D198" s="52">
        <f t="shared" si="16"/>
        <v>20</v>
      </c>
      <c r="E198" s="52">
        <f t="shared" si="15"/>
        <v>0.95238095238095233</v>
      </c>
      <c r="F198" s="46" t="s">
        <v>385</v>
      </c>
      <c r="G198" s="52">
        <f t="shared" si="17"/>
        <v>9.5238095238095237</v>
      </c>
    </row>
    <row r="199" spans="1:9" x14ac:dyDescent="0.35">
      <c r="A199" s="1"/>
      <c r="C199"/>
      <c r="D199" s="19"/>
      <c r="E199" s="19"/>
    </row>
    <row r="200" spans="1:9" hidden="1" x14ac:dyDescent="0.35">
      <c r="C200" s="19"/>
      <c r="I200" s="4" t="s">
        <v>395</v>
      </c>
    </row>
    <row r="201" spans="1:9" hidden="1" x14ac:dyDescent="0.35">
      <c r="C201"/>
      <c r="G201" s="4"/>
      <c r="H201" s="4" t="s">
        <v>396</v>
      </c>
      <c r="I201" s="4">
        <f>QUARTILE(C$3:C$198,1)</f>
        <v>6.5</v>
      </c>
    </row>
    <row r="202" spans="1:9" hidden="1" x14ac:dyDescent="0.35">
      <c r="A202" t="s">
        <v>393</v>
      </c>
      <c r="B202">
        <f>MAX(C3:C198)</f>
        <v>21</v>
      </c>
      <c r="C202"/>
      <c r="F202">
        <f>MAX(G3:G198)</f>
        <v>10</v>
      </c>
      <c r="G202" s="4"/>
      <c r="H202" s="4" t="s">
        <v>397</v>
      </c>
      <c r="I202" s="4">
        <f>QUARTILE(C$3:C$198,3)</f>
        <v>15.666666666666666</v>
      </c>
    </row>
    <row r="203" spans="1:9" hidden="1" x14ac:dyDescent="0.35">
      <c r="A203" t="s">
        <v>394</v>
      </c>
      <c r="B203">
        <f>MIN(C3:C198)</f>
        <v>0</v>
      </c>
      <c r="C203"/>
      <c r="F203">
        <f>MIN(G3:G198)</f>
        <v>0</v>
      </c>
      <c r="G203" s="4"/>
      <c r="H203" s="3" t="s">
        <v>398</v>
      </c>
      <c r="I203" s="3">
        <f>I202+2*(I202-I201)</f>
        <v>34</v>
      </c>
    </row>
    <row r="204" spans="1:9" hidden="1" x14ac:dyDescent="0.35">
      <c r="A204" t="s">
        <v>400</v>
      </c>
      <c r="B204">
        <f>MAX(C207:C361)</f>
        <v>21</v>
      </c>
      <c r="C204"/>
      <c r="F204">
        <f>MAX(G207:G361)</f>
        <v>0</v>
      </c>
      <c r="G204" s="3"/>
    </row>
    <row r="205" spans="1:9" hidden="1" x14ac:dyDescent="0.35">
      <c r="C205" s="2"/>
    </row>
    <row r="206" spans="1:9" hidden="1" x14ac:dyDescent="0.35">
      <c r="C206" s="2"/>
    </row>
    <row r="207" spans="1:9" hidden="1" x14ac:dyDescent="0.35">
      <c r="C207" s="1">
        <v>0</v>
      </c>
    </row>
    <row r="208" spans="1:9" hidden="1" x14ac:dyDescent="0.35">
      <c r="C208" s="1">
        <v>0</v>
      </c>
    </row>
    <row r="209" spans="3:3" hidden="1" x14ac:dyDescent="0.35">
      <c r="C209" s="1">
        <v>0</v>
      </c>
    </row>
    <row r="210" spans="3:3" hidden="1" x14ac:dyDescent="0.35">
      <c r="C210" s="1">
        <v>0</v>
      </c>
    </row>
    <row r="211" spans="3:3" hidden="1" x14ac:dyDescent="0.35">
      <c r="C211" s="9">
        <v>0</v>
      </c>
    </row>
    <row r="212" spans="3:3" hidden="1" x14ac:dyDescent="0.35">
      <c r="C212" s="9">
        <v>1</v>
      </c>
    </row>
    <row r="213" spans="3:3" hidden="1" x14ac:dyDescent="0.35">
      <c r="C213" s="1">
        <v>1.5</v>
      </c>
    </row>
    <row r="214" spans="3:3" hidden="1" x14ac:dyDescent="0.35">
      <c r="C214" s="1">
        <v>1.5</v>
      </c>
    </row>
    <row r="215" spans="3:3" hidden="1" x14ac:dyDescent="0.35">
      <c r="C215" s="1">
        <v>2</v>
      </c>
    </row>
    <row r="216" spans="3:3" hidden="1" x14ac:dyDescent="0.35">
      <c r="C216" s="1">
        <v>2</v>
      </c>
    </row>
    <row r="217" spans="3:3" hidden="1" x14ac:dyDescent="0.35">
      <c r="C217" s="1">
        <v>2</v>
      </c>
    </row>
    <row r="218" spans="3:3" hidden="1" x14ac:dyDescent="0.35">
      <c r="C218" s="9">
        <v>2</v>
      </c>
    </row>
    <row r="219" spans="3:3" hidden="1" x14ac:dyDescent="0.35">
      <c r="C219" s="1">
        <v>3</v>
      </c>
    </row>
    <row r="220" spans="3:3" hidden="1" x14ac:dyDescent="0.35">
      <c r="C220" s="1">
        <v>3</v>
      </c>
    </row>
    <row r="221" spans="3:3" hidden="1" x14ac:dyDescent="0.35">
      <c r="C221" s="1">
        <v>3.3333333333333335</v>
      </c>
    </row>
    <row r="222" spans="3:3" hidden="1" x14ac:dyDescent="0.35">
      <c r="C222" s="9">
        <v>3.3333333333333335</v>
      </c>
    </row>
    <row r="223" spans="3:3" hidden="1" x14ac:dyDescent="0.35">
      <c r="C223" s="1">
        <v>3.5</v>
      </c>
    </row>
    <row r="224" spans="3:3" hidden="1" x14ac:dyDescent="0.35">
      <c r="C224" s="1">
        <v>4</v>
      </c>
    </row>
    <row r="225" spans="3:3" hidden="1" x14ac:dyDescent="0.35">
      <c r="C225" s="1">
        <v>4</v>
      </c>
    </row>
    <row r="226" spans="3:3" hidden="1" x14ac:dyDescent="0.35">
      <c r="C226" s="1">
        <v>4</v>
      </c>
    </row>
    <row r="227" spans="3:3" hidden="1" x14ac:dyDescent="0.35">
      <c r="C227" s="1">
        <v>4.5</v>
      </c>
    </row>
    <row r="228" spans="3:3" hidden="1" x14ac:dyDescent="0.35">
      <c r="C228" s="1">
        <v>4.5</v>
      </c>
    </row>
    <row r="229" spans="3:3" hidden="1" x14ac:dyDescent="0.35">
      <c r="C229" s="1">
        <v>5</v>
      </c>
    </row>
    <row r="230" spans="3:3" hidden="1" x14ac:dyDescent="0.35">
      <c r="C230" s="1">
        <v>5</v>
      </c>
    </row>
    <row r="231" spans="3:3" hidden="1" x14ac:dyDescent="0.35">
      <c r="C231" s="1">
        <v>5</v>
      </c>
    </row>
    <row r="232" spans="3:3" hidden="1" x14ac:dyDescent="0.35">
      <c r="C232" s="1">
        <v>5</v>
      </c>
    </row>
    <row r="233" spans="3:3" hidden="1" x14ac:dyDescent="0.35">
      <c r="C233" s="1">
        <v>5</v>
      </c>
    </row>
    <row r="234" spans="3:3" hidden="1" x14ac:dyDescent="0.35">
      <c r="C234" s="9">
        <v>5</v>
      </c>
    </row>
    <row r="235" spans="3:3" hidden="1" x14ac:dyDescent="0.35">
      <c r="C235" s="1">
        <v>5.5</v>
      </c>
    </row>
    <row r="236" spans="3:3" hidden="1" x14ac:dyDescent="0.35">
      <c r="C236" s="1">
        <v>5.5</v>
      </c>
    </row>
    <row r="237" spans="3:3" hidden="1" x14ac:dyDescent="0.35">
      <c r="C237" s="1">
        <v>5.666666666666667</v>
      </c>
    </row>
    <row r="238" spans="3:3" hidden="1" x14ac:dyDescent="0.35">
      <c r="C238" s="1">
        <v>6</v>
      </c>
    </row>
    <row r="239" spans="3:3" hidden="1" x14ac:dyDescent="0.35">
      <c r="C239" s="1">
        <v>6</v>
      </c>
    </row>
    <row r="240" spans="3:3" hidden="1" x14ac:dyDescent="0.35">
      <c r="C240" s="1">
        <v>6</v>
      </c>
    </row>
    <row r="241" spans="3:3" hidden="1" x14ac:dyDescent="0.35">
      <c r="C241" s="1">
        <v>6</v>
      </c>
    </row>
    <row r="242" spans="3:3" hidden="1" x14ac:dyDescent="0.35">
      <c r="C242" s="1">
        <v>6</v>
      </c>
    </row>
    <row r="243" spans="3:3" hidden="1" x14ac:dyDescent="0.35">
      <c r="C243" s="1">
        <v>6</v>
      </c>
    </row>
    <row r="244" spans="3:3" hidden="1" x14ac:dyDescent="0.35">
      <c r="C244" s="1">
        <v>6</v>
      </c>
    </row>
    <row r="245" spans="3:3" hidden="1" x14ac:dyDescent="0.35">
      <c r="C245" s="1">
        <v>6</v>
      </c>
    </row>
    <row r="246" spans="3:3" hidden="1" x14ac:dyDescent="0.35">
      <c r="C246" s="1">
        <v>6</v>
      </c>
    </row>
    <row r="247" spans="3:3" hidden="1" x14ac:dyDescent="0.35">
      <c r="C247" s="20">
        <v>6</v>
      </c>
    </row>
    <row r="248" spans="3:3" hidden="1" x14ac:dyDescent="0.35">
      <c r="C248" s="1">
        <v>6</v>
      </c>
    </row>
    <row r="249" spans="3:3" hidden="1" x14ac:dyDescent="0.35">
      <c r="C249" s="9">
        <v>6</v>
      </c>
    </row>
    <row r="250" spans="3:3" hidden="1" x14ac:dyDescent="0.35">
      <c r="C250" s="9">
        <v>6</v>
      </c>
    </row>
    <row r="251" spans="3:3" hidden="1" x14ac:dyDescent="0.35">
      <c r="C251" s="1">
        <v>6.333333333333333</v>
      </c>
    </row>
    <row r="252" spans="3:3" hidden="1" x14ac:dyDescent="0.35">
      <c r="C252" s="1">
        <v>6.5</v>
      </c>
    </row>
    <row r="253" spans="3:3" hidden="1" x14ac:dyDescent="0.35">
      <c r="C253" s="1">
        <v>6.5</v>
      </c>
    </row>
    <row r="254" spans="3:3" hidden="1" x14ac:dyDescent="0.35">
      <c r="C254" s="9">
        <v>6.5</v>
      </c>
    </row>
    <row r="255" spans="3:3" hidden="1" x14ac:dyDescent="0.35">
      <c r="C255" s="1">
        <v>6.666666666666667</v>
      </c>
    </row>
    <row r="256" spans="3:3" hidden="1" x14ac:dyDescent="0.35">
      <c r="C256" s="1">
        <v>6.666666666666667</v>
      </c>
    </row>
    <row r="257" spans="3:3" hidden="1" x14ac:dyDescent="0.35">
      <c r="C257" s="9">
        <v>6.666666666666667</v>
      </c>
    </row>
    <row r="258" spans="3:3" hidden="1" x14ac:dyDescent="0.35">
      <c r="C258" s="1">
        <v>7</v>
      </c>
    </row>
    <row r="259" spans="3:3" hidden="1" x14ac:dyDescent="0.35">
      <c r="C259" s="1">
        <v>7</v>
      </c>
    </row>
    <row r="260" spans="3:3" hidden="1" x14ac:dyDescent="0.35">
      <c r="C260" s="1">
        <v>7</v>
      </c>
    </row>
    <row r="261" spans="3:3" hidden="1" x14ac:dyDescent="0.35">
      <c r="C261" s="1">
        <v>7</v>
      </c>
    </row>
    <row r="262" spans="3:3" hidden="1" x14ac:dyDescent="0.35">
      <c r="C262" s="1">
        <v>7</v>
      </c>
    </row>
    <row r="263" spans="3:3" hidden="1" x14ac:dyDescent="0.35">
      <c r="C263" s="1">
        <v>7</v>
      </c>
    </row>
    <row r="264" spans="3:3" hidden="1" x14ac:dyDescent="0.35">
      <c r="C264" s="1">
        <v>7</v>
      </c>
    </row>
    <row r="265" spans="3:3" hidden="1" x14ac:dyDescent="0.35">
      <c r="C265" s="9">
        <v>7</v>
      </c>
    </row>
    <row r="266" spans="3:3" hidden="1" x14ac:dyDescent="0.35">
      <c r="C266" s="1">
        <v>7.333333333333333</v>
      </c>
    </row>
    <row r="267" spans="3:3" hidden="1" x14ac:dyDescent="0.35">
      <c r="C267" s="9">
        <v>7.333333333333333</v>
      </c>
    </row>
    <row r="268" spans="3:3" hidden="1" x14ac:dyDescent="0.35">
      <c r="C268" s="1">
        <v>7.5</v>
      </c>
    </row>
    <row r="269" spans="3:3" hidden="1" x14ac:dyDescent="0.35">
      <c r="C269" s="1">
        <v>7.666666666666667</v>
      </c>
    </row>
    <row r="270" spans="3:3" hidden="1" x14ac:dyDescent="0.35">
      <c r="C270" s="1">
        <v>7.666666666666667</v>
      </c>
    </row>
    <row r="271" spans="3:3" hidden="1" x14ac:dyDescent="0.35">
      <c r="C271" s="1">
        <v>7.666666666666667</v>
      </c>
    </row>
    <row r="272" spans="3:3" hidden="1" x14ac:dyDescent="0.35">
      <c r="C272" s="1">
        <v>8</v>
      </c>
    </row>
    <row r="273" spans="3:3" hidden="1" x14ac:dyDescent="0.35">
      <c r="C273" s="1">
        <v>8</v>
      </c>
    </row>
    <row r="274" spans="3:3" hidden="1" x14ac:dyDescent="0.35">
      <c r="C274" s="1">
        <v>8</v>
      </c>
    </row>
    <row r="275" spans="3:3" hidden="1" x14ac:dyDescent="0.35">
      <c r="C275" s="1">
        <v>8</v>
      </c>
    </row>
    <row r="276" spans="3:3" hidden="1" x14ac:dyDescent="0.35">
      <c r="C276" s="9">
        <v>8</v>
      </c>
    </row>
    <row r="277" spans="3:3" hidden="1" x14ac:dyDescent="0.35">
      <c r="C277" s="1">
        <v>8.3333333333333339</v>
      </c>
    </row>
    <row r="278" spans="3:3" hidden="1" x14ac:dyDescent="0.35">
      <c r="C278" s="1">
        <v>8.3333333333333339</v>
      </c>
    </row>
    <row r="279" spans="3:3" hidden="1" x14ac:dyDescent="0.35">
      <c r="C279" s="1">
        <v>8.5</v>
      </c>
    </row>
    <row r="280" spans="3:3" hidden="1" x14ac:dyDescent="0.35">
      <c r="C280" s="1">
        <v>8.5</v>
      </c>
    </row>
    <row r="281" spans="3:3" hidden="1" x14ac:dyDescent="0.35">
      <c r="C281" s="1">
        <v>8.5</v>
      </c>
    </row>
    <row r="282" spans="3:3" hidden="1" x14ac:dyDescent="0.35">
      <c r="C282" s="9">
        <v>8.6666666666666661</v>
      </c>
    </row>
    <row r="283" spans="3:3" hidden="1" x14ac:dyDescent="0.35">
      <c r="C283" s="1">
        <v>9</v>
      </c>
    </row>
    <row r="284" spans="3:3" hidden="1" x14ac:dyDescent="0.35">
      <c r="C284" s="1">
        <v>9</v>
      </c>
    </row>
    <row r="285" spans="3:3" hidden="1" x14ac:dyDescent="0.35">
      <c r="C285" s="1">
        <v>9</v>
      </c>
    </row>
    <row r="286" spans="3:3" hidden="1" x14ac:dyDescent="0.35">
      <c r="C286" s="1">
        <v>9.3333333333333339</v>
      </c>
    </row>
    <row r="287" spans="3:3" hidden="1" x14ac:dyDescent="0.35">
      <c r="C287" s="1">
        <v>9.3333333333333339</v>
      </c>
    </row>
    <row r="288" spans="3:3" hidden="1" x14ac:dyDescent="0.35">
      <c r="C288" s="9">
        <v>9.3333333333333339</v>
      </c>
    </row>
    <row r="289" spans="3:3" hidden="1" x14ac:dyDescent="0.35">
      <c r="C289" s="1">
        <v>9.6666666666666661</v>
      </c>
    </row>
    <row r="290" spans="3:3" hidden="1" x14ac:dyDescent="0.35">
      <c r="C290" s="1">
        <v>9.6666666666666661</v>
      </c>
    </row>
    <row r="291" spans="3:3" hidden="1" x14ac:dyDescent="0.35">
      <c r="C291" s="1">
        <v>10</v>
      </c>
    </row>
    <row r="292" spans="3:3" hidden="1" x14ac:dyDescent="0.35">
      <c r="C292" s="1">
        <v>10</v>
      </c>
    </row>
    <row r="293" spans="3:3" hidden="1" x14ac:dyDescent="0.35">
      <c r="C293" s="1">
        <v>10</v>
      </c>
    </row>
    <row r="294" spans="3:3" hidden="1" x14ac:dyDescent="0.35">
      <c r="C294" s="1">
        <v>10</v>
      </c>
    </row>
    <row r="295" spans="3:3" hidden="1" x14ac:dyDescent="0.35">
      <c r="C295" s="9">
        <v>10.333333333333334</v>
      </c>
    </row>
    <row r="296" spans="3:3" hidden="1" x14ac:dyDescent="0.35">
      <c r="C296" s="1">
        <v>10.666666666666666</v>
      </c>
    </row>
    <row r="297" spans="3:3" hidden="1" x14ac:dyDescent="0.35">
      <c r="C297" s="1">
        <v>10.666666666666666</v>
      </c>
    </row>
    <row r="298" spans="3:3" hidden="1" x14ac:dyDescent="0.35">
      <c r="C298" s="1">
        <v>11</v>
      </c>
    </row>
    <row r="299" spans="3:3" hidden="1" x14ac:dyDescent="0.35">
      <c r="C299" s="1">
        <v>11</v>
      </c>
    </row>
    <row r="300" spans="3:3" hidden="1" x14ac:dyDescent="0.35">
      <c r="C300" s="9">
        <v>11</v>
      </c>
    </row>
    <row r="301" spans="3:3" hidden="1" x14ac:dyDescent="0.35">
      <c r="C301" s="1">
        <v>11.5</v>
      </c>
    </row>
    <row r="302" spans="3:3" hidden="1" x14ac:dyDescent="0.35">
      <c r="C302" s="1">
        <v>11.666666666666666</v>
      </c>
    </row>
    <row r="303" spans="3:3" hidden="1" x14ac:dyDescent="0.35">
      <c r="C303" s="1">
        <v>12</v>
      </c>
    </row>
    <row r="304" spans="3:3" hidden="1" x14ac:dyDescent="0.35">
      <c r="C304" s="1">
        <v>12</v>
      </c>
    </row>
    <row r="305" spans="3:3" hidden="1" x14ac:dyDescent="0.35">
      <c r="C305" s="1">
        <v>12</v>
      </c>
    </row>
    <row r="306" spans="3:3" hidden="1" x14ac:dyDescent="0.35">
      <c r="C306" s="1">
        <v>12</v>
      </c>
    </row>
    <row r="307" spans="3:3" hidden="1" x14ac:dyDescent="0.35">
      <c r="C307" s="1">
        <v>12.33333333333333</v>
      </c>
    </row>
    <row r="308" spans="3:3" hidden="1" x14ac:dyDescent="0.35">
      <c r="C308" s="1">
        <v>12.666666666666666</v>
      </c>
    </row>
    <row r="309" spans="3:3" hidden="1" x14ac:dyDescent="0.35">
      <c r="C309" s="1">
        <v>12.666666666666666</v>
      </c>
    </row>
    <row r="310" spans="3:3" hidden="1" x14ac:dyDescent="0.35">
      <c r="C310" s="1">
        <v>12.666666666666666</v>
      </c>
    </row>
    <row r="311" spans="3:3" hidden="1" x14ac:dyDescent="0.35">
      <c r="C311" s="1">
        <v>12.666666666666666</v>
      </c>
    </row>
    <row r="312" spans="3:3" hidden="1" x14ac:dyDescent="0.35">
      <c r="C312" s="9">
        <v>12.666666666666666</v>
      </c>
    </row>
    <row r="313" spans="3:3" hidden="1" x14ac:dyDescent="0.35">
      <c r="C313" s="1">
        <v>13</v>
      </c>
    </row>
    <row r="314" spans="3:3" hidden="1" x14ac:dyDescent="0.35">
      <c r="C314" s="1">
        <v>13</v>
      </c>
    </row>
    <row r="315" spans="3:3" hidden="1" x14ac:dyDescent="0.35">
      <c r="C315" s="1">
        <v>13.333333333333334</v>
      </c>
    </row>
    <row r="316" spans="3:3" hidden="1" x14ac:dyDescent="0.35">
      <c r="C316" s="1">
        <v>13.333333333333334</v>
      </c>
    </row>
    <row r="317" spans="3:3" hidden="1" x14ac:dyDescent="0.35">
      <c r="C317" s="1">
        <v>13.333333333333334</v>
      </c>
    </row>
    <row r="318" spans="3:3" hidden="1" x14ac:dyDescent="0.35">
      <c r="C318" s="1">
        <v>13.666666666666666</v>
      </c>
    </row>
    <row r="319" spans="3:3" hidden="1" x14ac:dyDescent="0.35">
      <c r="C319" s="20">
        <v>13.666666666666666</v>
      </c>
    </row>
    <row r="320" spans="3:3" hidden="1" x14ac:dyDescent="0.35">
      <c r="C320" s="1">
        <v>14</v>
      </c>
    </row>
    <row r="321" spans="3:3" hidden="1" x14ac:dyDescent="0.35">
      <c r="C321" s="9">
        <v>14</v>
      </c>
    </row>
    <row r="322" spans="3:3" hidden="1" x14ac:dyDescent="0.35">
      <c r="C322" s="1">
        <v>14.5</v>
      </c>
    </row>
    <row r="323" spans="3:3" hidden="1" x14ac:dyDescent="0.35">
      <c r="C323" s="1">
        <v>14.666666666666666</v>
      </c>
    </row>
    <row r="324" spans="3:3" hidden="1" x14ac:dyDescent="0.35">
      <c r="C324" s="1">
        <v>15</v>
      </c>
    </row>
    <row r="325" spans="3:3" hidden="1" x14ac:dyDescent="0.35">
      <c r="C325" s="1">
        <v>15.333333333333334</v>
      </c>
    </row>
    <row r="326" spans="3:3" hidden="1" x14ac:dyDescent="0.35">
      <c r="C326" s="1">
        <v>15.666666666666666</v>
      </c>
    </row>
    <row r="327" spans="3:3" hidden="1" x14ac:dyDescent="0.35">
      <c r="C327" s="1">
        <v>15.666666666666666</v>
      </c>
    </row>
    <row r="328" spans="3:3" hidden="1" x14ac:dyDescent="0.35">
      <c r="C328" s="1">
        <v>16</v>
      </c>
    </row>
    <row r="329" spans="3:3" hidden="1" x14ac:dyDescent="0.35">
      <c r="C329" s="1">
        <v>16</v>
      </c>
    </row>
    <row r="330" spans="3:3" hidden="1" x14ac:dyDescent="0.35">
      <c r="C330" s="1">
        <v>16</v>
      </c>
    </row>
    <row r="331" spans="3:3" hidden="1" x14ac:dyDescent="0.35">
      <c r="C331" s="1">
        <v>16.333333333333332</v>
      </c>
    </row>
    <row r="332" spans="3:3" hidden="1" x14ac:dyDescent="0.35">
      <c r="C332" s="1">
        <v>16.333333333333332</v>
      </c>
    </row>
    <row r="333" spans="3:3" hidden="1" x14ac:dyDescent="0.35">
      <c r="C333" s="1">
        <v>16.333333333333332</v>
      </c>
    </row>
    <row r="334" spans="3:3" hidden="1" x14ac:dyDescent="0.35">
      <c r="C334" s="1">
        <v>16.666666666666668</v>
      </c>
    </row>
    <row r="335" spans="3:3" hidden="1" x14ac:dyDescent="0.35">
      <c r="C335" s="1">
        <v>17</v>
      </c>
    </row>
    <row r="336" spans="3:3" hidden="1" x14ac:dyDescent="0.35">
      <c r="C336" s="1">
        <v>17.333333333333332</v>
      </c>
    </row>
    <row r="337" spans="3:3" hidden="1" x14ac:dyDescent="0.35">
      <c r="C337" s="1">
        <v>17.333333333333332</v>
      </c>
    </row>
    <row r="338" spans="3:3" hidden="1" x14ac:dyDescent="0.35">
      <c r="C338" s="1">
        <v>17.666666666666668</v>
      </c>
    </row>
    <row r="339" spans="3:3" hidden="1" x14ac:dyDescent="0.35">
      <c r="C339" s="1">
        <v>17.666666666666668</v>
      </c>
    </row>
    <row r="340" spans="3:3" hidden="1" x14ac:dyDescent="0.35">
      <c r="C340" s="1">
        <v>18</v>
      </c>
    </row>
    <row r="341" spans="3:3" hidden="1" x14ac:dyDescent="0.35">
      <c r="C341" s="1">
        <v>18.333333333333332</v>
      </c>
    </row>
    <row r="342" spans="3:3" hidden="1" x14ac:dyDescent="0.35">
      <c r="C342" s="1">
        <v>18.333333333333332</v>
      </c>
    </row>
    <row r="343" spans="3:3" hidden="1" x14ac:dyDescent="0.35">
      <c r="C343" s="1">
        <v>18.333333333333332</v>
      </c>
    </row>
    <row r="344" spans="3:3" hidden="1" x14ac:dyDescent="0.35">
      <c r="C344" s="1">
        <v>18.5</v>
      </c>
    </row>
    <row r="345" spans="3:3" hidden="1" x14ac:dyDescent="0.35">
      <c r="C345" s="1">
        <v>18.666666666666668</v>
      </c>
    </row>
    <row r="346" spans="3:3" hidden="1" x14ac:dyDescent="0.35">
      <c r="C346" s="1">
        <v>18.666666666666668</v>
      </c>
    </row>
    <row r="347" spans="3:3" hidden="1" x14ac:dyDescent="0.35">
      <c r="C347" s="1">
        <v>18.666666666666668</v>
      </c>
    </row>
    <row r="348" spans="3:3" hidden="1" x14ac:dyDescent="0.35">
      <c r="C348" s="1">
        <v>19</v>
      </c>
    </row>
    <row r="349" spans="3:3" hidden="1" x14ac:dyDescent="0.35">
      <c r="C349" s="1">
        <v>20</v>
      </c>
    </row>
    <row r="350" spans="3:3" hidden="1" x14ac:dyDescent="0.35">
      <c r="C350" s="1">
        <v>20</v>
      </c>
    </row>
    <row r="351" spans="3:3" hidden="1" x14ac:dyDescent="0.35">
      <c r="C351" s="9">
        <v>20</v>
      </c>
    </row>
    <row r="352" spans="3:3" hidden="1" x14ac:dyDescent="0.35">
      <c r="C352" s="1">
        <v>20.333333333333332</v>
      </c>
    </row>
    <row r="353" spans="3:3" hidden="1" x14ac:dyDescent="0.35">
      <c r="C353" s="1">
        <v>20.666666666666668</v>
      </c>
    </row>
    <row r="354" spans="3:3" hidden="1" x14ac:dyDescent="0.35">
      <c r="C354" s="9">
        <v>20.666666666666668</v>
      </c>
    </row>
    <row r="355" spans="3:3" hidden="1" x14ac:dyDescent="0.35">
      <c r="C355" s="1">
        <v>21</v>
      </c>
    </row>
    <row r="356" spans="3:3" hidden="1" x14ac:dyDescent="0.35">
      <c r="C356" s="1">
        <v>21</v>
      </c>
    </row>
    <row r="357" spans="3:3" hidden="1" x14ac:dyDescent="0.35">
      <c r="C357" s="1">
        <v>21</v>
      </c>
    </row>
    <row r="358" spans="3:3" hidden="1" x14ac:dyDescent="0.35">
      <c r="C358" s="1">
        <v>21</v>
      </c>
    </row>
    <row r="359" spans="3:3" hidden="1" x14ac:dyDescent="0.35">
      <c r="C359" s="1">
        <v>21</v>
      </c>
    </row>
    <row r="360" spans="3:3" hidden="1" x14ac:dyDescent="0.35">
      <c r="C360" s="1">
        <v>21</v>
      </c>
    </row>
    <row r="361" spans="3:3" hidden="1" x14ac:dyDescent="0.35">
      <c r="C361" s="1">
        <v>21</v>
      </c>
    </row>
    <row r="362" spans="3:3" hidden="1" x14ac:dyDescent="0.35">
      <c r="C362" s="1">
        <v>21</v>
      </c>
    </row>
    <row r="363" spans="3:3" hidden="1" x14ac:dyDescent="0.35">
      <c r="C363" s="1">
        <v>21</v>
      </c>
    </row>
    <row r="364" spans="3:3" hidden="1" x14ac:dyDescent="0.35">
      <c r="C364" s="1" t="s">
        <v>407</v>
      </c>
    </row>
    <row r="365" spans="3:3" hidden="1" x14ac:dyDescent="0.35">
      <c r="C365" s="1" t="s">
        <v>407</v>
      </c>
    </row>
    <row r="366" spans="3:3" hidden="1" x14ac:dyDescent="0.35">
      <c r="C366" s="1" t="s">
        <v>407</v>
      </c>
    </row>
    <row r="367" spans="3:3" hidden="1" x14ac:dyDescent="0.35">
      <c r="C367" s="1" t="s">
        <v>407</v>
      </c>
    </row>
    <row r="368" spans="3:3" hidden="1" x14ac:dyDescent="0.35">
      <c r="C368" s="1" t="s">
        <v>407</v>
      </c>
    </row>
    <row r="369" spans="3:3" hidden="1" x14ac:dyDescent="0.35">
      <c r="C369" s="1" t="s">
        <v>407</v>
      </c>
    </row>
    <row r="370" spans="3:3" hidden="1" x14ac:dyDescent="0.35">
      <c r="C370" s="1" t="s">
        <v>407</v>
      </c>
    </row>
    <row r="371" spans="3:3" hidden="1" x14ac:dyDescent="0.35">
      <c r="C371" s="1" t="s">
        <v>407</v>
      </c>
    </row>
    <row r="372" spans="3:3" hidden="1" x14ac:dyDescent="0.35">
      <c r="C372" s="1" t="s">
        <v>407</v>
      </c>
    </row>
    <row r="373" spans="3:3" hidden="1" x14ac:dyDescent="0.35">
      <c r="C373" s="23" t="s">
        <v>407</v>
      </c>
    </row>
    <row r="374" spans="3:3" hidden="1" x14ac:dyDescent="0.35">
      <c r="C374" s="23" t="s">
        <v>407</v>
      </c>
    </row>
    <row r="375" spans="3:3" hidden="1" x14ac:dyDescent="0.35">
      <c r="C375" s="23" t="s">
        <v>407</v>
      </c>
    </row>
    <row r="376" spans="3:3" hidden="1" x14ac:dyDescent="0.35">
      <c r="C376" s="23" t="s">
        <v>407</v>
      </c>
    </row>
    <row r="377" spans="3:3" hidden="1" x14ac:dyDescent="0.35">
      <c r="C377" s="23" t="s">
        <v>407</v>
      </c>
    </row>
    <row r="378" spans="3:3" hidden="1" x14ac:dyDescent="0.35">
      <c r="C378" s="23" t="s">
        <v>407</v>
      </c>
    </row>
    <row r="379" spans="3:3" hidden="1" x14ac:dyDescent="0.35">
      <c r="C379" s="23" t="s">
        <v>407</v>
      </c>
    </row>
    <row r="380" spans="3:3" hidden="1" x14ac:dyDescent="0.35">
      <c r="C380" s="23" t="s">
        <v>407</v>
      </c>
    </row>
    <row r="381" spans="3:3" hidden="1" x14ac:dyDescent="0.35">
      <c r="C381" s="23" t="s">
        <v>407</v>
      </c>
    </row>
    <row r="382" spans="3:3" hidden="1" x14ac:dyDescent="0.35">
      <c r="C382" s="23" t="s">
        <v>407</v>
      </c>
    </row>
    <row r="383" spans="3:3" hidden="1" x14ac:dyDescent="0.35">
      <c r="C383" s="23" t="s">
        <v>407</v>
      </c>
    </row>
    <row r="384" spans="3:3" hidden="1" x14ac:dyDescent="0.35">
      <c r="C384" s="24" t="s">
        <v>407</v>
      </c>
    </row>
    <row r="385" spans="3:3" hidden="1" x14ac:dyDescent="0.35">
      <c r="C385" s="23" t="s">
        <v>407</v>
      </c>
    </row>
    <row r="386" spans="3:3" hidden="1" x14ac:dyDescent="0.35">
      <c r="C386" s="23" t="s">
        <v>407</v>
      </c>
    </row>
    <row r="387" spans="3:3" hidden="1" x14ac:dyDescent="0.35">
      <c r="C387" s="23" t="s">
        <v>407</v>
      </c>
    </row>
    <row r="388" spans="3:3" hidden="1" x14ac:dyDescent="0.35">
      <c r="C388" s="23" t="s">
        <v>407</v>
      </c>
    </row>
    <row r="389" spans="3:3" hidden="1" x14ac:dyDescent="0.35">
      <c r="C389" s="23" t="s">
        <v>407</v>
      </c>
    </row>
    <row r="390" spans="3:3" hidden="1" x14ac:dyDescent="0.35">
      <c r="C390" s="23" t="s">
        <v>407</v>
      </c>
    </row>
    <row r="391" spans="3:3" hidden="1" x14ac:dyDescent="0.35">
      <c r="C391" s="23" t="s">
        <v>407</v>
      </c>
    </row>
    <row r="392" spans="3:3" hidden="1" x14ac:dyDescent="0.35">
      <c r="C392" s="8" t="s">
        <v>407</v>
      </c>
    </row>
    <row r="393" spans="3:3" hidden="1" x14ac:dyDescent="0.35">
      <c r="C393" s="8" t="s">
        <v>407</v>
      </c>
    </row>
    <row r="394" spans="3:3" hidden="1" x14ac:dyDescent="0.35">
      <c r="C394" s="8" t="s">
        <v>407</v>
      </c>
    </row>
    <row r="395" spans="3:3" hidden="1" x14ac:dyDescent="0.35">
      <c r="C395" s="8" t="s">
        <v>407</v>
      </c>
    </row>
    <row r="396" spans="3:3" hidden="1" x14ac:dyDescent="0.35">
      <c r="C396" s="8" t="s">
        <v>407</v>
      </c>
    </row>
    <row r="397" spans="3:3" hidden="1" x14ac:dyDescent="0.35">
      <c r="C397" s="8" t="s">
        <v>407</v>
      </c>
    </row>
    <row r="398" spans="3:3" hidden="1" x14ac:dyDescent="0.35">
      <c r="C398" s="8" t="s">
        <v>407</v>
      </c>
    </row>
    <row r="399" spans="3:3" hidden="1" x14ac:dyDescent="0.35">
      <c r="C399" s="8" t="s">
        <v>407</v>
      </c>
    </row>
    <row r="400" spans="3:3" hidden="1" x14ac:dyDescent="0.35">
      <c r="C400" s="23"/>
    </row>
    <row r="401" spans="3:3" hidden="1" x14ac:dyDescent="0.35"/>
    <row r="402" spans="3:3" hidden="1" x14ac:dyDescent="0.35"/>
    <row r="403" spans="3:3" hidden="1" x14ac:dyDescent="0.35">
      <c r="C403" s="8" t="s">
        <v>407</v>
      </c>
    </row>
    <row r="404" spans="3:3" hidden="1" x14ac:dyDescent="0.35">
      <c r="C404" s="8" t="s">
        <v>407</v>
      </c>
    </row>
    <row r="405" spans="3:3" hidden="1" x14ac:dyDescent="0.35">
      <c r="C405" s="8" t="s">
        <v>407</v>
      </c>
    </row>
    <row r="406" spans="3:3" hidden="1" x14ac:dyDescent="0.35">
      <c r="C406" s="8" t="s">
        <v>407</v>
      </c>
    </row>
    <row r="407" spans="3:3" hidden="1" x14ac:dyDescent="0.35"/>
    <row r="408" spans="3:3" hidden="1" x14ac:dyDescent="0.35"/>
    <row r="409" spans="3:3" hidden="1" x14ac:dyDescent="0.35"/>
    <row r="410" spans="3:3" hidden="1" x14ac:dyDescent="0.35">
      <c r="C410" s="22"/>
    </row>
    <row r="411" spans="3:3" hidden="1" x14ac:dyDescent="0.35">
      <c r="C411" s="9" t="s">
        <v>411</v>
      </c>
    </row>
    <row r="412" spans="3:3" hidden="1" x14ac:dyDescent="0.35">
      <c r="C412" s="2">
        <v>5.5318259999999997</v>
      </c>
    </row>
    <row r="413" spans="3:3" hidden="1" x14ac:dyDescent="0.35">
      <c r="C413" s="2">
        <v>5.9426589999999999</v>
      </c>
    </row>
    <row r="414" spans="3:3" hidden="1" x14ac:dyDescent="0.35">
      <c r="C414" s="1">
        <v>6.6687950000000003</v>
      </c>
    </row>
    <row r="415" spans="3:3" hidden="1" x14ac:dyDescent="0.35">
      <c r="C415" s="1">
        <v>7.7430159999999999</v>
      </c>
    </row>
    <row r="416" spans="3:3" hidden="1" x14ac:dyDescent="0.35">
      <c r="C416" s="1">
        <v>7.8263670000000003</v>
      </c>
    </row>
    <row r="417" spans="3:3" hidden="1" x14ac:dyDescent="0.35">
      <c r="C417" s="1">
        <v>7.9966280000000003</v>
      </c>
    </row>
    <row r="418" spans="3:3" hidden="1" x14ac:dyDescent="0.35">
      <c r="C418" s="1">
        <v>8.0465509999999991</v>
      </c>
    </row>
    <row r="419" spans="3:3" hidden="1" x14ac:dyDescent="0.35">
      <c r="C419" s="1">
        <v>8.0524959999999997</v>
      </c>
    </row>
    <row r="420" spans="3:3" hidden="1" x14ac:dyDescent="0.35">
      <c r="C420" s="1">
        <v>8.7509700000000006</v>
      </c>
    </row>
    <row r="421" spans="3:3" hidden="1" x14ac:dyDescent="0.35">
      <c r="C421" s="1">
        <v>8.9518909999999998</v>
      </c>
    </row>
    <row r="422" spans="3:3" hidden="1" x14ac:dyDescent="0.35">
      <c r="C422" s="1">
        <v>8.9728449999999995</v>
      </c>
    </row>
    <row r="423" spans="3:3" hidden="1" x14ac:dyDescent="0.35">
      <c r="C423" s="1">
        <v>9.2093279999999993</v>
      </c>
    </row>
    <row r="424" spans="3:3" hidden="1" x14ac:dyDescent="0.35">
      <c r="C424" s="1">
        <v>9.3264600000000009</v>
      </c>
    </row>
    <row r="425" spans="3:3" hidden="1" x14ac:dyDescent="0.35">
      <c r="C425" s="1">
        <v>9.8121749999999999</v>
      </c>
    </row>
    <row r="426" spans="3:3" hidden="1" x14ac:dyDescent="0.35">
      <c r="C426" s="1">
        <v>10.07075</v>
      </c>
    </row>
    <row r="427" spans="3:3" hidden="1" x14ac:dyDescent="0.35">
      <c r="C427" s="1">
        <v>10.081770000000001</v>
      </c>
    </row>
    <row r="428" spans="3:3" hidden="1" x14ac:dyDescent="0.35">
      <c r="C428" s="1">
        <v>10.20238</v>
      </c>
    </row>
    <row r="429" spans="3:3" hidden="1" x14ac:dyDescent="0.35">
      <c r="C429" s="1">
        <v>10.380129999999999</v>
      </c>
    </row>
    <row r="430" spans="3:3" hidden="1" x14ac:dyDescent="0.35">
      <c r="C430" s="1">
        <v>10.798030000000001</v>
      </c>
    </row>
    <row r="431" spans="3:3" hidden="1" x14ac:dyDescent="0.35">
      <c r="C431" s="1">
        <v>10.836119999999999</v>
      </c>
    </row>
    <row r="432" spans="3:3" hidden="1" x14ac:dyDescent="0.35">
      <c r="C432" s="1">
        <v>10.95176</v>
      </c>
    </row>
    <row r="433" spans="3:3" hidden="1" x14ac:dyDescent="0.35">
      <c r="C433" s="1">
        <v>11.58404</v>
      </c>
    </row>
    <row r="434" spans="3:3" hidden="1" x14ac:dyDescent="0.35">
      <c r="C434" s="1">
        <v>11.650919999999999</v>
      </c>
    </row>
    <row r="435" spans="3:3" hidden="1" x14ac:dyDescent="0.35">
      <c r="C435" s="1">
        <v>11.6851</v>
      </c>
    </row>
    <row r="436" spans="3:3" hidden="1" x14ac:dyDescent="0.35">
      <c r="C436" s="1">
        <v>11.715479999999999</v>
      </c>
    </row>
    <row r="437" spans="3:3" hidden="1" x14ac:dyDescent="0.35">
      <c r="C437" s="1">
        <v>11.811019999999999</v>
      </c>
    </row>
    <row r="438" spans="3:3" hidden="1" x14ac:dyDescent="0.35">
      <c r="C438" s="1">
        <v>12.195119999999999</v>
      </c>
    </row>
    <row r="439" spans="3:3" hidden="1" x14ac:dyDescent="0.35">
      <c r="C439" s="1">
        <v>12.258699999999999</v>
      </c>
    </row>
    <row r="440" spans="3:3" hidden="1" x14ac:dyDescent="0.35">
      <c r="C440" s="1">
        <v>12.424849999999999</v>
      </c>
    </row>
    <row r="441" spans="3:3" hidden="1" x14ac:dyDescent="0.35">
      <c r="C441" s="1">
        <v>12.5</v>
      </c>
    </row>
    <row r="442" spans="3:3" hidden="1" x14ac:dyDescent="0.35">
      <c r="C442" s="1">
        <v>12.721069999999999</v>
      </c>
    </row>
    <row r="443" spans="3:3" hidden="1" x14ac:dyDescent="0.35">
      <c r="C443" s="1">
        <v>13.222519999999999</v>
      </c>
    </row>
    <row r="444" spans="3:3" hidden="1" x14ac:dyDescent="0.35">
      <c r="C444" s="1">
        <v>13.5557</v>
      </c>
    </row>
    <row r="445" spans="3:3" hidden="1" x14ac:dyDescent="0.35">
      <c r="C445" s="1">
        <v>13.69258</v>
      </c>
    </row>
    <row r="446" spans="3:3" hidden="1" x14ac:dyDescent="0.35">
      <c r="C446" s="1">
        <v>13.83648</v>
      </c>
    </row>
    <row r="447" spans="3:3" hidden="1" x14ac:dyDescent="0.35">
      <c r="C447" s="1">
        <v>13.967309999999999</v>
      </c>
    </row>
    <row r="448" spans="3:3" hidden="1" x14ac:dyDescent="0.35">
      <c r="C448" s="1">
        <v>13.9817</v>
      </c>
    </row>
    <row r="449" spans="3:3" hidden="1" x14ac:dyDescent="0.35">
      <c r="C449" s="1">
        <v>14.53026</v>
      </c>
    </row>
    <row r="450" spans="3:3" hidden="1" x14ac:dyDescent="0.35">
      <c r="C450" s="1">
        <v>14.845840000000001</v>
      </c>
    </row>
    <row r="451" spans="3:3" hidden="1" x14ac:dyDescent="0.35">
      <c r="C451" s="1">
        <v>15.01694</v>
      </c>
    </row>
    <row r="452" spans="3:3" hidden="1" x14ac:dyDescent="0.35">
      <c r="C452" s="1">
        <v>15.160349999999999</v>
      </c>
    </row>
    <row r="453" spans="3:3" hidden="1" x14ac:dyDescent="0.35">
      <c r="C453" s="1">
        <v>15.18829</v>
      </c>
    </row>
    <row r="454" spans="3:3" hidden="1" x14ac:dyDescent="0.35">
      <c r="C454" s="1">
        <v>15.21659</v>
      </c>
    </row>
    <row r="455" spans="3:3" hidden="1" x14ac:dyDescent="0.35">
      <c r="C455" s="1">
        <v>15.417199999999999</v>
      </c>
    </row>
    <row r="456" spans="3:3" hidden="1" x14ac:dyDescent="0.35">
      <c r="C456" s="1">
        <v>15.517239999999999</v>
      </c>
    </row>
    <row r="457" spans="3:3" hidden="1" x14ac:dyDescent="0.35">
      <c r="C457" s="1">
        <v>15.69347</v>
      </c>
    </row>
    <row r="458" spans="3:3" hidden="1" x14ac:dyDescent="0.35">
      <c r="C458" s="1">
        <v>15.695</v>
      </c>
    </row>
    <row r="459" spans="3:3" hidden="1" x14ac:dyDescent="0.35">
      <c r="C459" s="1">
        <v>15.81634</v>
      </c>
    </row>
    <row r="460" spans="3:3" hidden="1" x14ac:dyDescent="0.35">
      <c r="C460" s="1">
        <v>16.1572</v>
      </c>
    </row>
    <row r="461" spans="3:3" hidden="1" x14ac:dyDescent="0.35">
      <c r="C461" s="1">
        <v>16.202919999999999</v>
      </c>
    </row>
    <row r="462" spans="3:3" hidden="1" x14ac:dyDescent="0.35">
      <c r="C462" s="1">
        <v>16.497810000000001</v>
      </c>
    </row>
    <row r="463" spans="3:3" hidden="1" x14ac:dyDescent="0.35">
      <c r="C463" s="1">
        <v>16.579740000000001</v>
      </c>
    </row>
    <row r="464" spans="3:3" hidden="1" x14ac:dyDescent="0.35">
      <c r="C464" s="1">
        <v>16.602319999999999</v>
      </c>
    </row>
    <row r="465" spans="3:3" hidden="1" x14ac:dyDescent="0.35">
      <c r="C465" s="1">
        <v>16.730350000000001</v>
      </c>
    </row>
    <row r="466" spans="3:3" hidden="1" x14ac:dyDescent="0.35">
      <c r="C466" s="1">
        <v>16.898219999999998</v>
      </c>
    </row>
    <row r="467" spans="3:3" hidden="1" x14ac:dyDescent="0.35">
      <c r="C467" s="1">
        <v>17.057020000000001</v>
      </c>
    </row>
    <row r="468" spans="3:3" hidden="1" x14ac:dyDescent="0.35">
      <c r="C468" s="1">
        <v>17.64706</v>
      </c>
    </row>
    <row r="469" spans="3:3" hidden="1" x14ac:dyDescent="0.35">
      <c r="C469" s="1">
        <v>17.98602</v>
      </c>
    </row>
    <row r="470" spans="3:3" hidden="1" x14ac:dyDescent="0.35">
      <c r="C470" s="1">
        <v>18.059989999999999</v>
      </c>
    </row>
    <row r="471" spans="3:3" hidden="1" x14ac:dyDescent="0.35">
      <c r="C471" s="1">
        <v>18.07198</v>
      </c>
    </row>
    <row r="472" spans="3:3" hidden="1" x14ac:dyDescent="0.35">
      <c r="C472" s="1">
        <v>18.101220000000001</v>
      </c>
    </row>
    <row r="473" spans="3:3" hidden="1" x14ac:dyDescent="0.35">
      <c r="C473" s="1">
        <v>18.47099</v>
      </c>
    </row>
    <row r="474" spans="3:3" hidden="1" x14ac:dyDescent="0.35">
      <c r="C474" s="1">
        <v>18.530560000000001</v>
      </c>
    </row>
    <row r="475" spans="3:3" hidden="1" x14ac:dyDescent="0.35">
      <c r="C475" s="1">
        <v>18.561869999999999</v>
      </c>
    </row>
    <row r="476" spans="3:3" hidden="1" x14ac:dyDescent="0.35">
      <c r="C476" s="1">
        <v>19.02955</v>
      </c>
    </row>
    <row r="477" spans="3:3" hidden="1" x14ac:dyDescent="0.35">
      <c r="C477" s="1">
        <v>19.296420000000001</v>
      </c>
    </row>
    <row r="478" spans="3:3" hidden="1" x14ac:dyDescent="0.35">
      <c r="C478" s="1">
        <v>19.63636</v>
      </c>
    </row>
    <row r="479" spans="3:3" hidden="1" x14ac:dyDescent="0.35">
      <c r="C479" s="1">
        <v>19.69453</v>
      </c>
    </row>
    <row r="480" spans="3:3" hidden="1" x14ac:dyDescent="0.35">
      <c r="C480" s="1">
        <v>19.92107</v>
      </c>
    </row>
    <row r="481" spans="3:3" hidden="1" x14ac:dyDescent="0.35">
      <c r="C481" s="1">
        <v>20.027640000000002</v>
      </c>
    </row>
    <row r="482" spans="3:3" hidden="1" x14ac:dyDescent="0.35">
      <c r="C482" s="1">
        <v>20.36543</v>
      </c>
    </row>
    <row r="483" spans="3:3" hidden="1" x14ac:dyDescent="0.35">
      <c r="C483" s="1">
        <v>21.15044</v>
      </c>
    </row>
    <row r="484" spans="3:3" hidden="1" x14ac:dyDescent="0.35">
      <c r="C484" s="1">
        <v>21.589200000000002</v>
      </c>
    </row>
    <row r="485" spans="3:3" hidden="1" x14ac:dyDescent="0.35">
      <c r="C485" s="1">
        <v>21.764710000000001</v>
      </c>
    </row>
    <row r="486" spans="3:3" hidden="1" x14ac:dyDescent="0.35">
      <c r="C486" s="1">
        <v>21.85839</v>
      </c>
    </row>
    <row r="487" spans="3:3" hidden="1" x14ac:dyDescent="0.35">
      <c r="C487" s="1">
        <v>21.92933</v>
      </c>
    </row>
    <row r="488" spans="3:3" hidden="1" x14ac:dyDescent="0.35">
      <c r="C488" s="1">
        <v>21.999700000000001</v>
      </c>
    </row>
    <row r="489" spans="3:3" hidden="1" x14ac:dyDescent="0.35">
      <c r="C489" s="1">
        <v>22.071059999999999</v>
      </c>
    </row>
    <row r="490" spans="3:3" hidden="1" x14ac:dyDescent="0.35">
      <c r="C490" s="1">
        <v>22.163679999999999</v>
      </c>
    </row>
    <row r="491" spans="3:3" hidden="1" x14ac:dyDescent="0.35">
      <c r="C491" s="1">
        <v>22.63355</v>
      </c>
    </row>
    <row r="492" spans="3:3" hidden="1" x14ac:dyDescent="0.35">
      <c r="C492" s="1">
        <v>22.796099999999999</v>
      </c>
    </row>
    <row r="493" spans="3:3" hidden="1" x14ac:dyDescent="0.35">
      <c r="C493" s="1">
        <v>22.876850000000001</v>
      </c>
    </row>
    <row r="494" spans="3:3" hidden="1" x14ac:dyDescent="0.35">
      <c r="C494" s="1">
        <v>23.012370000000001</v>
      </c>
    </row>
    <row r="495" spans="3:3" hidden="1" x14ac:dyDescent="0.35">
      <c r="C495" s="1">
        <v>23.949159999999999</v>
      </c>
    </row>
    <row r="496" spans="3:3" hidden="1" x14ac:dyDescent="0.35">
      <c r="C496" s="1">
        <v>23.964400000000001</v>
      </c>
    </row>
    <row r="497" spans="3:3" hidden="1" x14ac:dyDescent="0.35">
      <c r="C497" s="1">
        <v>24.08905</v>
      </c>
    </row>
    <row r="498" spans="3:3" hidden="1" x14ac:dyDescent="0.35">
      <c r="C498" s="1">
        <v>24.228010000000001</v>
      </c>
    </row>
    <row r="499" spans="3:3" hidden="1" x14ac:dyDescent="0.35">
      <c r="C499" s="1">
        <v>24.40476</v>
      </c>
    </row>
    <row r="500" spans="3:3" hidden="1" x14ac:dyDescent="0.35">
      <c r="C500" s="1">
        <v>24.959579999999999</v>
      </c>
    </row>
    <row r="501" spans="3:3" hidden="1" x14ac:dyDescent="0.35">
      <c r="C501" s="1">
        <v>25.071269999999998</v>
      </c>
    </row>
    <row r="502" spans="3:3" hidden="1" x14ac:dyDescent="0.35">
      <c r="C502" s="1">
        <v>25.524799999999999</v>
      </c>
    </row>
    <row r="503" spans="3:3" hidden="1" x14ac:dyDescent="0.35">
      <c r="C503" s="1">
        <v>26.176590000000001</v>
      </c>
    </row>
    <row r="504" spans="3:3" hidden="1" x14ac:dyDescent="0.35">
      <c r="C504" s="1">
        <v>26.967369999999999</v>
      </c>
    </row>
    <row r="505" spans="3:3" hidden="1" x14ac:dyDescent="0.35">
      <c r="C505" s="1">
        <v>27.15849</v>
      </c>
    </row>
    <row r="506" spans="3:3" hidden="1" x14ac:dyDescent="0.35">
      <c r="C506" s="1">
        <v>27.54194</v>
      </c>
    </row>
    <row r="507" spans="3:3" hidden="1" x14ac:dyDescent="0.35">
      <c r="C507" s="1">
        <v>27.583729999999999</v>
      </c>
    </row>
    <row r="508" spans="3:3" hidden="1" x14ac:dyDescent="0.35">
      <c r="C508" s="1">
        <v>27.624130000000001</v>
      </c>
    </row>
    <row r="509" spans="3:3" hidden="1" x14ac:dyDescent="0.35">
      <c r="C509" s="1">
        <v>27.785329999999998</v>
      </c>
    </row>
    <row r="510" spans="3:3" hidden="1" x14ac:dyDescent="0.35">
      <c r="C510" s="1">
        <v>27.901019999999999</v>
      </c>
    </row>
    <row r="511" spans="3:3" hidden="1" x14ac:dyDescent="0.35">
      <c r="C511" s="1">
        <v>28.515910000000002</v>
      </c>
    </row>
    <row r="512" spans="3:3" hidden="1" x14ac:dyDescent="0.35">
      <c r="C512" s="1">
        <v>28.963360000000002</v>
      </c>
    </row>
    <row r="513" spans="3:3" hidden="1" x14ac:dyDescent="0.35">
      <c r="C513" s="1">
        <v>28.996559999999999</v>
      </c>
    </row>
    <row r="514" spans="3:3" hidden="1" x14ac:dyDescent="0.35">
      <c r="C514" s="1">
        <v>29.584099999999999</v>
      </c>
    </row>
    <row r="515" spans="3:3" hidden="1" x14ac:dyDescent="0.35">
      <c r="C515" s="1">
        <v>29.813659999999999</v>
      </c>
    </row>
    <row r="516" spans="3:3" hidden="1" x14ac:dyDescent="0.35">
      <c r="C516" s="1">
        <v>29.88372</v>
      </c>
    </row>
    <row r="517" spans="3:3" hidden="1" x14ac:dyDescent="0.35">
      <c r="C517" s="1">
        <v>29.989799999999999</v>
      </c>
    </row>
    <row r="518" spans="3:3" hidden="1" x14ac:dyDescent="0.35">
      <c r="C518" s="1">
        <v>30.156829999999999</v>
      </c>
    </row>
    <row r="519" spans="3:3" hidden="1" x14ac:dyDescent="0.35">
      <c r="C519" s="1">
        <v>30.623080000000002</v>
      </c>
    </row>
    <row r="520" spans="3:3" hidden="1" x14ac:dyDescent="0.35">
      <c r="C520" s="1">
        <v>30.65596</v>
      </c>
    </row>
    <row r="521" spans="3:3" hidden="1" x14ac:dyDescent="0.35">
      <c r="C521" s="1">
        <v>31.425219999999999</v>
      </c>
    </row>
    <row r="522" spans="3:3" hidden="1" x14ac:dyDescent="0.35">
      <c r="C522" s="1">
        <v>32.022469999999998</v>
      </c>
    </row>
    <row r="523" spans="3:3" hidden="1" x14ac:dyDescent="0.35">
      <c r="C523" s="1">
        <v>32.21942</v>
      </c>
    </row>
    <row r="524" spans="3:3" hidden="1" x14ac:dyDescent="0.35">
      <c r="C524" s="1">
        <v>33.744750000000003</v>
      </c>
    </row>
    <row r="525" spans="3:3" hidden="1" x14ac:dyDescent="0.35">
      <c r="C525" s="1">
        <v>33.86797</v>
      </c>
    </row>
    <row r="526" spans="3:3" hidden="1" x14ac:dyDescent="0.35">
      <c r="C526" s="1">
        <v>34.254840000000002</v>
      </c>
    </row>
    <row r="527" spans="3:3" hidden="1" x14ac:dyDescent="0.35">
      <c r="C527" s="1">
        <v>34.304130000000001</v>
      </c>
    </row>
    <row r="528" spans="3:3" hidden="1" x14ac:dyDescent="0.35">
      <c r="C528" s="1">
        <v>35.390529999999998</v>
      </c>
    </row>
    <row r="529" spans="3:3" hidden="1" x14ac:dyDescent="0.35">
      <c r="C529" s="1">
        <v>35.622320000000002</v>
      </c>
    </row>
    <row r="530" spans="3:3" hidden="1" x14ac:dyDescent="0.35">
      <c r="C530" s="1">
        <v>35.74015</v>
      </c>
    </row>
    <row r="531" spans="3:3" hidden="1" x14ac:dyDescent="0.35">
      <c r="C531" s="1">
        <v>36.093249999999998</v>
      </c>
    </row>
    <row r="532" spans="3:3" hidden="1" x14ac:dyDescent="0.35">
      <c r="C532" s="1">
        <v>36.209139999999998</v>
      </c>
    </row>
    <row r="533" spans="3:3" hidden="1" x14ac:dyDescent="0.35">
      <c r="C533" s="1">
        <v>36.692790000000002</v>
      </c>
    </row>
    <row r="534" spans="3:3" hidden="1" x14ac:dyDescent="0.35">
      <c r="C534" s="20">
        <v>36.765210000000003</v>
      </c>
    </row>
    <row r="535" spans="3:3" hidden="1" x14ac:dyDescent="0.35">
      <c r="C535" s="1">
        <v>38.252299999999998</v>
      </c>
    </row>
    <row r="536" spans="3:3" hidden="1" x14ac:dyDescent="0.35">
      <c r="C536" s="1">
        <v>38.451970000000003</v>
      </c>
    </row>
    <row r="537" spans="3:3" hidden="1" x14ac:dyDescent="0.35">
      <c r="C537" s="1">
        <v>38.508180000000003</v>
      </c>
    </row>
    <row r="538" spans="3:3" hidden="1" x14ac:dyDescent="0.35">
      <c r="C538" s="1">
        <v>38.578060000000001</v>
      </c>
    </row>
    <row r="539" spans="3:3" hidden="1" x14ac:dyDescent="0.35">
      <c r="C539" s="1">
        <v>38.909129999999998</v>
      </c>
    </row>
    <row r="540" spans="3:3" hidden="1" x14ac:dyDescent="0.35">
      <c r="C540" s="20">
        <v>39.361699999999999</v>
      </c>
    </row>
    <row r="541" spans="3:3" hidden="1" x14ac:dyDescent="0.35">
      <c r="C541" s="1">
        <v>40.767969999999998</v>
      </c>
    </row>
    <row r="542" spans="3:3" hidden="1" x14ac:dyDescent="0.35">
      <c r="C542" s="1">
        <v>41.590179999999997</v>
      </c>
    </row>
    <row r="543" spans="3:3" hidden="1" x14ac:dyDescent="0.35">
      <c r="C543" s="1">
        <v>41.622109999999999</v>
      </c>
    </row>
    <row r="544" spans="3:3" hidden="1" x14ac:dyDescent="0.35">
      <c r="C544" s="1">
        <v>41.979700000000001</v>
      </c>
    </row>
    <row r="545" spans="3:3" hidden="1" x14ac:dyDescent="0.35">
      <c r="C545" s="1">
        <v>42.052320000000002</v>
      </c>
    </row>
    <row r="546" spans="3:3" hidden="1" x14ac:dyDescent="0.35">
      <c r="C546" s="1">
        <v>42.331809999999997</v>
      </c>
    </row>
    <row r="547" spans="3:3" hidden="1" x14ac:dyDescent="0.35">
      <c r="C547" s="1">
        <v>43.209099999999999</v>
      </c>
    </row>
    <row r="548" spans="3:3" hidden="1" x14ac:dyDescent="0.35">
      <c r="C548" s="1">
        <v>43.254359999999998</v>
      </c>
    </row>
    <row r="549" spans="3:3" hidden="1" x14ac:dyDescent="0.35">
      <c r="C549" s="1">
        <v>44.069290000000002</v>
      </c>
    </row>
    <row r="550" spans="3:3" hidden="1" x14ac:dyDescent="0.35">
      <c r="C550" s="1">
        <v>44.765000000000001</v>
      </c>
    </row>
    <row r="551" spans="3:3" hidden="1" x14ac:dyDescent="0.35">
      <c r="C551" s="1">
        <v>45.094279999999998</v>
      </c>
    </row>
    <row r="552" spans="3:3" hidden="1" x14ac:dyDescent="0.35">
      <c r="C552" s="1">
        <v>45.348689999999998</v>
      </c>
    </row>
    <row r="553" spans="3:3" hidden="1" x14ac:dyDescent="0.35">
      <c r="C553" s="1">
        <v>46.367280000000001</v>
      </c>
    </row>
    <row r="554" spans="3:3" hidden="1" x14ac:dyDescent="0.35">
      <c r="C554" s="1">
        <v>46.46078</v>
      </c>
    </row>
    <row r="555" spans="3:3" hidden="1" x14ac:dyDescent="0.35">
      <c r="C555" s="1">
        <v>46.463070000000002</v>
      </c>
    </row>
    <row r="556" spans="3:3" hidden="1" x14ac:dyDescent="0.35">
      <c r="C556" s="20">
        <v>47.068660000000001</v>
      </c>
    </row>
    <row r="557" spans="3:3" hidden="1" x14ac:dyDescent="0.35">
      <c r="C557" s="1">
        <v>47.400649999999999</v>
      </c>
    </row>
    <row r="558" spans="3:3" hidden="1" x14ac:dyDescent="0.35">
      <c r="C558" s="1">
        <v>47.733879999999999</v>
      </c>
    </row>
    <row r="559" spans="3:3" hidden="1" x14ac:dyDescent="0.35">
      <c r="C559" s="1">
        <v>47.792920000000002</v>
      </c>
    </row>
    <row r="560" spans="3:3" hidden="1" x14ac:dyDescent="0.35">
      <c r="C560" s="1">
        <v>49.822450000000003</v>
      </c>
    </row>
    <row r="561" spans="3:3" hidden="1" x14ac:dyDescent="0.35">
      <c r="C561" s="1">
        <v>50.518079999999998</v>
      </c>
    </row>
    <row r="562" spans="3:3" hidden="1" x14ac:dyDescent="0.35">
      <c r="C562" s="1">
        <v>51.66207</v>
      </c>
    </row>
    <row r="563" spans="3:3" hidden="1" x14ac:dyDescent="0.35">
      <c r="C563" s="1">
        <v>52.219650000000001</v>
      </c>
    </row>
    <row r="564" spans="3:3" hidden="1" x14ac:dyDescent="0.35">
      <c r="C564" s="1">
        <v>53.283580000000001</v>
      </c>
    </row>
    <row r="565" spans="3:3" hidden="1" x14ac:dyDescent="0.35">
      <c r="C565" s="1">
        <v>53.632060000000003</v>
      </c>
    </row>
    <row r="566" spans="3:3" hidden="1" x14ac:dyDescent="0.35">
      <c r="C566" s="1">
        <v>54.098590000000002</v>
      </c>
    </row>
    <row r="567" spans="3:3" hidden="1" x14ac:dyDescent="0.35">
      <c r="C567" s="1">
        <v>54.8628</v>
      </c>
    </row>
    <row r="568" spans="3:3" hidden="1" x14ac:dyDescent="0.35">
      <c r="C568" s="1">
        <v>55.239350000000002</v>
      </c>
    </row>
    <row r="569" spans="3:3" hidden="1" x14ac:dyDescent="0.35">
      <c r="C569" s="1">
        <v>55.526330000000002</v>
      </c>
    </row>
    <row r="570" spans="3:3" hidden="1" x14ac:dyDescent="0.35">
      <c r="C570" s="1">
        <v>56.18383</v>
      </c>
    </row>
    <row r="571" spans="3:3" hidden="1" x14ac:dyDescent="0.35">
      <c r="C571" s="1">
        <v>57.794350000000001</v>
      </c>
    </row>
    <row r="572" spans="3:3" hidden="1" x14ac:dyDescent="0.35">
      <c r="C572" s="1">
        <v>58.879989999999999</v>
      </c>
    </row>
    <row r="573" spans="3:3" hidden="1" x14ac:dyDescent="0.35">
      <c r="C573" s="1">
        <v>59.141950000000001</v>
      </c>
    </row>
    <row r="574" spans="3:3" hidden="1" x14ac:dyDescent="0.35">
      <c r="C574" s="1">
        <v>61.350619999999999</v>
      </c>
    </row>
    <row r="575" spans="3:3" hidden="1" x14ac:dyDescent="0.35">
      <c r="C575" s="1">
        <v>61.824210000000001</v>
      </c>
    </row>
    <row r="576" spans="3:3" hidden="1" x14ac:dyDescent="0.35">
      <c r="C576" s="1">
        <v>61.824210000000001</v>
      </c>
    </row>
    <row r="577" spans="3:3" hidden="1" x14ac:dyDescent="0.35">
      <c r="C577" s="1">
        <v>62.859110000000001</v>
      </c>
    </row>
    <row r="578" spans="3:3" hidden="1" x14ac:dyDescent="0.35">
      <c r="C578" s="1">
        <v>62.86083</v>
      </c>
    </row>
    <row r="579" spans="3:3" hidden="1" x14ac:dyDescent="0.35">
      <c r="C579" s="1">
        <v>82.621979999999994</v>
      </c>
    </row>
    <row r="580" spans="3:3" hidden="1" x14ac:dyDescent="0.35">
      <c r="C580" s="8" t="s">
        <v>407</v>
      </c>
    </row>
    <row r="581" spans="3:3" x14ac:dyDescent="0.35">
      <c r="C581" s="8" t="s">
        <v>407</v>
      </c>
    </row>
    <row r="582" spans="3:3" x14ac:dyDescent="0.35">
      <c r="C582" s="8" t="s">
        <v>407</v>
      </c>
    </row>
    <row r="583" spans="3:3" x14ac:dyDescent="0.35">
      <c r="C583" s="8" t="s">
        <v>407</v>
      </c>
    </row>
    <row r="584" spans="3:3" x14ac:dyDescent="0.35">
      <c r="C584" s="8" t="s">
        <v>407</v>
      </c>
    </row>
    <row r="585" spans="3:3" x14ac:dyDescent="0.35">
      <c r="C585" s="8" t="s">
        <v>407</v>
      </c>
    </row>
    <row r="586" spans="3:3" x14ac:dyDescent="0.35">
      <c r="C586" s="8" t="s">
        <v>407</v>
      </c>
    </row>
    <row r="587" spans="3:3" x14ac:dyDescent="0.35">
      <c r="C587" s="8" t="s">
        <v>407</v>
      </c>
    </row>
    <row r="588" spans="3:3" x14ac:dyDescent="0.35">
      <c r="C588" s="8" t="s">
        <v>407</v>
      </c>
    </row>
    <row r="589" spans="3:3" x14ac:dyDescent="0.35">
      <c r="C589" s="8" t="s">
        <v>407</v>
      </c>
    </row>
    <row r="590" spans="3:3" x14ac:dyDescent="0.35">
      <c r="C590" s="8" t="s">
        <v>407</v>
      </c>
    </row>
    <row r="591" spans="3:3" x14ac:dyDescent="0.35">
      <c r="C591" s="8" t="s">
        <v>407</v>
      </c>
    </row>
    <row r="592" spans="3:3" x14ac:dyDescent="0.35">
      <c r="C592" s="8" t="s">
        <v>407</v>
      </c>
    </row>
    <row r="593" spans="3:3" x14ac:dyDescent="0.35">
      <c r="C593" s="8" t="s">
        <v>407</v>
      </c>
    </row>
    <row r="594" spans="3:3" x14ac:dyDescent="0.35">
      <c r="C594" s="8" t="s">
        <v>407</v>
      </c>
    </row>
    <row r="595" spans="3:3" x14ac:dyDescent="0.35">
      <c r="C595" s="8" t="s">
        <v>407</v>
      </c>
    </row>
    <row r="596" spans="3:3" x14ac:dyDescent="0.35">
      <c r="C596" s="8" t="s">
        <v>407</v>
      </c>
    </row>
    <row r="597" spans="3:3" x14ac:dyDescent="0.35">
      <c r="C597" s="8" t="s">
        <v>407</v>
      </c>
    </row>
    <row r="598" spans="3:3" x14ac:dyDescent="0.35">
      <c r="C598" s="8" t="s">
        <v>407</v>
      </c>
    </row>
    <row r="599" spans="3:3" x14ac:dyDescent="0.35">
      <c r="C599" s="8" t="s">
        <v>407</v>
      </c>
    </row>
    <row r="600" spans="3:3" x14ac:dyDescent="0.35">
      <c r="C600" s="8" t="s">
        <v>407</v>
      </c>
    </row>
    <row r="601" spans="3:3" x14ac:dyDescent="0.35">
      <c r="C601" s="8" t="s">
        <v>407</v>
      </c>
    </row>
    <row r="602" spans="3:3" x14ac:dyDescent="0.35">
      <c r="C602" s="8" t="s">
        <v>407</v>
      </c>
    </row>
    <row r="611" spans="3:3" x14ac:dyDescent="0.35">
      <c r="C611" s="8" t="s">
        <v>407</v>
      </c>
    </row>
    <row r="612" spans="3:3" x14ac:dyDescent="0.35">
      <c r="C612" s="8" t="s">
        <v>407</v>
      </c>
    </row>
    <row r="613" spans="3:3" x14ac:dyDescent="0.35">
      <c r="C613" s="8" t="s">
        <v>407</v>
      </c>
    </row>
    <row r="614" spans="3:3" x14ac:dyDescent="0.35">
      <c r="C614" s="21"/>
    </row>
    <row r="615" spans="3:3" x14ac:dyDescent="0.35">
      <c r="C615" s="22"/>
    </row>
    <row r="616" spans="3:3" hidden="1" x14ac:dyDescent="0.35">
      <c r="C616" s="8">
        <f>QUARTILE(C$205:C$372,1)</f>
        <v>6</v>
      </c>
    </row>
    <row r="617" spans="3:3" hidden="1" x14ac:dyDescent="0.35">
      <c r="C617" s="8">
        <f>QUARTILE(C$205:C$406,3)</f>
        <v>15</v>
      </c>
    </row>
    <row r="618" spans="3:3" hidden="1" x14ac:dyDescent="0.35">
      <c r="C618" s="8">
        <f t="shared" ref="C618" si="18">C617-C616</f>
        <v>9</v>
      </c>
    </row>
    <row r="619" spans="3:3" hidden="1" x14ac:dyDescent="0.35">
      <c r="C619" s="8">
        <f t="shared" ref="C619" si="19">C617+2*C618</f>
        <v>33</v>
      </c>
    </row>
  </sheetData>
  <sortState xmlns:xlrd2="http://schemas.microsoft.com/office/spreadsheetml/2017/richdata2" ref="C207:C402">
    <sortCondition ref="C207:C402"/>
  </sortState>
  <mergeCells count="1">
    <mergeCell ref="I3:K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4BF41-7116-6E42-BFFE-AF8BEEF70510}">
  <sheetPr>
    <tabColor theme="5"/>
  </sheetPr>
  <dimension ref="A1:J400"/>
  <sheetViews>
    <sheetView workbookViewId="0">
      <selection activeCell="F1" sqref="F1"/>
    </sheetView>
  </sheetViews>
  <sheetFormatPr defaultColWidth="10.6640625" defaultRowHeight="15.5" x14ac:dyDescent="0.35"/>
  <cols>
    <col min="1" max="1" width="13" style="25" customWidth="1"/>
    <col min="5" max="5" width="10.83203125" style="26"/>
    <col min="6" max="6" width="15.1640625" style="25" customWidth="1"/>
    <col min="9" max="9" width="17.83203125" customWidth="1"/>
  </cols>
  <sheetData>
    <row r="1" spans="1:10" x14ac:dyDescent="0.35">
      <c r="B1" t="s">
        <v>436</v>
      </c>
      <c r="C1" t="s">
        <v>437</v>
      </c>
      <c r="D1" t="s">
        <v>447</v>
      </c>
      <c r="E1" s="93" t="s">
        <v>448</v>
      </c>
      <c r="F1" s="94" t="s">
        <v>440</v>
      </c>
    </row>
    <row r="2" spans="1:10" ht="275" x14ac:dyDescent="0.35">
      <c r="A2" s="35" t="s">
        <v>413</v>
      </c>
      <c r="B2" s="45" t="s">
        <v>425</v>
      </c>
      <c r="C2" s="45" t="s">
        <v>426</v>
      </c>
      <c r="D2" s="45" t="s">
        <v>449</v>
      </c>
      <c r="E2" s="37" t="s">
        <v>434</v>
      </c>
      <c r="F2" s="51" t="s">
        <v>435</v>
      </c>
      <c r="G2" s="87" t="s">
        <v>450</v>
      </c>
    </row>
    <row r="3" spans="1:10" x14ac:dyDescent="0.35">
      <c r="A3" s="46" t="s">
        <v>1</v>
      </c>
      <c r="B3" s="49" t="e">
        <f>VLOOKUP($A3,$H$4:$J$166,2,FALSE)</f>
        <v>#N/A</v>
      </c>
      <c r="C3" s="49" t="e">
        <f>VLOOKUP($A3,$H$4:$J$166,3,FALSE)</f>
        <v>#N/A</v>
      </c>
      <c r="D3" s="49">
        <v>0</v>
      </c>
      <c r="E3" s="50" t="e">
        <f>AVERAGE(B3,C3,D3)</f>
        <v>#N/A</v>
      </c>
      <c r="F3" s="47" t="e">
        <f t="shared" ref="F3:F34" si="0">IF(10*((E3-MIN(C$205:C$357))/((MAX(C$205:C$357)-MIN(C$205:C$357))))&gt;10,10,10*((E3-MIN(C$205:C$357))/((MAX(C$205:C$357)-MIN(C$205:C$357)))))</f>
        <v>#N/A</v>
      </c>
      <c r="G3" s="48" t="e">
        <f>IF(AND(E3&lt;&gt;"",F3&lt;&gt;""),(0.75*E3+0.25*F3),"")</f>
        <v>#N/A</v>
      </c>
      <c r="H3" s="81" t="s">
        <v>427</v>
      </c>
      <c r="I3" s="82" t="s">
        <v>428</v>
      </c>
      <c r="J3" t="s">
        <v>429</v>
      </c>
    </row>
    <row r="4" spans="1:10" x14ac:dyDescent="0.35">
      <c r="A4" s="46" t="s">
        <v>3</v>
      </c>
      <c r="B4" s="49">
        <f>VLOOKUP($A4,$H$4:$J$166,2,FALSE)</f>
        <v>2.472</v>
      </c>
      <c r="C4" s="49">
        <f t="shared" ref="C4:C67" si="1">VLOOKUP($A4,$H$4:$J$166,3,FALSE)</f>
        <v>4.3360000000000003</v>
      </c>
      <c r="D4" s="49">
        <v>0</v>
      </c>
      <c r="E4" s="50">
        <f>AVERAGE(B4,C4,D4)</f>
        <v>2.2693333333333334</v>
      </c>
      <c r="F4" s="47">
        <f>IF(10*((E4-MIN(C$205:C$357))/((MAX(C$205:C$357)-MIN(C$205:C$357))))&gt;10,10,10*((E4-MIN(C$205:C$357))/((MAX(C$205:C$357)-MIN(C$205:C$357)))))</f>
        <v>6.8126036484245445</v>
      </c>
      <c r="G4" s="48">
        <f>IF(AND(E4&lt;G2&gt;"",F4&lt;&gt;""),(0.75*E4+0.25*F4),"")</f>
        <v>3.4051509121061363</v>
      </c>
      <c r="H4" s="83" t="s">
        <v>3</v>
      </c>
      <c r="I4" s="83">
        <v>2.472</v>
      </c>
      <c r="J4" s="84">
        <v>4.3360000000000003</v>
      </c>
    </row>
    <row r="5" spans="1:10" x14ac:dyDescent="0.35">
      <c r="A5" s="46" t="s">
        <v>5</v>
      </c>
      <c r="B5" s="49">
        <f>VLOOKUP($A5,$H$4:$J$166,2,FALSE)</f>
        <v>1.706</v>
      </c>
      <c r="C5" s="49">
        <f t="shared" si="1"/>
        <v>3.3450000000000002</v>
      </c>
      <c r="D5" s="49">
        <v>0</v>
      </c>
      <c r="E5" s="50">
        <f t="shared" ref="E5:E67" si="2">AVERAGE(B5,C5,D5)</f>
        <v>1.6836666666666666</v>
      </c>
      <c r="F5" s="47">
        <f t="shared" si="0"/>
        <v>3.898839137645107</v>
      </c>
      <c r="G5" s="48">
        <f t="shared" ref="G5:G67" si="3">IF(AND(E5&lt;&gt;"",F5&lt;&gt;""),(0.75*E5+0.25*F5),"")</f>
        <v>2.2374597844112767</v>
      </c>
      <c r="H5" s="83" t="s">
        <v>5</v>
      </c>
      <c r="I5" s="83">
        <v>1.706</v>
      </c>
      <c r="J5" s="84">
        <v>3.3450000000000002</v>
      </c>
    </row>
    <row r="6" spans="1:10" x14ac:dyDescent="0.35">
      <c r="A6" s="46" t="s">
        <v>7</v>
      </c>
      <c r="B6" s="49">
        <f>VLOOKUP($A6,$H$4:$J$166,2,FALSE)</f>
        <v>1.6659999999999899</v>
      </c>
      <c r="C6" s="49">
        <f t="shared" si="1"/>
        <v>2.899</v>
      </c>
      <c r="D6" s="49">
        <v>0</v>
      </c>
      <c r="E6" s="50">
        <f t="shared" si="2"/>
        <v>1.5216666666666632</v>
      </c>
      <c r="F6" s="47">
        <f t="shared" si="0"/>
        <v>3.0928689883913583</v>
      </c>
      <c r="G6" s="48">
        <f t="shared" si="3"/>
        <v>1.914467247097837</v>
      </c>
      <c r="H6" s="83" t="s">
        <v>7</v>
      </c>
      <c r="I6" s="83">
        <v>1.6659999999999899</v>
      </c>
      <c r="J6" s="84">
        <v>2.899</v>
      </c>
    </row>
    <row r="7" spans="1:10" x14ac:dyDescent="0.35">
      <c r="A7" s="46" t="s">
        <v>9</v>
      </c>
      <c r="B7" s="49" t="e">
        <f t="shared" ref="B7:B29" si="4">VLOOKUP(A7,H$4:J$166,2,FALSE)</f>
        <v>#N/A</v>
      </c>
      <c r="C7" s="49" t="e">
        <f t="shared" si="1"/>
        <v>#N/A</v>
      </c>
      <c r="D7" s="49">
        <v>0</v>
      </c>
      <c r="E7" s="50" t="e">
        <f t="shared" si="2"/>
        <v>#N/A</v>
      </c>
      <c r="F7" s="47" t="e">
        <f t="shared" si="0"/>
        <v>#N/A</v>
      </c>
      <c r="G7" s="48" t="e">
        <f t="shared" si="3"/>
        <v>#N/A</v>
      </c>
      <c r="H7" s="83" t="s">
        <v>11</v>
      </c>
      <c r="I7" s="83">
        <v>2.6520000000000001</v>
      </c>
      <c r="J7" s="84">
        <v>2.3210000000000002</v>
      </c>
    </row>
    <row r="8" spans="1:10" x14ac:dyDescent="0.35">
      <c r="A8" s="46" t="s">
        <v>11</v>
      </c>
      <c r="B8" s="49">
        <f t="shared" si="4"/>
        <v>2.6520000000000001</v>
      </c>
      <c r="C8" s="49">
        <f t="shared" si="1"/>
        <v>2.3210000000000002</v>
      </c>
      <c r="D8" s="49">
        <v>0</v>
      </c>
      <c r="E8" s="50">
        <f t="shared" si="2"/>
        <v>1.6576666666666668</v>
      </c>
      <c r="F8" s="47">
        <f t="shared" si="0"/>
        <v>3.7694859038142625</v>
      </c>
      <c r="G8" s="48">
        <f t="shared" si="3"/>
        <v>2.1856214759535657</v>
      </c>
      <c r="H8" s="83" t="s">
        <v>13</v>
      </c>
      <c r="I8" s="83">
        <v>1.611</v>
      </c>
      <c r="J8" s="84">
        <v>2.5270000000000001</v>
      </c>
    </row>
    <row r="9" spans="1:10" x14ac:dyDescent="0.35">
      <c r="A9" s="46" t="s">
        <v>13</v>
      </c>
      <c r="B9" s="49">
        <f t="shared" si="4"/>
        <v>1.611</v>
      </c>
      <c r="C9" s="49">
        <f t="shared" si="1"/>
        <v>2.5270000000000001</v>
      </c>
      <c r="D9" s="49">
        <v>0</v>
      </c>
      <c r="E9" s="50">
        <f t="shared" si="2"/>
        <v>1.3793333333333333</v>
      </c>
      <c r="F9" s="47">
        <f t="shared" si="0"/>
        <v>2.3847429519071306</v>
      </c>
      <c r="G9" s="48">
        <f t="shared" si="3"/>
        <v>1.6306857379767825</v>
      </c>
      <c r="H9" s="83" t="s">
        <v>15</v>
      </c>
      <c r="I9" s="83">
        <v>2.0409999999999902</v>
      </c>
      <c r="J9" s="84">
        <v>3.452</v>
      </c>
    </row>
    <row r="10" spans="1:10" x14ac:dyDescent="0.35">
      <c r="A10" s="46" t="s">
        <v>15</v>
      </c>
      <c r="B10" s="49">
        <f t="shared" si="4"/>
        <v>2.0409999999999902</v>
      </c>
      <c r="C10" s="49">
        <f t="shared" si="1"/>
        <v>3.452</v>
      </c>
      <c r="D10" s="49">
        <v>5</v>
      </c>
      <c r="E10" s="50">
        <f t="shared" si="2"/>
        <v>3.4976666666666634</v>
      </c>
      <c r="F10" s="47">
        <f t="shared" si="0"/>
        <v>10</v>
      </c>
      <c r="G10" s="48">
        <f t="shared" si="3"/>
        <v>5.123249999999997</v>
      </c>
      <c r="H10" s="83" t="s">
        <v>19</v>
      </c>
      <c r="I10" s="83">
        <v>1.8480000000000001</v>
      </c>
      <c r="J10" s="84">
        <v>1.7609999999999999</v>
      </c>
    </row>
    <row r="11" spans="1:10" x14ac:dyDescent="0.35">
      <c r="A11" s="46" t="s">
        <v>17</v>
      </c>
      <c r="B11" s="49" t="e">
        <f t="shared" si="4"/>
        <v>#N/A</v>
      </c>
      <c r="C11" s="49" t="e">
        <f t="shared" si="1"/>
        <v>#N/A</v>
      </c>
      <c r="D11" s="49">
        <v>0</v>
      </c>
      <c r="E11" s="50" t="e">
        <f t="shared" si="2"/>
        <v>#N/A</v>
      </c>
      <c r="F11" s="47" t="e">
        <f t="shared" si="0"/>
        <v>#N/A</v>
      </c>
      <c r="G11" s="48" t="e">
        <f t="shared" si="3"/>
        <v>#N/A</v>
      </c>
      <c r="H11" s="83" t="s">
        <v>21</v>
      </c>
      <c r="I11" s="83">
        <v>1.331</v>
      </c>
      <c r="J11" s="84">
        <v>1.37</v>
      </c>
    </row>
    <row r="12" spans="1:10" x14ac:dyDescent="0.35">
      <c r="A12" s="46" t="s">
        <v>19</v>
      </c>
      <c r="B12" s="49">
        <f t="shared" si="4"/>
        <v>1.8480000000000001</v>
      </c>
      <c r="C12" s="49">
        <f t="shared" si="1"/>
        <v>1.7609999999999999</v>
      </c>
      <c r="D12" s="49">
        <v>0</v>
      </c>
      <c r="E12" s="50">
        <f t="shared" si="2"/>
        <v>1.2030000000000001</v>
      </c>
      <c r="F12" s="47">
        <f t="shared" si="0"/>
        <v>1.5074626865671643</v>
      </c>
      <c r="G12" s="48">
        <f t="shared" si="3"/>
        <v>1.2791156716417911</v>
      </c>
      <c r="H12" s="83" t="s">
        <v>23</v>
      </c>
      <c r="I12" s="83">
        <v>2.1080000000000001</v>
      </c>
      <c r="J12" s="84">
        <v>4.1029999999999998</v>
      </c>
    </row>
    <row r="13" spans="1:10" x14ac:dyDescent="0.35">
      <c r="A13" s="46" t="s">
        <v>21</v>
      </c>
      <c r="B13" s="49">
        <f t="shared" si="4"/>
        <v>1.331</v>
      </c>
      <c r="C13" s="49">
        <f t="shared" si="1"/>
        <v>1.37</v>
      </c>
      <c r="D13" s="49">
        <v>0</v>
      </c>
      <c r="E13" s="50">
        <f t="shared" si="2"/>
        <v>0.90033333333333332</v>
      </c>
      <c r="F13" s="47">
        <f t="shared" si="0"/>
        <v>1.6583747927029682E-3</v>
      </c>
      <c r="G13" s="48">
        <f t="shared" si="3"/>
        <v>0.67566459369817577</v>
      </c>
      <c r="H13" s="83" t="s">
        <v>25</v>
      </c>
      <c r="I13" s="83">
        <v>1.556</v>
      </c>
      <c r="J13" s="84">
        <v>4.3499999999999996</v>
      </c>
    </row>
    <row r="14" spans="1:10" x14ac:dyDescent="0.35">
      <c r="A14" s="46" t="s">
        <v>23</v>
      </c>
      <c r="B14" s="49">
        <f t="shared" si="4"/>
        <v>2.1080000000000001</v>
      </c>
      <c r="C14" s="49">
        <f t="shared" si="1"/>
        <v>4.1029999999999998</v>
      </c>
      <c r="D14" s="49">
        <v>5</v>
      </c>
      <c r="E14" s="50">
        <f t="shared" si="2"/>
        <v>3.7370000000000001</v>
      </c>
      <c r="F14" s="47">
        <f t="shared" si="0"/>
        <v>10</v>
      </c>
      <c r="G14" s="48">
        <f t="shared" si="3"/>
        <v>5.3027499999999996</v>
      </c>
      <c r="H14" s="83" t="s">
        <v>27</v>
      </c>
      <c r="I14" s="83">
        <v>1.6020000000000001</v>
      </c>
      <c r="J14" s="84">
        <v>1.768</v>
      </c>
    </row>
    <row r="15" spans="1:10" x14ac:dyDescent="0.35">
      <c r="A15" s="46" t="s">
        <v>25</v>
      </c>
      <c r="B15" s="49">
        <f t="shared" si="4"/>
        <v>1.556</v>
      </c>
      <c r="C15" s="49">
        <f t="shared" si="1"/>
        <v>4.3499999999999996</v>
      </c>
      <c r="D15" s="49">
        <v>0</v>
      </c>
      <c r="E15" s="50">
        <f t="shared" si="2"/>
        <v>1.9686666666666666</v>
      </c>
      <c r="F15" s="47">
        <f t="shared" si="0"/>
        <v>5.3167495854063009</v>
      </c>
      <c r="G15" s="48">
        <f t="shared" si="3"/>
        <v>2.8056873963515754</v>
      </c>
      <c r="H15" s="83" t="s">
        <v>29</v>
      </c>
      <c r="I15" s="83">
        <v>2.02199999999999</v>
      </c>
      <c r="J15" s="84">
        <v>3.13</v>
      </c>
    </row>
    <row r="16" spans="1:10" x14ac:dyDescent="0.35">
      <c r="A16" s="46" t="s">
        <v>27</v>
      </c>
      <c r="B16" s="49">
        <f t="shared" si="4"/>
        <v>1.6020000000000001</v>
      </c>
      <c r="C16" s="49">
        <f t="shared" si="1"/>
        <v>1.768</v>
      </c>
      <c r="D16" s="49">
        <v>0</v>
      </c>
      <c r="E16" s="50">
        <f t="shared" si="2"/>
        <v>1.1233333333333333</v>
      </c>
      <c r="F16" s="47">
        <f t="shared" si="0"/>
        <v>1.1111111111111107</v>
      </c>
      <c r="G16" s="48">
        <f t="shared" si="3"/>
        <v>1.1202777777777777</v>
      </c>
      <c r="H16" s="83" t="s">
        <v>31</v>
      </c>
      <c r="I16" s="83">
        <v>2.1890000000000001</v>
      </c>
      <c r="J16" s="84">
        <v>3.9009999999999998</v>
      </c>
    </row>
    <row r="17" spans="1:10" x14ac:dyDescent="0.35">
      <c r="A17" s="46" t="s">
        <v>29</v>
      </c>
      <c r="B17" s="49">
        <f t="shared" si="4"/>
        <v>2.02199999999999</v>
      </c>
      <c r="C17" s="49">
        <f t="shared" si="1"/>
        <v>3.13</v>
      </c>
      <c r="D17" s="49">
        <v>0</v>
      </c>
      <c r="E17" s="50">
        <f t="shared" si="2"/>
        <v>1.71733333333333</v>
      </c>
      <c r="F17" s="47">
        <f t="shared" si="0"/>
        <v>4.0663349917081089</v>
      </c>
      <c r="G17" s="48">
        <f t="shared" si="3"/>
        <v>2.3045837479270248</v>
      </c>
      <c r="H17" s="83" t="s">
        <v>33</v>
      </c>
      <c r="I17" s="83">
        <v>1.534</v>
      </c>
      <c r="J17" s="84">
        <v>3.8220000000000001</v>
      </c>
    </row>
    <row r="18" spans="1:10" x14ac:dyDescent="0.35">
      <c r="A18" s="46" t="s">
        <v>31</v>
      </c>
      <c r="B18" s="49">
        <f t="shared" si="4"/>
        <v>2.1890000000000001</v>
      </c>
      <c r="C18" s="49">
        <f t="shared" si="1"/>
        <v>3.9009999999999998</v>
      </c>
      <c r="D18" s="49">
        <v>0</v>
      </c>
      <c r="E18" s="50">
        <f t="shared" si="2"/>
        <v>2.0299999999999998</v>
      </c>
      <c r="F18" s="47">
        <f t="shared" si="0"/>
        <v>5.6218905472636802</v>
      </c>
      <c r="G18" s="48">
        <f t="shared" si="3"/>
        <v>2.92797263681592</v>
      </c>
      <c r="H18" s="83" t="s">
        <v>35</v>
      </c>
      <c r="I18" s="83">
        <v>1.633</v>
      </c>
      <c r="J18" s="84">
        <v>2.6080000000000001</v>
      </c>
    </row>
    <row r="19" spans="1:10" x14ac:dyDescent="0.35">
      <c r="A19" s="46" t="s">
        <v>33</v>
      </c>
      <c r="B19" s="49">
        <f t="shared" si="4"/>
        <v>1.534</v>
      </c>
      <c r="C19" s="49">
        <f t="shared" si="1"/>
        <v>3.8220000000000001</v>
      </c>
      <c r="D19" s="49">
        <v>0</v>
      </c>
      <c r="E19" s="50">
        <f t="shared" si="2"/>
        <v>1.7853333333333332</v>
      </c>
      <c r="F19" s="47">
        <f t="shared" si="0"/>
        <v>4.4046434494195674</v>
      </c>
      <c r="G19" s="48">
        <f t="shared" si="3"/>
        <v>2.440160862354892</v>
      </c>
      <c r="H19" s="83" t="s">
        <v>37</v>
      </c>
      <c r="I19" s="83">
        <v>1.7170000000000001</v>
      </c>
      <c r="J19" s="84">
        <v>3.52</v>
      </c>
    </row>
    <row r="20" spans="1:10" x14ac:dyDescent="0.35">
      <c r="A20" s="46" t="s">
        <v>35</v>
      </c>
      <c r="B20" s="49">
        <f t="shared" si="4"/>
        <v>1.633</v>
      </c>
      <c r="C20" s="49">
        <f t="shared" si="1"/>
        <v>2.6080000000000001</v>
      </c>
      <c r="D20" s="49">
        <v>0</v>
      </c>
      <c r="E20" s="50">
        <f t="shared" si="2"/>
        <v>1.4136666666666666</v>
      </c>
      <c r="F20" s="47">
        <f t="shared" si="0"/>
        <v>2.5555555555555549</v>
      </c>
      <c r="G20" s="48">
        <f t="shared" si="3"/>
        <v>1.6991388888888888</v>
      </c>
      <c r="H20" s="83" t="s">
        <v>41</v>
      </c>
      <c r="I20" s="83">
        <v>1.526</v>
      </c>
      <c r="J20" s="84">
        <v>3.8239999999999998</v>
      </c>
    </row>
    <row r="21" spans="1:10" x14ac:dyDescent="0.35">
      <c r="A21" s="46" t="s">
        <v>37</v>
      </c>
      <c r="B21" s="49">
        <f t="shared" si="4"/>
        <v>1.7170000000000001</v>
      </c>
      <c r="C21" s="49">
        <f t="shared" si="1"/>
        <v>3.52</v>
      </c>
      <c r="D21" s="49">
        <v>0</v>
      </c>
      <c r="E21" s="50">
        <f t="shared" si="2"/>
        <v>1.7456666666666667</v>
      </c>
      <c r="F21" s="47">
        <f t="shared" si="0"/>
        <v>4.2072968490878937</v>
      </c>
      <c r="G21" s="48">
        <f t="shared" si="3"/>
        <v>2.3610742122719737</v>
      </c>
      <c r="H21" s="83" t="s">
        <v>43</v>
      </c>
      <c r="I21" s="83">
        <v>1.8959999999999899</v>
      </c>
      <c r="J21" s="84">
        <v>3.387</v>
      </c>
    </row>
    <row r="22" spans="1:10" x14ac:dyDescent="0.35">
      <c r="A22" s="46" t="s">
        <v>39</v>
      </c>
      <c r="B22" s="49" t="e">
        <f t="shared" si="4"/>
        <v>#N/A</v>
      </c>
      <c r="C22" s="49" t="e">
        <f t="shared" si="1"/>
        <v>#N/A</v>
      </c>
      <c r="D22" s="49">
        <v>0</v>
      </c>
      <c r="E22" s="50" t="e">
        <f t="shared" si="2"/>
        <v>#N/A</v>
      </c>
      <c r="F22" s="47" t="e">
        <f t="shared" si="0"/>
        <v>#N/A</v>
      </c>
      <c r="G22" s="48" t="e">
        <f t="shared" si="3"/>
        <v>#N/A</v>
      </c>
      <c r="H22" s="83" t="s">
        <v>47</v>
      </c>
      <c r="I22" s="83">
        <v>1.9339999999999899</v>
      </c>
      <c r="J22" s="84">
        <v>3.3039999999999998</v>
      </c>
    </row>
    <row r="23" spans="1:10" x14ac:dyDescent="0.35">
      <c r="A23" s="46" t="s">
        <v>41</v>
      </c>
      <c r="B23" s="49">
        <f t="shared" si="4"/>
        <v>1.526</v>
      </c>
      <c r="C23" s="49">
        <f t="shared" si="1"/>
        <v>3.8239999999999998</v>
      </c>
      <c r="D23" s="49">
        <v>0</v>
      </c>
      <c r="E23" s="50">
        <f t="shared" si="2"/>
        <v>1.7833333333333332</v>
      </c>
      <c r="F23" s="47">
        <f t="shared" si="0"/>
        <v>4.3946932006633492</v>
      </c>
      <c r="G23" s="48">
        <f t="shared" si="3"/>
        <v>2.4361733001658372</v>
      </c>
      <c r="H23" s="83" t="s">
        <v>49</v>
      </c>
      <c r="I23" s="83">
        <v>1.9650000000000001</v>
      </c>
      <c r="J23" s="84">
        <v>2.8239999999999998</v>
      </c>
    </row>
    <row r="24" spans="1:10" x14ac:dyDescent="0.35">
      <c r="A24" s="46" t="s">
        <v>43</v>
      </c>
      <c r="B24" s="49">
        <f t="shared" si="4"/>
        <v>1.8959999999999899</v>
      </c>
      <c r="C24" s="49">
        <f t="shared" si="1"/>
        <v>3.387</v>
      </c>
      <c r="D24" s="49">
        <v>0</v>
      </c>
      <c r="E24" s="50">
        <f t="shared" si="2"/>
        <v>1.7609999999999966</v>
      </c>
      <c r="F24" s="47">
        <f t="shared" si="0"/>
        <v>4.2835820895522208</v>
      </c>
      <c r="G24" s="48">
        <f t="shared" si="3"/>
        <v>2.3916455223880524</v>
      </c>
      <c r="H24" s="83" t="s">
        <v>55</v>
      </c>
      <c r="I24" s="83">
        <v>1.3360000000000001</v>
      </c>
      <c r="J24" s="84">
        <v>4.1559999999999997</v>
      </c>
    </row>
    <row r="25" spans="1:10" x14ac:dyDescent="0.35">
      <c r="A25" s="46" t="s">
        <v>45</v>
      </c>
      <c r="B25" s="49" t="e">
        <f t="shared" si="4"/>
        <v>#N/A</v>
      </c>
      <c r="C25" s="49" t="e">
        <f t="shared" si="1"/>
        <v>#N/A</v>
      </c>
      <c r="D25" s="49">
        <v>0</v>
      </c>
      <c r="E25" s="50" t="e">
        <f t="shared" si="2"/>
        <v>#N/A</v>
      </c>
      <c r="F25" s="47" t="e">
        <f t="shared" si="0"/>
        <v>#N/A</v>
      </c>
      <c r="G25" s="48" t="e">
        <f t="shared" si="3"/>
        <v>#N/A</v>
      </c>
      <c r="H25" s="83" t="s">
        <v>57</v>
      </c>
      <c r="I25" s="83">
        <v>1.8120000000000001</v>
      </c>
      <c r="J25" s="84">
        <v>2.9630000000000001</v>
      </c>
    </row>
    <row r="26" spans="1:10" x14ac:dyDescent="0.35">
      <c r="A26" s="46" t="s">
        <v>47</v>
      </c>
      <c r="B26" s="49">
        <f t="shared" si="4"/>
        <v>1.9339999999999899</v>
      </c>
      <c r="C26" s="49">
        <f t="shared" si="1"/>
        <v>3.3039999999999998</v>
      </c>
      <c r="D26" s="49">
        <v>0</v>
      </c>
      <c r="E26" s="50">
        <f t="shared" si="2"/>
        <v>1.7459999999999967</v>
      </c>
      <c r="F26" s="47">
        <f t="shared" si="0"/>
        <v>4.2089552238805803</v>
      </c>
      <c r="G26" s="48">
        <f t="shared" si="3"/>
        <v>2.3617388059701425</v>
      </c>
      <c r="H26" s="83" t="s">
        <v>59</v>
      </c>
      <c r="I26" s="83">
        <v>2.2730000000000001</v>
      </c>
      <c r="J26" s="84">
        <v>4.907</v>
      </c>
    </row>
    <row r="27" spans="1:10" x14ac:dyDescent="0.35">
      <c r="A27" s="46" t="s">
        <v>49</v>
      </c>
      <c r="B27" s="49">
        <f t="shared" si="4"/>
        <v>1.9650000000000001</v>
      </c>
      <c r="C27" s="49">
        <f t="shared" si="1"/>
        <v>2.8239999999999998</v>
      </c>
      <c r="D27" s="49">
        <v>0</v>
      </c>
      <c r="E27" s="50">
        <f t="shared" si="2"/>
        <v>1.5963333333333332</v>
      </c>
      <c r="F27" s="47">
        <f t="shared" si="0"/>
        <v>3.464344941956881</v>
      </c>
      <c r="G27" s="48">
        <f t="shared" si="3"/>
        <v>2.0633362354892202</v>
      </c>
      <c r="H27" s="83" t="s">
        <v>61</v>
      </c>
      <c r="I27" s="83">
        <v>1.4650000000000001</v>
      </c>
      <c r="J27" s="84">
        <v>1.37</v>
      </c>
    </row>
    <row r="28" spans="1:10" x14ac:dyDescent="0.35">
      <c r="A28" s="46" t="s">
        <v>51</v>
      </c>
      <c r="B28" s="49" t="e">
        <f t="shared" si="4"/>
        <v>#N/A</v>
      </c>
      <c r="C28" s="49" t="e">
        <f t="shared" si="1"/>
        <v>#N/A</v>
      </c>
      <c r="D28" s="49">
        <v>0</v>
      </c>
      <c r="E28" s="50" t="e">
        <f t="shared" si="2"/>
        <v>#N/A</v>
      </c>
      <c r="F28" s="47" t="e">
        <f t="shared" si="0"/>
        <v>#N/A</v>
      </c>
      <c r="G28" s="48" t="e">
        <f t="shared" si="3"/>
        <v>#N/A</v>
      </c>
      <c r="H28" s="83" t="s">
        <v>63</v>
      </c>
      <c r="I28" s="83">
        <v>1.929</v>
      </c>
      <c r="J28" s="84">
        <v>1.629</v>
      </c>
    </row>
    <row r="29" spans="1:10" x14ac:dyDescent="0.35">
      <c r="A29" s="46" t="s">
        <v>53</v>
      </c>
      <c r="B29" s="49" t="e">
        <f t="shared" si="4"/>
        <v>#N/A</v>
      </c>
      <c r="C29" s="49" t="e">
        <f t="shared" si="1"/>
        <v>#N/A</v>
      </c>
      <c r="D29" s="49">
        <v>0</v>
      </c>
      <c r="E29" s="50" t="e">
        <f t="shared" si="2"/>
        <v>#N/A</v>
      </c>
      <c r="F29" s="47" t="e">
        <f t="shared" si="0"/>
        <v>#N/A</v>
      </c>
      <c r="G29" s="48" t="e">
        <f t="shared" si="3"/>
        <v>#N/A</v>
      </c>
      <c r="H29" s="83" t="s">
        <v>65</v>
      </c>
      <c r="I29" s="83">
        <v>1.585</v>
      </c>
      <c r="J29" s="84">
        <v>2.0409999999999999</v>
      </c>
    </row>
    <row r="30" spans="1:10" x14ac:dyDescent="0.35">
      <c r="A30" s="46" t="s">
        <v>55</v>
      </c>
      <c r="B30" s="49">
        <f t="shared" ref="B30:B93" si="5">VLOOKUP(A30,H$4:J$166,2,FALSE)</f>
        <v>1.3360000000000001</v>
      </c>
      <c r="C30" s="49">
        <f t="shared" si="1"/>
        <v>4.1559999999999997</v>
      </c>
      <c r="D30" s="49">
        <v>0</v>
      </c>
      <c r="E30" s="50">
        <f t="shared" si="2"/>
        <v>1.8306666666666667</v>
      </c>
      <c r="F30" s="47">
        <f t="shared" si="0"/>
        <v>4.6301824212271967</v>
      </c>
      <c r="G30" s="48">
        <f t="shared" si="3"/>
        <v>2.5305456053067994</v>
      </c>
      <c r="H30" s="83" t="s">
        <v>67</v>
      </c>
      <c r="I30" s="83">
        <v>2.02199999999999</v>
      </c>
      <c r="J30" s="84">
        <v>2.7440000000000002</v>
      </c>
    </row>
    <row r="31" spans="1:10" x14ac:dyDescent="0.35">
      <c r="A31" s="46" t="s">
        <v>57</v>
      </c>
      <c r="B31" s="49">
        <f t="shared" si="5"/>
        <v>1.8120000000000001</v>
      </c>
      <c r="C31" s="49">
        <f t="shared" si="1"/>
        <v>2.9630000000000001</v>
      </c>
      <c r="D31" s="49">
        <v>0</v>
      </c>
      <c r="E31" s="50">
        <f t="shared" si="2"/>
        <v>1.5916666666666668</v>
      </c>
      <c r="F31" s="47">
        <f t="shared" si="0"/>
        <v>3.4411276948590381</v>
      </c>
      <c r="G31" s="48">
        <f t="shared" si="3"/>
        <v>2.0540319237147595</v>
      </c>
      <c r="H31" s="83" t="s">
        <v>69</v>
      </c>
      <c r="I31" s="83">
        <v>1.724</v>
      </c>
      <c r="J31" s="84">
        <v>3.81</v>
      </c>
    </row>
    <row r="32" spans="1:10" x14ac:dyDescent="0.35">
      <c r="A32" s="46" t="s">
        <v>59</v>
      </c>
      <c r="B32" s="49">
        <f t="shared" si="5"/>
        <v>2.2730000000000001</v>
      </c>
      <c r="C32" s="49">
        <f t="shared" si="1"/>
        <v>4.907</v>
      </c>
      <c r="D32" s="49">
        <v>0</v>
      </c>
      <c r="E32" s="50">
        <f t="shared" si="2"/>
        <v>2.3933333333333331</v>
      </c>
      <c r="F32" s="47">
        <f t="shared" si="0"/>
        <v>7.4295190713101142</v>
      </c>
      <c r="G32" s="48">
        <f t="shared" si="3"/>
        <v>3.6523797678275285</v>
      </c>
      <c r="H32" s="83" t="s">
        <v>71</v>
      </c>
      <c r="I32" s="83">
        <v>1.877</v>
      </c>
      <c r="J32" s="84">
        <v>4.4710000000000001</v>
      </c>
    </row>
    <row r="33" spans="1:10" x14ac:dyDescent="0.35">
      <c r="A33" s="46" t="s">
        <v>61</v>
      </c>
      <c r="B33" s="49">
        <f t="shared" si="5"/>
        <v>1.4650000000000001</v>
      </c>
      <c r="C33" s="49">
        <f t="shared" si="1"/>
        <v>1.37</v>
      </c>
      <c r="D33" s="49">
        <v>0</v>
      </c>
      <c r="E33" s="50">
        <f t="shared" si="2"/>
        <v>0.94499999999999995</v>
      </c>
      <c r="F33" s="47">
        <f t="shared" si="0"/>
        <v>0.22388059701492496</v>
      </c>
      <c r="G33" s="48">
        <f t="shared" si="3"/>
        <v>0.76472014925373122</v>
      </c>
      <c r="H33" s="83" t="s">
        <v>73</v>
      </c>
      <c r="I33" s="83">
        <v>1.881</v>
      </c>
      <c r="J33" s="84">
        <v>4.8760000000000003</v>
      </c>
    </row>
    <row r="34" spans="1:10" x14ac:dyDescent="0.35">
      <c r="A34" s="46" t="s">
        <v>63</v>
      </c>
      <c r="B34" s="49">
        <f t="shared" si="5"/>
        <v>1.929</v>
      </c>
      <c r="C34" s="49">
        <f t="shared" si="1"/>
        <v>1.629</v>
      </c>
      <c r="D34" s="49">
        <v>0</v>
      </c>
      <c r="E34" s="50">
        <f t="shared" si="2"/>
        <v>1.1859999999999999</v>
      </c>
      <c r="F34" s="47">
        <f t="shared" si="0"/>
        <v>1.422885572139303</v>
      </c>
      <c r="G34" s="48">
        <f t="shared" si="3"/>
        <v>1.2452213930348257</v>
      </c>
      <c r="H34" s="83" t="s">
        <v>75</v>
      </c>
      <c r="I34" s="83">
        <v>2.194</v>
      </c>
      <c r="J34" s="84">
        <v>4.3239999999999998</v>
      </c>
    </row>
    <row r="35" spans="1:10" x14ac:dyDescent="0.35">
      <c r="A35" s="46" t="s">
        <v>65</v>
      </c>
      <c r="B35" s="49">
        <f t="shared" si="5"/>
        <v>1.585</v>
      </c>
      <c r="C35" s="49">
        <f t="shared" si="1"/>
        <v>2.0409999999999999</v>
      </c>
      <c r="D35" s="49">
        <v>0</v>
      </c>
      <c r="E35" s="50">
        <f t="shared" si="2"/>
        <v>1.2086666666666666</v>
      </c>
      <c r="F35" s="47">
        <f t="shared" ref="F35:F62" si="6">IF(10*((E35-MIN(C$205:C$357))/((MAX(C$205:C$357)-MIN(C$205:C$357))))&gt;10,10,10*((E35-MIN(C$205:C$357))/((MAX(C$205:C$357)-MIN(C$205:C$357)))))</f>
        <v>1.535655058043117</v>
      </c>
      <c r="G35" s="48">
        <f t="shared" si="3"/>
        <v>1.2904137645107792</v>
      </c>
      <c r="H35" s="83" t="s">
        <v>77</v>
      </c>
      <c r="I35" s="83">
        <v>2.052</v>
      </c>
      <c r="J35" s="84">
        <v>3.2509999999999999</v>
      </c>
    </row>
    <row r="36" spans="1:10" x14ac:dyDescent="0.35">
      <c r="A36" s="46" t="s">
        <v>67</v>
      </c>
      <c r="B36" s="49">
        <f t="shared" si="5"/>
        <v>2.02199999999999</v>
      </c>
      <c r="C36" s="49">
        <f t="shared" si="1"/>
        <v>2.7440000000000002</v>
      </c>
      <c r="D36" s="49">
        <v>3</v>
      </c>
      <c r="E36" s="50">
        <f t="shared" si="2"/>
        <v>2.5886666666666636</v>
      </c>
      <c r="F36" s="47">
        <f t="shared" si="6"/>
        <v>8.4013266998341471</v>
      </c>
      <c r="G36" s="48">
        <f t="shared" si="3"/>
        <v>4.0418316749585346</v>
      </c>
      <c r="H36" s="83" t="s">
        <v>83</v>
      </c>
      <c r="I36" s="83">
        <v>1.6140000000000001</v>
      </c>
      <c r="J36" s="84">
        <v>2.75</v>
      </c>
    </row>
    <row r="37" spans="1:10" x14ac:dyDescent="0.35">
      <c r="A37" s="46" t="s">
        <v>69</v>
      </c>
      <c r="B37" s="49">
        <f t="shared" si="5"/>
        <v>1.724</v>
      </c>
      <c r="C37" s="49">
        <f t="shared" si="1"/>
        <v>3.81</v>
      </c>
      <c r="D37" s="49">
        <v>0</v>
      </c>
      <c r="E37" s="50">
        <f t="shared" si="2"/>
        <v>1.8446666666666667</v>
      </c>
      <c r="F37" s="47">
        <f t="shared" si="6"/>
        <v>4.6998341625207294</v>
      </c>
      <c r="G37" s="48">
        <f t="shared" si="3"/>
        <v>2.5584585406301823</v>
      </c>
      <c r="H37" s="83" t="s">
        <v>430</v>
      </c>
      <c r="I37" s="83">
        <v>1.5329999999999899</v>
      </c>
      <c r="J37" s="84">
        <v>3.5649999999999999</v>
      </c>
    </row>
    <row r="38" spans="1:10" x14ac:dyDescent="0.35">
      <c r="A38" s="46" t="s">
        <v>71</v>
      </c>
      <c r="B38" s="49">
        <f t="shared" si="5"/>
        <v>1.877</v>
      </c>
      <c r="C38" s="49">
        <f t="shared" si="1"/>
        <v>4.4710000000000001</v>
      </c>
      <c r="D38" s="49">
        <v>0</v>
      </c>
      <c r="E38" s="50">
        <f t="shared" si="2"/>
        <v>2.1160000000000001</v>
      </c>
      <c r="F38" s="47">
        <f t="shared" si="6"/>
        <v>6.0497512437810954</v>
      </c>
      <c r="G38" s="48">
        <f t="shared" si="3"/>
        <v>3.099437810945274</v>
      </c>
      <c r="H38" s="83" t="s">
        <v>85</v>
      </c>
      <c r="I38" s="83">
        <v>1.605</v>
      </c>
      <c r="J38" s="84">
        <v>3.3250000000000002</v>
      </c>
    </row>
    <row r="39" spans="1:10" x14ac:dyDescent="0.35">
      <c r="A39" s="46" t="s">
        <v>73</v>
      </c>
      <c r="B39" s="49">
        <f t="shared" si="5"/>
        <v>1.881</v>
      </c>
      <c r="C39" s="49">
        <f t="shared" si="1"/>
        <v>4.8760000000000003</v>
      </c>
      <c r="D39" s="49">
        <v>0</v>
      </c>
      <c r="E39" s="50">
        <f t="shared" si="2"/>
        <v>2.2523333333333335</v>
      </c>
      <c r="F39" s="47">
        <f t="shared" si="6"/>
        <v>6.728026533996684</v>
      </c>
      <c r="G39" s="48">
        <f t="shared" si="3"/>
        <v>3.3712566334991712</v>
      </c>
      <c r="H39" s="83" t="s">
        <v>87</v>
      </c>
      <c r="I39" s="83">
        <v>1.2629999999999899</v>
      </c>
      <c r="J39" s="84">
        <v>1.528</v>
      </c>
    </row>
    <row r="40" spans="1:10" x14ac:dyDescent="0.35">
      <c r="A40" s="46" t="s">
        <v>75</v>
      </c>
      <c r="B40" s="49">
        <f t="shared" si="5"/>
        <v>2.194</v>
      </c>
      <c r="C40" s="49">
        <f t="shared" si="1"/>
        <v>4.3239999999999998</v>
      </c>
      <c r="D40" s="49">
        <v>0</v>
      </c>
      <c r="E40" s="50">
        <f t="shared" si="2"/>
        <v>2.1726666666666667</v>
      </c>
      <c r="F40" s="47">
        <f t="shared" si="6"/>
        <v>6.3316749585406304</v>
      </c>
      <c r="G40" s="48">
        <f t="shared" si="3"/>
        <v>3.212418739635158</v>
      </c>
      <c r="H40" s="83" t="s">
        <v>89</v>
      </c>
      <c r="I40" s="83">
        <v>1.75</v>
      </c>
      <c r="J40" s="84">
        <v>1.37</v>
      </c>
    </row>
    <row r="41" spans="1:10" x14ac:dyDescent="0.35">
      <c r="A41" s="46" t="s">
        <v>77</v>
      </c>
      <c r="B41" s="49">
        <f t="shared" si="5"/>
        <v>2.052</v>
      </c>
      <c r="C41" s="49">
        <f t="shared" si="1"/>
        <v>3.2509999999999999</v>
      </c>
      <c r="D41" s="49">
        <v>0</v>
      </c>
      <c r="E41" s="50">
        <f t="shared" si="2"/>
        <v>1.7676666666666667</v>
      </c>
      <c r="F41" s="47">
        <f t="shared" si="6"/>
        <v>4.3167495854063018</v>
      </c>
      <c r="G41" s="48">
        <f t="shared" si="3"/>
        <v>2.4049373963515754</v>
      </c>
      <c r="H41" s="83" t="s">
        <v>91</v>
      </c>
      <c r="I41" s="83">
        <v>2.14</v>
      </c>
      <c r="J41" s="84">
        <v>4.258</v>
      </c>
    </row>
    <row r="42" spans="1:10" x14ac:dyDescent="0.35">
      <c r="A42" s="46" t="s">
        <v>79</v>
      </c>
      <c r="B42" s="49" t="e">
        <f t="shared" si="5"/>
        <v>#N/A</v>
      </c>
      <c r="C42" s="49" t="e">
        <f t="shared" si="1"/>
        <v>#N/A</v>
      </c>
      <c r="D42" s="49">
        <v>0</v>
      </c>
      <c r="E42" s="50" t="e">
        <f t="shared" si="2"/>
        <v>#N/A</v>
      </c>
      <c r="F42" s="47" t="e">
        <f t="shared" si="6"/>
        <v>#N/A</v>
      </c>
      <c r="G42" s="48" t="e">
        <f t="shared" si="3"/>
        <v>#N/A</v>
      </c>
      <c r="H42" s="83" t="s">
        <v>95</v>
      </c>
      <c r="I42" s="83">
        <v>1.3680000000000001</v>
      </c>
      <c r="J42" s="84">
        <v>1.37</v>
      </c>
    </row>
    <row r="43" spans="1:10" x14ac:dyDescent="0.35">
      <c r="A43" s="46" t="s">
        <v>81</v>
      </c>
      <c r="B43" s="49" t="e">
        <f t="shared" si="5"/>
        <v>#N/A</v>
      </c>
      <c r="C43" s="49" t="e">
        <f t="shared" si="1"/>
        <v>#N/A</v>
      </c>
      <c r="D43" s="49">
        <v>0</v>
      </c>
      <c r="E43" s="50" t="e">
        <f t="shared" si="2"/>
        <v>#N/A</v>
      </c>
      <c r="F43" s="47" t="e">
        <f t="shared" si="6"/>
        <v>#N/A</v>
      </c>
      <c r="G43" s="48" t="e">
        <f t="shared" si="3"/>
        <v>#N/A</v>
      </c>
      <c r="H43" s="83" t="s">
        <v>97</v>
      </c>
      <c r="I43" s="83">
        <v>1.72</v>
      </c>
      <c r="J43" s="84">
        <v>3.2410000000000001</v>
      </c>
    </row>
    <row r="44" spans="1:10" x14ac:dyDescent="0.35">
      <c r="A44" s="46" t="s">
        <v>83</v>
      </c>
      <c r="B44" s="49">
        <f t="shared" si="5"/>
        <v>1.6140000000000001</v>
      </c>
      <c r="C44" s="49">
        <f t="shared" si="1"/>
        <v>2.75</v>
      </c>
      <c r="D44" s="49">
        <v>0</v>
      </c>
      <c r="E44" s="50">
        <f t="shared" si="2"/>
        <v>1.4546666666666666</v>
      </c>
      <c r="F44" s="47">
        <f t="shared" si="6"/>
        <v>2.7595356550580421</v>
      </c>
      <c r="G44" s="48">
        <f t="shared" si="3"/>
        <v>1.7808839137645105</v>
      </c>
      <c r="H44" s="83" t="s">
        <v>99</v>
      </c>
      <c r="I44" s="83">
        <v>2.0409999999999902</v>
      </c>
      <c r="J44" s="84">
        <v>3.073</v>
      </c>
    </row>
    <row r="45" spans="1:10" x14ac:dyDescent="0.35">
      <c r="A45" s="46" t="s">
        <v>85</v>
      </c>
      <c r="B45" s="49">
        <f t="shared" si="5"/>
        <v>1.605</v>
      </c>
      <c r="C45" s="49">
        <f t="shared" si="1"/>
        <v>3.3250000000000002</v>
      </c>
      <c r="D45" s="49">
        <v>0</v>
      </c>
      <c r="E45" s="50">
        <f t="shared" si="2"/>
        <v>1.6433333333333333</v>
      </c>
      <c r="F45" s="47">
        <f t="shared" si="6"/>
        <v>3.6981757877280259</v>
      </c>
      <c r="G45" s="48">
        <f t="shared" si="3"/>
        <v>2.1570439469320064</v>
      </c>
      <c r="H45" s="83" t="s">
        <v>101</v>
      </c>
      <c r="I45" s="83">
        <v>1.8660000000000001</v>
      </c>
      <c r="J45" s="84">
        <v>3.3340000000000001</v>
      </c>
    </row>
    <row r="46" spans="1:10" x14ac:dyDescent="0.35">
      <c r="A46" s="46" t="s">
        <v>87</v>
      </c>
      <c r="B46" s="49">
        <f t="shared" si="5"/>
        <v>1.2629999999999899</v>
      </c>
      <c r="C46" s="49">
        <f t="shared" si="1"/>
        <v>1.528</v>
      </c>
      <c r="D46" s="49">
        <v>0</v>
      </c>
      <c r="E46" s="50">
        <f t="shared" si="2"/>
        <v>0.9303333333333299</v>
      </c>
      <c r="F46" s="47">
        <f t="shared" si="6"/>
        <v>0.15091210613596953</v>
      </c>
      <c r="G46" s="48">
        <f t="shared" si="3"/>
        <v>0.73547802653398986</v>
      </c>
      <c r="H46" s="83" t="s">
        <v>103</v>
      </c>
      <c r="I46" s="83">
        <v>2.01399999999999</v>
      </c>
      <c r="J46" s="84">
        <v>3.3730000000000002</v>
      </c>
    </row>
    <row r="47" spans="1:10" x14ac:dyDescent="0.35">
      <c r="A47" s="46" t="s">
        <v>89</v>
      </c>
      <c r="B47" s="49">
        <f t="shared" si="5"/>
        <v>1.75</v>
      </c>
      <c r="C47" s="49">
        <f t="shared" si="1"/>
        <v>1.37</v>
      </c>
      <c r="D47" s="49">
        <v>0</v>
      </c>
      <c r="E47" s="50">
        <f t="shared" si="2"/>
        <v>1.04</v>
      </c>
      <c r="F47" s="47">
        <f t="shared" si="6"/>
        <v>0.69651741293532343</v>
      </c>
      <c r="G47" s="48">
        <f t="shared" si="3"/>
        <v>0.95412935323383086</v>
      </c>
      <c r="H47" s="83" t="s">
        <v>105</v>
      </c>
      <c r="I47" s="83">
        <v>1.9139999999999899</v>
      </c>
      <c r="J47" s="84">
        <v>4.4660000000000002</v>
      </c>
    </row>
    <row r="48" spans="1:10" x14ac:dyDescent="0.35">
      <c r="A48" s="46" t="s">
        <v>91</v>
      </c>
      <c r="B48" s="49">
        <f t="shared" si="5"/>
        <v>2.14</v>
      </c>
      <c r="C48" s="49">
        <f t="shared" si="1"/>
        <v>4.258</v>
      </c>
      <c r="D48" s="49">
        <v>0</v>
      </c>
      <c r="E48" s="50">
        <f t="shared" si="2"/>
        <v>2.1326666666666667</v>
      </c>
      <c r="F48" s="47">
        <f t="shared" si="6"/>
        <v>6.1326699834162524</v>
      </c>
      <c r="G48" s="48">
        <f t="shared" si="3"/>
        <v>3.1326674958540632</v>
      </c>
      <c r="H48" s="83" t="s">
        <v>107</v>
      </c>
      <c r="I48" s="83">
        <v>1.8979999999999999</v>
      </c>
      <c r="J48" s="84">
        <v>1.5569999999999999</v>
      </c>
    </row>
    <row r="49" spans="1:10" x14ac:dyDescent="0.35">
      <c r="A49" s="46" t="s">
        <v>93</v>
      </c>
      <c r="B49" s="49" t="e">
        <f t="shared" si="5"/>
        <v>#N/A</v>
      </c>
      <c r="C49" s="49" t="e">
        <f t="shared" si="1"/>
        <v>#N/A</v>
      </c>
      <c r="D49" s="49">
        <v>0</v>
      </c>
      <c r="E49" s="50" t="e">
        <f t="shared" si="2"/>
        <v>#N/A</v>
      </c>
      <c r="F49" s="47" t="e">
        <f t="shared" si="6"/>
        <v>#N/A</v>
      </c>
      <c r="G49" s="48" t="e">
        <f t="shared" si="3"/>
        <v>#N/A</v>
      </c>
      <c r="H49" s="83" t="s">
        <v>109</v>
      </c>
      <c r="I49" s="83">
        <v>1.607</v>
      </c>
      <c r="J49" s="84">
        <v>2.3889999999999998</v>
      </c>
    </row>
    <row r="50" spans="1:10" x14ac:dyDescent="0.35">
      <c r="A50" s="46" t="s">
        <v>95</v>
      </c>
      <c r="B50" s="49">
        <f t="shared" si="5"/>
        <v>1.3680000000000001</v>
      </c>
      <c r="C50" s="49">
        <f t="shared" si="1"/>
        <v>1.37</v>
      </c>
      <c r="D50" s="49">
        <v>0</v>
      </c>
      <c r="E50" s="50">
        <f t="shared" si="2"/>
        <v>0.91266666666666685</v>
      </c>
      <c r="F50" s="47">
        <f t="shared" si="6"/>
        <v>6.3018242122720516E-2</v>
      </c>
      <c r="G50" s="48">
        <f t="shared" si="3"/>
        <v>0.70025456053068025</v>
      </c>
      <c r="H50" s="83" t="s">
        <v>111</v>
      </c>
      <c r="I50" s="83">
        <v>1.8089999999999899</v>
      </c>
      <c r="J50" s="84">
        <v>4.1630000000000003</v>
      </c>
    </row>
    <row r="51" spans="1:10" x14ac:dyDescent="0.35">
      <c r="A51" s="46" t="s">
        <v>97</v>
      </c>
      <c r="B51" s="49">
        <f t="shared" si="5"/>
        <v>1.72</v>
      </c>
      <c r="C51" s="49">
        <f t="shared" si="1"/>
        <v>3.2410000000000001</v>
      </c>
      <c r="D51" s="49">
        <v>0</v>
      </c>
      <c r="E51" s="50">
        <f t="shared" si="2"/>
        <v>1.6536666666666668</v>
      </c>
      <c r="F51" s="47">
        <f t="shared" si="6"/>
        <v>3.7495854063018248</v>
      </c>
      <c r="G51" s="48">
        <f t="shared" si="3"/>
        <v>2.1776463515754561</v>
      </c>
      <c r="H51" s="83" t="s">
        <v>113</v>
      </c>
      <c r="I51" s="83">
        <v>1.5980000000000001</v>
      </c>
      <c r="J51" s="84">
        <v>1.7370000000000001</v>
      </c>
    </row>
    <row r="52" spans="1:10" x14ac:dyDescent="0.35">
      <c r="A52" s="46" t="s">
        <v>99</v>
      </c>
      <c r="B52" s="49">
        <f t="shared" si="5"/>
        <v>2.0409999999999902</v>
      </c>
      <c r="C52" s="49">
        <f t="shared" si="1"/>
        <v>3.073</v>
      </c>
      <c r="D52" s="49">
        <v>0</v>
      </c>
      <c r="E52" s="50">
        <f t="shared" si="2"/>
        <v>1.7046666666666634</v>
      </c>
      <c r="F52" s="47">
        <f t="shared" si="6"/>
        <v>4.0033167495853901</v>
      </c>
      <c r="G52" s="48">
        <f t="shared" si="3"/>
        <v>2.2793291873963453</v>
      </c>
      <c r="H52" s="83" t="s">
        <v>117</v>
      </c>
      <c r="I52" s="83">
        <v>2.7730000000000001</v>
      </c>
      <c r="J52" s="84">
        <v>1.423</v>
      </c>
    </row>
    <row r="53" spans="1:10" x14ac:dyDescent="0.35">
      <c r="A53" s="46" t="s">
        <v>101</v>
      </c>
      <c r="B53" s="49">
        <f t="shared" si="5"/>
        <v>1.8660000000000001</v>
      </c>
      <c r="C53" s="49">
        <f t="shared" si="1"/>
        <v>3.3340000000000001</v>
      </c>
      <c r="D53" s="49">
        <v>0</v>
      </c>
      <c r="E53" s="50">
        <f t="shared" si="2"/>
        <v>1.7333333333333334</v>
      </c>
      <c r="F53" s="47">
        <f t="shared" si="6"/>
        <v>4.1459369817578766</v>
      </c>
      <c r="G53" s="48">
        <f t="shared" si="3"/>
        <v>2.3364842454394692</v>
      </c>
      <c r="H53" s="83" t="s">
        <v>121</v>
      </c>
      <c r="I53" s="83">
        <v>1.8069999999999899</v>
      </c>
      <c r="J53" s="84">
        <v>3.6850000000000001</v>
      </c>
    </row>
    <row r="54" spans="1:10" x14ac:dyDescent="0.35">
      <c r="A54" s="46" t="s">
        <v>103</v>
      </c>
      <c r="B54" s="49">
        <f t="shared" si="5"/>
        <v>2.01399999999999</v>
      </c>
      <c r="C54" s="49">
        <f t="shared" si="1"/>
        <v>3.3730000000000002</v>
      </c>
      <c r="D54" s="49">
        <v>0</v>
      </c>
      <c r="E54" s="50">
        <f t="shared" si="2"/>
        <v>1.7956666666666632</v>
      </c>
      <c r="F54" s="47">
        <f t="shared" si="6"/>
        <v>4.4560530679933485</v>
      </c>
      <c r="G54" s="48">
        <f t="shared" si="3"/>
        <v>2.4607632669983346</v>
      </c>
      <c r="H54" s="83" t="s">
        <v>123</v>
      </c>
      <c r="I54" s="83">
        <v>2.4889999999999999</v>
      </c>
      <c r="J54" s="84">
        <v>1.5629999999999999</v>
      </c>
    </row>
    <row r="55" spans="1:10" x14ac:dyDescent="0.35">
      <c r="A55" s="46" t="s">
        <v>105</v>
      </c>
      <c r="B55" s="49">
        <f t="shared" si="5"/>
        <v>1.9139999999999899</v>
      </c>
      <c r="C55" s="49">
        <f t="shared" si="1"/>
        <v>4.4660000000000002</v>
      </c>
      <c r="D55" s="49">
        <v>0</v>
      </c>
      <c r="E55" s="50">
        <f t="shared" si="2"/>
        <v>2.1266666666666634</v>
      </c>
      <c r="F55" s="47">
        <f t="shared" si="6"/>
        <v>6.1028192371475782</v>
      </c>
      <c r="G55" s="48">
        <f t="shared" si="3"/>
        <v>3.1207048092868921</v>
      </c>
      <c r="H55" s="83" t="s">
        <v>125</v>
      </c>
      <c r="I55" s="83">
        <v>1.79</v>
      </c>
      <c r="J55" s="84">
        <v>3.2829999999999999</v>
      </c>
    </row>
    <row r="56" spans="1:10" x14ac:dyDescent="0.35">
      <c r="A56" s="46" t="s">
        <v>107</v>
      </c>
      <c r="B56" s="49">
        <f t="shared" si="5"/>
        <v>1.8979999999999999</v>
      </c>
      <c r="C56" s="49">
        <f t="shared" si="1"/>
        <v>1.5569999999999999</v>
      </c>
      <c r="D56" s="49">
        <v>0</v>
      </c>
      <c r="E56" s="50">
        <f t="shared" si="2"/>
        <v>1.1516666666666666</v>
      </c>
      <c r="F56" s="47">
        <f t="shared" si="6"/>
        <v>1.2520729684908785</v>
      </c>
      <c r="G56" s="48">
        <f t="shared" si="3"/>
        <v>1.1767682421227197</v>
      </c>
      <c r="H56" s="83" t="s">
        <v>127</v>
      </c>
      <c r="I56" s="83">
        <v>1.726</v>
      </c>
      <c r="J56" s="84">
        <v>3.137</v>
      </c>
    </row>
    <row r="57" spans="1:10" x14ac:dyDescent="0.35">
      <c r="A57" s="46" t="s">
        <v>109</v>
      </c>
      <c r="B57" s="49">
        <f t="shared" si="5"/>
        <v>1.607</v>
      </c>
      <c r="C57" s="49">
        <f t="shared" si="1"/>
        <v>2.3889999999999998</v>
      </c>
      <c r="D57" s="49">
        <v>0</v>
      </c>
      <c r="E57" s="50">
        <f t="shared" si="2"/>
        <v>1.3319999999999999</v>
      </c>
      <c r="F57" s="47">
        <f t="shared" si="6"/>
        <v>2.1492537313432827</v>
      </c>
      <c r="G57" s="48">
        <f t="shared" si="3"/>
        <v>1.5363134328358206</v>
      </c>
      <c r="H57" s="83" t="s">
        <v>129</v>
      </c>
      <c r="I57" s="83">
        <v>2.069</v>
      </c>
      <c r="J57" s="84">
        <v>4.01</v>
      </c>
    </row>
    <row r="58" spans="1:10" x14ac:dyDescent="0.35">
      <c r="A58" s="46" t="s">
        <v>111</v>
      </c>
      <c r="B58" s="49">
        <f t="shared" si="5"/>
        <v>1.8089999999999899</v>
      </c>
      <c r="C58" s="49">
        <f t="shared" si="1"/>
        <v>4.1630000000000003</v>
      </c>
      <c r="D58" s="49">
        <v>0</v>
      </c>
      <c r="E58" s="50">
        <f t="shared" si="2"/>
        <v>1.9906666666666635</v>
      </c>
      <c r="F58" s="47">
        <f t="shared" si="6"/>
        <v>5.4262023217246922</v>
      </c>
      <c r="G58" s="48">
        <f t="shared" si="3"/>
        <v>2.8495505804311705</v>
      </c>
      <c r="H58" s="83" t="s">
        <v>389</v>
      </c>
      <c r="I58" s="83">
        <v>1.83</v>
      </c>
      <c r="J58" s="84">
        <v>3.9630000000000001</v>
      </c>
    </row>
    <row r="59" spans="1:10" x14ac:dyDescent="0.35">
      <c r="A59" s="46" t="s">
        <v>113</v>
      </c>
      <c r="B59" s="49">
        <f t="shared" si="5"/>
        <v>1.5980000000000001</v>
      </c>
      <c r="C59" s="49">
        <f t="shared" si="1"/>
        <v>1.7370000000000001</v>
      </c>
      <c r="D59" s="49">
        <v>0</v>
      </c>
      <c r="E59" s="50">
        <f t="shared" si="2"/>
        <v>1.1116666666666666</v>
      </c>
      <c r="F59" s="47">
        <f t="shared" si="6"/>
        <v>1.0530679933665001</v>
      </c>
      <c r="G59" s="48">
        <f t="shared" si="3"/>
        <v>1.0970169983416249</v>
      </c>
      <c r="H59" s="83" t="s">
        <v>131</v>
      </c>
      <c r="I59" s="83">
        <v>2.218</v>
      </c>
      <c r="J59" s="84">
        <v>3.8530000000000002</v>
      </c>
    </row>
    <row r="60" spans="1:10" x14ac:dyDescent="0.35">
      <c r="A60" s="46" t="s">
        <v>115</v>
      </c>
      <c r="B60" s="49" t="e">
        <f t="shared" si="5"/>
        <v>#N/A</v>
      </c>
      <c r="C60" s="49" t="e">
        <f t="shared" si="1"/>
        <v>#N/A</v>
      </c>
      <c r="D60" s="49">
        <v>0</v>
      </c>
      <c r="E60" s="50" t="e">
        <f t="shared" si="2"/>
        <v>#N/A</v>
      </c>
      <c r="F60" s="47" t="e">
        <f t="shared" si="6"/>
        <v>#N/A</v>
      </c>
      <c r="G60" s="48" t="e">
        <f t="shared" si="3"/>
        <v>#N/A</v>
      </c>
      <c r="H60" s="83" t="s">
        <v>133</v>
      </c>
      <c r="I60" s="83">
        <v>1.6379999999999899</v>
      </c>
      <c r="J60" s="84">
        <v>3.9359999999999999</v>
      </c>
    </row>
    <row r="61" spans="1:10" x14ac:dyDescent="0.35">
      <c r="A61" s="46" t="s">
        <v>117</v>
      </c>
      <c r="B61" s="49">
        <f t="shared" si="5"/>
        <v>2.7730000000000001</v>
      </c>
      <c r="C61" s="49">
        <f t="shared" si="1"/>
        <v>1.423</v>
      </c>
      <c r="D61" s="49">
        <v>0</v>
      </c>
      <c r="E61" s="50">
        <f t="shared" si="2"/>
        <v>1.3986666666666665</v>
      </c>
      <c r="F61" s="47">
        <f t="shared" si="6"/>
        <v>2.4809286898839127</v>
      </c>
      <c r="G61" s="48">
        <f t="shared" si="3"/>
        <v>1.669232172470978</v>
      </c>
      <c r="H61" s="83" t="s">
        <v>135</v>
      </c>
      <c r="I61" s="83">
        <v>2.036</v>
      </c>
      <c r="J61" s="84">
        <v>2.706</v>
      </c>
    </row>
    <row r="62" spans="1:10" x14ac:dyDescent="0.35">
      <c r="A62" s="46" t="s">
        <v>119</v>
      </c>
      <c r="B62" s="49" t="e">
        <f t="shared" si="5"/>
        <v>#N/A</v>
      </c>
      <c r="C62" s="49" t="e">
        <f t="shared" si="1"/>
        <v>#N/A</v>
      </c>
      <c r="D62" s="49">
        <v>0</v>
      </c>
      <c r="E62" s="50" t="e">
        <f t="shared" si="2"/>
        <v>#N/A</v>
      </c>
      <c r="F62" s="47" t="e">
        <f t="shared" si="6"/>
        <v>#N/A</v>
      </c>
      <c r="G62" s="48" t="e">
        <f t="shared" si="3"/>
        <v>#N/A</v>
      </c>
      <c r="H62" s="83" t="s">
        <v>139</v>
      </c>
      <c r="I62" s="83">
        <v>1.698</v>
      </c>
      <c r="J62" s="84">
        <v>3.4860000000000002</v>
      </c>
    </row>
    <row r="63" spans="1:10" x14ac:dyDescent="0.35">
      <c r="A63" s="46" t="s">
        <v>121</v>
      </c>
      <c r="B63" s="49">
        <f t="shared" si="5"/>
        <v>1.8069999999999899</v>
      </c>
      <c r="C63" s="49">
        <f t="shared" si="1"/>
        <v>3.6850000000000001</v>
      </c>
      <c r="D63" s="49">
        <v>0</v>
      </c>
      <c r="E63" s="50">
        <f t="shared" si="2"/>
        <v>1.8306666666666633</v>
      </c>
      <c r="F63" s="47">
        <f t="shared" ref="F63:F126" si="7">IF(10*((E63-MIN(C$205:C$357))/((MAX(C$205:C$357)-MIN(C$205:C$357))))&gt;10,10,10*((E63-MIN(C$205:C$357))/((MAX(C$205:C$357)-MIN(C$205:C$357)))))</f>
        <v>4.6301824212271807</v>
      </c>
      <c r="G63" s="48">
        <f t="shared" si="3"/>
        <v>2.5305456053067927</v>
      </c>
      <c r="H63" s="83" t="s">
        <v>141</v>
      </c>
      <c r="I63" s="83">
        <v>1.5509999999999899</v>
      </c>
      <c r="J63" s="84">
        <v>3.681</v>
      </c>
    </row>
    <row r="64" spans="1:10" x14ac:dyDescent="0.35">
      <c r="A64" s="46" t="s">
        <v>123</v>
      </c>
      <c r="B64" s="49">
        <f t="shared" si="5"/>
        <v>2.4889999999999999</v>
      </c>
      <c r="C64" s="49">
        <f t="shared" si="1"/>
        <v>1.5629999999999999</v>
      </c>
      <c r="D64" s="49">
        <v>0</v>
      </c>
      <c r="E64" s="50">
        <f t="shared" si="2"/>
        <v>1.3506666666666665</v>
      </c>
      <c r="F64" s="47">
        <f t="shared" si="7"/>
        <v>2.2421227197346587</v>
      </c>
      <c r="G64" s="48">
        <f t="shared" si="3"/>
        <v>1.5735306799336646</v>
      </c>
      <c r="H64" s="83" t="s">
        <v>145</v>
      </c>
      <c r="I64" s="83">
        <v>1.8120000000000001</v>
      </c>
      <c r="J64" s="84">
        <v>4.0090000000000003</v>
      </c>
    </row>
    <row r="65" spans="1:10" x14ac:dyDescent="0.35">
      <c r="A65" s="46" t="s">
        <v>125</v>
      </c>
      <c r="B65" s="49">
        <f t="shared" si="5"/>
        <v>1.79</v>
      </c>
      <c r="C65" s="49">
        <f t="shared" si="1"/>
        <v>3.2829999999999999</v>
      </c>
      <c r="D65" s="49">
        <v>0</v>
      </c>
      <c r="E65" s="50">
        <f t="shared" si="2"/>
        <v>1.6910000000000001</v>
      </c>
      <c r="F65" s="47">
        <f t="shared" si="7"/>
        <v>3.9353233830845769</v>
      </c>
      <c r="G65" s="48">
        <f t="shared" si="3"/>
        <v>2.2520808457711441</v>
      </c>
      <c r="H65" s="83" t="s">
        <v>147</v>
      </c>
      <c r="I65" s="83">
        <v>1.56499999999999</v>
      </c>
      <c r="J65" s="84">
        <v>2.423</v>
      </c>
    </row>
    <row r="66" spans="1:10" x14ac:dyDescent="0.35">
      <c r="A66" s="46" t="s">
        <v>127</v>
      </c>
      <c r="B66" s="49">
        <f t="shared" si="5"/>
        <v>1.726</v>
      </c>
      <c r="C66" s="49">
        <f t="shared" si="1"/>
        <v>3.137</v>
      </c>
      <c r="D66" s="49">
        <v>0</v>
      </c>
      <c r="E66" s="50">
        <f t="shared" si="2"/>
        <v>1.6209999999999998</v>
      </c>
      <c r="F66" s="47">
        <f t="shared" si="7"/>
        <v>3.5870646766169139</v>
      </c>
      <c r="G66" s="48">
        <f t="shared" si="3"/>
        <v>2.1125161691542282</v>
      </c>
      <c r="H66" s="83" t="s">
        <v>149</v>
      </c>
      <c r="I66" s="83">
        <v>1.74</v>
      </c>
      <c r="J66" s="84">
        <v>4.4550000000000001</v>
      </c>
    </row>
    <row r="67" spans="1:10" x14ac:dyDescent="0.35">
      <c r="A67" s="46" t="s">
        <v>129</v>
      </c>
      <c r="B67" s="49">
        <f t="shared" si="5"/>
        <v>2.069</v>
      </c>
      <c r="C67" s="49">
        <f t="shared" si="1"/>
        <v>4.01</v>
      </c>
      <c r="D67" s="49">
        <v>0</v>
      </c>
      <c r="E67" s="50">
        <f t="shared" si="2"/>
        <v>2.0263333333333331</v>
      </c>
      <c r="F67" s="47">
        <f t="shared" si="7"/>
        <v>5.6036484245439455</v>
      </c>
      <c r="G67" s="48">
        <f t="shared" si="3"/>
        <v>2.9206621061359863</v>
      </c>
      <c r="H67" s="83" t="s">
        <v>151</v>
      </c>
      <c r="I67" s="83">
        <v>1.1839999999999899</v>
      </c>
      <c r="J67" s="84">
        <v>2.3140000000000001</v>
      </c>
    </row>
    <row r="68" spans="1:10" x14ac:dyDescent="0.35">
      <c r="A68" s="46" t="s">
        <v>389</v>
      </c>
      <c r="B68" s="49">
        <f t="shared" si="5"/>
        <v>1.83</v>
      </c>
      <c r="C68" s="49">
        <f t="shared" ref="C68:C131" si="8">VLOOKUP($A68,$H$4:$J$166,3,FALSE)</f>
        <v>3.9630000000000001</v>
      </c>
      <c r="D68" s="49">
        <v>0</v>
      </c>
      <c r="E68" s="50">
        <f t="shared" ref="E68:E131" si="9">AVERAGE(B68,C68,D68)</f>
        <v>1.931</v>
      </c>
      <c r="F68" s="47">
        <f t="shared" si="7"/>
        <v>5.1293532338308454</v>
      </c>
      <c r="G68" s="48">
        <f t="shared" ref="G68:G131" si="10">IF(AND(E68&lt;&gt;"",F68&lt;&gt;""),(0.75*E68+0.25*F68),"")</f>
        <v>2.7305883084577114</v>
      </c>
      <c r="H68" s="83" t="s">
        <v>153</v>
      </c>
      <c r="I68" s="83">
        <v>1.496</v>
      </c>
      <c r="J68" s="84">
        <v>2.726</v>
      </c>
    </row>
    <row r="69" spans="1:10" x14ac:dyDescent="0.35">
      <c r="A69" s="46" t="s">
        <v>131</v>
      </c>
      <c r="B69" s="49">
        <f t="shared" si="5"/>
        <v>2.218</v>
      </c>
      <c r="C69" s="49">
        <f t="shared" si="8"/>
        <v>3.8530000000000002</v>
      </c>
      <c r="D69" s="49">
        <v>0</v>
      </c>
      <c r="E69" s="50">
        <f t="shared" si="9"/>
        <v>2.0236666666666667</v>
      </c>
      <c r="F69" s="47">
        <f t="shared" si="7"/>
        <v>5.5903814262023221</v>
      </c>
      <c r="G69" s="48">
        <f t="shared" si="10"/>
        <v>2.9153453565505805</v>
      </c>
      <c r="H69" s="83" t="s">
        <v>155</v>
      </c>
      <c r="I69" s="83">
        <v>2.4609999999999901</v>
      </c>
      <c r="J69" s="84">
        <v>2.4249999999999998</v>
      </c>
    </row>
    <row r="70" spans="1:10" x14ac:dyDescent="0.35">
      <c r="A70" s="46" t="s">
        <v>133</v>
      </c>
      <c r="B70" s="49">
        <f t="shared" si="5"/>
        <v>1.6379999999999899</v>
      </c>
      <c r="C70" s="49">
        <f t="shared" si="8"/>
        <v>3.9359999999999999</v>
      </c>
      <c r="D70" s="49">
        <v>0</v>
      </c>
      <c r="E70" s="50">
        <f t="shared" si="9"/>
        <v>1.8579999999999968</v>
      </c>
      <c r="F70" s="47">
        <f t="shared" si="7"/>
        <v>4.7661691542288391</v>
      </c>
      <c r="G70" s="48">
        <f t="shared" si="10"/>
        <v>2.5850422885572071</v>
      </c>
      <c r="H70" s="83" t="s">
        <v>157</v>
      </c>
      <c r="I70" s="83">
        <v>1.2589999999999899</v>
      </c>
      <c r="J70" s="84">
        <v>1.744</v>
      </c>
    </row>
    <row r="71" spans="1:10" x14ac:dyDescent="0.35">
      <c r="A71" s="46" t="s">
        <v>135</v>
      </c>
      <c r="B71" s="49">
        <f t="shared" si="5"/>
        <v>2.036</v>
      </c>
      <c r="C71" s="49">
        <f t="shared" si="8"/>
        <v>2.706</v>
      </c>
      <c r="D71" s="49">
        <v>0</v>
      </c>
      <c r="E71" s="50">
        <f t="shared" si="9"/>
        <v>1.5806666666666667</v>
      </c>
      <c r="F71" s="47">
        <f t="shared" si="7"/>
        <v>3.3864013266998336</v>
      </c>
      <c r="G71" s="48">
        <f t="shared" si="10"/>
        <v>2.0321003316749584</v>
      </c>
      <c r="H71" s="83" t="s">
        <v>159</v>
      </c>
      <c r="I71" s="83">
        <v>2.1230000000000002</v>
      </c>
      <c r="J71" s="84">
        <v>3.593</v>
      </c>
    </row>
    <row r="72" spans="1:10" x14ac:dyDescent="0.35">
      <c r="A72" s="46" t="s">
        <v>137</v>
      </c>
      <c r="B72" s="49" t="e">
        <f t="shared" si="5"/>
        <v>#N/A</v>
      </c>
      <c r="C72" s="49" t="e">
        <f t="shared" si="8"/>
        <v>#N/A</v>
      </c>
      <c r="D72" s="49">
        <v>0</v>
      </c>
      <c r="E72" s="50" t="e">
        <f t="shared" si="9"/>
        <v>#N/A</v>
      </c>
      <c r="F72" s="47" t="e">
        <f t="shared" si="7"/>
        <v>#N/A</v>
      </c>
      <c r="G72" s="48" t="e">
        <f t="shared" si="10"/>
        <v>#N/A</v>
      </c>
      <c r="H72" s="83" t="s">
        <v>161</v>
      </c>
      <c r="I72" s="83">
        <v>2.298</v>
      </c>
      <c r="J72" s="84">
        <v>4.74</v>
      </c>
    </row>
    <row r="73" spans="1:10" x14ac:dyDescent="0.35">
      <c r="A73" s="46" t="s">
        <v>139</v>
      </c>
      <c r="B73" s="49">
        <f t="shared" si="5"/>
        <v>1.698</v>
      </c>
      <c r="C73" s="49">
        <f t="shared" si="8"/>
        <v>3.4860000000000002</v>
      </c>
      <c r="D73" s="49">
        <v>0</v>
      </c>
      <c r="E73" s="50">
        <f t="shared" si="9"/>
        <v>1.728</v>
      </c>
      <c r="F73" s="47">
        <f t="shared" si="7"/>
        <v>4.1194029850746263</v>
      </c>
      <c r="G73" s="48">
        <f t="shared" si="10"/>
        <v>2.3258507462686566</v>
      </c>
      <c r="H73" s="83" t="s">
        <v>163</v>
      </c>
      <c r="I73" s="83">
        <v>1.02</v>
      </c>
      <c r="J73" s="84">
        <v>2.625</v>
      </c>
    </row>
    <row r="74" spans="1:10" x14ac:dyDescent="0.35">
      <c r="A74" s="46" t="s">
        <v>141</v>
      </c>
      <c r="B74" s="49">
        <f t="shared" si="5"/>
        <v>1.5509999999999899</v>
      </c>
      <c r="C74" s="49">
        <f t="shared" si="8"/>
        <v>3.681</v>
      </c>
      <c r="D74" s="49">
        <v>0</v>
      </c>
      <c r="E74" s="50">
        <f t="shared" si="9"/>
        <v>1.7439999999999969</v>
      </c>
      <c r="F74" s="47">
        <f t="shared" si="7"/>
        <v>4.1990049751243621</v>
      </c>
      <c r="G74" s="48">
        <f t="shared" si="10"/>
        <v>2.3577512437810881</v>
      </c>
      <c r="H74" s="83" t="s">
        <v>165</v>
      </c>
      <c r="I74" s="83">
        <v>3.8130000000000002</v>
      </c>
      <c r="J74" s="84">
        <v>3.4929999999999999</v>
      </c>
    </row>
    <row r="75" spans="1:10" x14ac:dyDescent="0.35">
      <c r="A75" s="46" t="s">
        <v>143</v>
      </c>
      <c r="B75" s="49" t="e">
        <f t="shared" si="5"/>
        <v>#N/A</v>
      </c>
      <c r="C75" s="49" t="e">
        <f t="shared" si="8"/>
        <v>#N/A</v>
      </c>
      <c r="D75" s="49">
        <v>0</v>
      </c>
      <c r="E75" s="50" t="e">
        <f t="shared" si="9"/>
        <v>#N/A</v>
      </c>
      <c r="F75" s="47" t="e">
        <f t="shared" si="7"/>
        <v>#N/A</v>
      </c>
      <c r="G75" s="48" t="e">
        <f t="shared" si="10"/>
        <v>#N/A</v>
      </c>
      <c r="H75" s="83" t="s">
        <v>167</v>
      </c>
      <c r="I75" s="83">
        <v>2.0129999999999901</v>
      </c>
      <c r="J75" s="84">
        <v>1.7569999999999999</v>
      </c>
    </row>
    <row r="76" spans="1:10" x14ac:dyDescent="0.35">
      <c r="A76" s="46" t="s">
        <v>145</v>
      </c>
      <c r="B76" s="49">
        <f t="shared" si="5"/>
        <v>1.8120000000000001</v>
      </c>
      <c r="C76" s="49">
        <f t="shared" si="8"/>
        <v>4.0090000000000003</v>
      </c>
      <c r="D76" s="49">
        <v>0</v>
      </c>
      <c r="E76" s="50">
        <f t="shared" si="9"/>
        <v>1.9403333333333335</v>
      </c>
      <c r="F76" s="47">
        <f t="shared" si="7"/>
        <v>5.175787728026533</v>
      </c>
      <c r="G76" s="48">
        <f t="shared" si="10"/>
        <v>2.7491969320066332</v>
      </c>
      <c r="H76" s="83" t="s">
        <v>169</v>
      </c>
      <c r="I76" s="83">
        <v>1.7210000000000001</v>
      </c>
      <c r="J76" s="84">
        <v>3.512</v>
      </c>
    </row>
    <row r="77" spans="1:10" x14ac:dyDescent="0.35">
      <c r="A77" s="46" t="s">
        <v>147</v>
      </c>
      <c r="B77" s="49">
        <f t="shared" si="5"/>
        <v>1.56499999999999</v>
      </c>
      <c r="C77" s="49">
        <f t="shared" si="8"/>
        <v>2.423</v>
      </c>
      <c r="D77" s="49">
        <v>0</v>
      </c>
      <c r="E77" s="50">
        <f t="shared" si="9"/>
        <v>1.3293333333333299</v>
      </c>
      <c r="F77" s="47">
        <f t="shared" si="7"/>
        <v>2.1359867330016411</v>
      </c>
      <c r="G77" s="48">
        <f t="shared" si="10"/>
        <v>1.5309966832504078</v>
      </c>
      <c r="H77" s="83" t="s">
        <v>171</v>
      </c>
      <c r="I77" s="83">
        <v>1.964</v>
      </c>
      <c r="J77" s="84">
        <v>3.4049999999999998</v>
      </c>
    </row>
    <row r="78" spans="1:10" x14ac:dyDescent="0.35">
      <c r="A78" s="46" t="s">
        <v>149</v>
      </c>
      <c r="B78" s="49">
        <f t="shared" si="5"/>
        <v>1.74</v>
      </c>
      <c r="C78" s="49">
        <f t="shared" si="8"/>
        <v>4.4550000000000001</v>
      </c>
      <c r="D78" s="49">
        <v>0</v>
      </c>
      <c r="E78" s="50">
        <f t="shared" si="9"/>
        <v>2.0649999999999999</v>
      </c>
      <c r="F78" s="47">
        <f t="shared" si="7"/>
        <v>5.7960199004975124</v>
      </c>
      <c r="G78" s="48">
        <f t="shared" si="10"/>
        <v>2.9977549751243782</v>
      </c>
      <c r="H78" s="83" t="s">
        <v>173</v>
      </c>
      <c r="I78" s="83">
        <v>1.3080000000000001</v>
      </c>
      <c r="J78" s="84">
        <v>1.7210000000000001</v>
      </c>
    </row>
    <row r="79" spans="1:10" x14ac:dyDescent="0.35">
      <c r="A79" s="46" t="s">
        <v>151</v>
      </c>
      <c r="B79" s="49">
        <f t="shared" si="5"/>
        <v>1.1839999999999899</v>
      </c>
      <c r="C79" s="49">
        <f t="shared" si="8"/>
        <v>2.3140000000000001</v>
      </c>
      <c r="D79" s="49">
        <v>0</v>
      </c>
      <c r="E79" s="50">
        <f t="shared" si="9"/>
        <v>1.1659999999999966</v>
      </c>
      <c r="F79" s="47">
        <f t="shared" si="7"/>
        <v>1.3233830845770971</v>
      </c>
      <c r="G79" s="48">
        <f t="shared" si="10"/>
        <v>1.2053457711442717</v>
      </c>
      <c r="H79" s="83" t="s">
        <v>175</v>
      </c>
      <c r="I79" s="83">
        <v>1.7809999999999899</v>
      </c>
      <c r="J79" s="84">
        <v>2.976</v>
      </c>
    </row>
    <row r="80" spans="1:10" x14ac:dyDescent="0.35">
      <c r="A80" s="46" t="s">
        <v>153</v>
      </c>
      <c r="B80" s="49">
        <f t="shared" si="5"/>
        <v>1.496</v>
      </c>
      <c r="C80" s="49">
        <f t="shared" si="8"/>
        <v>2.726</v>
      </c>
      <c r="D80" s="49">
        <v>0</v>
      </c>
      <c r="E80" s="50">
        <f t="shared" si="9"/>
        <v>1.4073333333333331</v>
      </c>
      <c r="F80" s="47">
        <f t="shared" si="7"/>
        <v>2.5240464344941942</v>
      </c>
      <c r="G80" s="48">
        <f t="shared" si="10"/>
        <v>1.6865116086235483</v>
      </c>
      <c r="H80" s="83" t="s">
        <v>177</v>
      </c>
      <c r="I80" s="83">
        <v>1.794</v>
      </c>
      <c r="J80" s="84">
        <v>4.024</v>
      </c>
    </row>
    <row r="81" spans="1:10" x14ac:dyDescent="0.35">
      <c r="A81" s="46" t="s">
        <v>155</v>
      </c>
      <c r="B81" s="49">
        <f t="shared" si="5"/>
        <v>2.4609999999999901</v>
      </c>
      <c r="C81" s="49">
        <f t="shared" si="8"/>
        <v>2.4249999999999998</v>
      </c>
      <c r="D81" s="49">
        <v>3</v>
      </c>
      <c r="E81" s="50">
        <f t="shared" si="9"/>
        <v>2.6286666666666636</v>
      </c>
      <c r="F81" s="47">
        <f t="shared" si="7"/>
        <v>8.6003316749585252</v>
      </c>
      <c r="G81" s="48">
        <f t="shared" si="10"/>
        <v>4.1215829187396285</v>
      </c>
      <c r="H81" s="83" t="s">
        <v>179</v>
      </c>
      <c r="I81" s="83">
        <v>1.671</v>
      </c>
      <c r="J81" s="84">
        <v>3.468</v>
      </c>
    </row>
    <row r="82" spans="1:10" x14ac:dyDescent="0.35">
      <c r="A82" s="46" t="s">
        <v>157</v>
      </c>
      <c r="B82" s="49">
        <f t="shared" si="5"/>
        <v>1.2589999999999899</v>
      </c>
      <c r="C82" s="49">
        <f t="shared" si="8"/>
        <v>1.744</v>
      </c>
      <c r="D82" s="49">
        <v>0</v>
      </c>
      <c r="E82" s="50">
        <f t="shared" si="9"/>
        <v>1.0009999999999966</v>
      </c>
      <c r="F82" s="47">
        <f t="shared" si="7"/>
        <v>0.50248756218903745</v>
      </c>
      <c r="G82" s="48">
        <f t="shared" si="10"/>
        <v>0.87637189054725673</v>
      </c>
      <c r="H82" s="83" t="s">
        <v>181</v>
      </c>
      <c r="I82" s="83">
        <v>1.9330000000000001</v>
      </c>
      <c r="J82" s="84">
        <v>3.75</v>
      </c>
    </row>
    <row r="83" spans="1:10" x14ac:dyDescent="0.35">
      <c r="A83" s="46" t="s">
        <v>159</v>
      </c>
      <c r="B83" s="49">
        <f t="shared" si="5"/>
        <v>2.1230000000000002</v>
      </c>
      <c r="C83" s="49">
        <f t="shared" si="8"/>
        <v>3.593</v>
      </c>
      <c r="D83" s="49">
        <v>3</v>
      </c>
      <c r="E83" s="50">
        <f t="shared" si="9"/>
        <v>2.9053333333333335</v>
      </c>
      <c r="F83" s="47">
        <f t="shared" si="7"/>
        <v>9.9767827529021567</v>
      </c>
      <c r="G83" s="48">
        <f t="shared" si="10"/>
        <v>4.6731956882255394</v>
      </c>
      <c r="H83" s="83" t="s">
        <v>187</v>
      </c>
      <c r="I83" s="83">
        <v>2.37</v>
      </c>
      <c r="J83" s="84">
        <v>2.0379999999999998</v>
      </c>
    </row>
    <row r="84" spans="1:10" x14ac:dyDescent="0.35">
      <c r="A84" s="46" t="s">
        <v>161</v>
      </c>
      <c r="B84" s="49">
        <f t="shared" si="5"/>
        <v>2.298</v>
      </c>
      <c r="C84" s="49">
        <f t="shared" si="8"/>
        <v>4.74</v>
      </c>
      <c r="D84" s="49">
        <v>0</v>
      </c>
      <c r="E84" s="50">
        <f t="shared" si="9"/>
        <v>2.3460000000000001</v>
      </c>
      <c r="F84" s="47">
        <f t="shared" si="7"/>
        <v>7.1940298507462686</v>
      </c>
      <c r="G84" s="48">
        <f t="shared" si="10"/>
        <v>3.5580074626865672</v>
      </c>
      <c r="H84" s="83" t="s">
        <v>431</v>
      </c>
      <c r="I84" s="83">
        <v>1.575</v>
      </c>
      <c r="J84" s="84">
        <v>3.6890000000000001</v>
      </c>
    </row>
    <row r="85" spans="1:10" x14ac:dyDescent="0.35">
      <c r="A85" s="46" t="s">
        <v>163</v>
      </c>
      <c r="B85" s="49">
        <f t="shared" si="5"/>
        <v>1.02</v>
      </c>
      <c r="C85" s="49">
        <f t="shared" si="8"/>
        <v>2.625</v>
      </c>
      <c r="D85" s="49">
        <v>0</v>
      </c>
      <c r="E85" s="50">
        <f t="shared" si="9"/>
        <v>1.2150000000000001</v>
      </c>
      <c r="F85" s="47">
        <f t="shared" si="7"/>
        <v>1.5671641791044777</v>
      </c>
      <c r="G85" s="48">
        <f t="shared" si="10"/>
        <v>1.3030410447761196</v>
      </c>
      <c r="H85" s="83" t="s">
        <v>189</v>
      </c>
      <c r="I85" s="83">
        <v>2.1840000000000002</v>
      </c>
      <c r="J85" s="84">
        <v>2.7090000000000001</v>
      </c>
    </row>
    <row r="86" spans="1:10" x14ac:dyDescent="0.35">
      <c r="A86" s="46" t="s">
        <v>165</v>
      </c>
      <c r="B86" s="49">
        <f t="shared" si="5"/>
        <v>3.8130000000000002</v>
      </c>
      <c r="C86" s="49">
        <f t="shared" si="8"/>
        <v>3.4929999999999999</v>
      </c>
      <c r="D86" s="49">
        <v>5</v>
      </c>
      <c r="E86" s="50">
        <f t="shared" si="9"/>
        <v>4.1020000000000003</v>
      </c>
      <c r="F86" s="47">
        <f t="shared" si="7"/>
        <v>10</v>
      </c>
      <c r="G86" s="48">
        <f t="shared" si="10"/>
        <v>5.5765000000000002</v>
      </c>
      <c r="H86" s="83" t="s">
        <v>191</v>
      </c>
      <c r="I86" s="83">
        <v>1.9490000000000001</v>
      </c>
      <c r="J86" s="84">
        <v>3.5190000000000001</v>
      </c>
    </row>
    <row r="87" spans="1:10" x14ac:dyDescent="0.35">
      <c r="A87" s="46" t="s">
        <v>167</v>
      </c>
      <c r="B87" s="49">
        <f t="shared" si="5"/>
        <v>2.0129999999999901</v>
      </c>
      <c r="C87" s="49">
        <f t="shared" si="8"/>
        <v>1.7569999999999999</v>
      </c>
      <c r="D87" s="49">
        <v>0</v>
      </c>
      <c r="E87" s="50">
        <f t="shared" si="9"/>
        <v>1.2566666666666633</v>
      </c>
      <c r="F87" s="47">
        <f t="shared" si="7"/>
        <v>1.7744610281923543</v>
      </c>
      <c r="G87" s="48">
        <f t="shared" si="10"/>
        <v>1.3861152570480861</v>
      </c>
      <c r="H87" s="83" t="s">
        <v>193</v>
      </c>
      <c r="I87" s="83">
        <v>2.3170000000000002</v>
      </c>
      <c r="J87" s="84">
        <v>4.3109999999999999</v>
      </c>
    </row>
    <row r="88" spans="1:10" x14ac:dyDescent="0.35">
      <c r="A88" s="46" t="s">
        <v>169</v>
      </c>
      <c r="B88" s="49">
        <f t="shared" si="5"/>
        <v>1.7210000000000001</v>
      </c>
      <c r="C88" s="49">
        <f t="shared" si="8"/>
        <v>3.512</v>
      </c>
      <c r="D88" s="49">
        <v>0</v>
      </c>
      <c r="E88" s="50">
        <f t="shared" si="9"/>
        <v>1.7443333333333335</v>
      </c>
      <c r="F88" s="47">
        <f t="shared" si="7"/>
        <v>4.2006633499170816</v>
      </c>
      <c r="G88" s="48">
        <f t="shared" si="10"/>
        <v>2.3584158374792707</v>
      </c>
      <c r="H88" s="83" t="s">
        <v>195</v>
      </c>
      <c r="I88" s="83">
        <v>1.804</v>
      </c>
      <c r="J88" s="84">
        <v>3.9649999999999999</v>
      </c>
    </row>
    <row r="89" spans="1:10" x14ac:dyDescent="0.35">
      <c r="A89" s="46" t="s">
        <v>171</v>
      </c>
      <c r="B89" s="49">
        <f t="shared" si="5"/>
        <v>1.964</v>
      </c>
      <c r="C89" s="49">
        <f t="shared" si="8"/>
        <v>3.4049999999999998</v>
      </c>
      <c r="D89" s="49">
        <v>0</v>
      </c>
      <c r="E89" s="50">
        <f t="shared" si="9"/>
        <v>1.7896666666666665</v>
      </c>
      <c r="F89" s="47">
        <f t="shared" si="7"/>
        <v>4.4262023217247082</v>
      </c>
      <c r="G89" s="48">
        <f t="shared" si="10"/>
        <v>2.4488005804311772</v>
      </c>
      <c r="H89" s="83" t="s">
        <v>197</v>
      </c>
      <c r="I89" s="83">
        <v>2.4329999999999901</v>
      </c>
      <c r="J89" s="84">
        <v>4.9189999999999996</v>
      </c>
    </row>
    <row r="90" spans="1:10" x14ac:dyDescent="0.35">
      <c r="A90" s="46" t="s">
        <v>173</v>
      </c>
      <c r="B90" s="49">
        <f t="shared" si="5"/>
        <v>1.3080000000000001</v>
      </c>
      <c r="C90" s="49">
        <f t="shared" si="8"/>
        <v>1.7210000000000001</v>
      </c>
      <c r="D90" s="49">
        <v>0</v>
      </c>
      <c r="E90" s="50">
        <f t="shared" si="9"/>
        <v>1.0096666666666667</v>
      </c>
      <c r="F90" s="47">
        <f t="shared" si="7"/>
        <v>0.54560530679933672</v>
      </c>
      <c r="G90" s="48">
        <f t="shared" si="10"/>
        <v>0.89365132669983416</v>
      </c>
      <c r="H90" s="83" t="s">
        <v>201</v>
      </c>
      <c r="I90" s="83">
        <v>2.0470000000000002</v>
      </c>
      <c r="J90" s="84">
        <v>3.8140000000000001</v>
      </c>
    </row>
    <row r="91" spans="1:10" x14ac:dyDescent="0.35">
      <c r="A91" s="46" t="s">
        <v>175</v>
      </c>
      <c r="B91" s="49">
        <f t="shared" si="5"/>
        <v>1.7809999999999899</v>
      </c>
      <c r="C91" s="49">
        <f t="shared" si="8"/>
        <v>2.976</v>
      </c>
      <c r="D91" s="49">
        <v>0</v>
      </c>
      <c r="E91" s="50">
        <f t="shared" si="9"/>
        <v>1.5856666666666632</v>
      </c>
      <c r="F91" s="47">
        <f t="shared" si="7"/>
        <v>3.4112769485903636</v>
      </c>
      <c r="G91" s="48">
        <f t="shared" si="10"/>
        <v>2.0420692371475884</v>
      </c>
      <c r="H91" s="83" t="s">
        <v>203</v>
      </c>
      <c r="I91" s="83">
        <v>1.748</v>
      </c>
      <c r="J91" s="84">
        <v>3.6520000000000001</v>
      </c>
    </row>
    <row r="92" spans="1:10" x14ac:dyDescent="0.35">
      <c r="A92" s="46" t="s">
        <v>177</v>
      </c>
      <c r="B92" s="49">
        <f t="shared" si="5"/>
        <v>1.794</v>
      </c>
      <c r="C92" s="49">
        <f t="shared" si="8"/>
        <v>4.024</v>
      </c>
      <c r="D92" s="49">
        <v>0</v>
      </c>
      <c r="E92" s="50">
        <f t="shared" si="9"/>
        <v>1.9393333333333331</v>
      </c>
      <c r="F92" s="47">
        <f t="shared" si="7"/>
        <v>5.1708126036484225</v>
      </c>
      <c r="G92" s="48">
        <f t="shared" si="10"/>
        <v>2.7472031509121058</v>
      </c>
      <c r="H92" s="83" t="s">
        <v>205</v>
      </c>
      <c r="I92" s="83">
        <v>1.7350000000000001</v>
      </c>
      <c r="J92" s="84">
        <v>2.4390000000000001</v>
      </c>
    </row>
    <row r="93" spans="1:10" x14ac:dyDescent="0.35">
      <c r="A93" s="46" t="s">
        <v>179</v>
      </c>
      <c r="B93" s="49">
        <f t="shared" si="5"/>
        <v>1.671</v>
      </c>
      <c r="C93" s="49">
        <f t="shared" si="8"/>
        <v>3.468</v>
      </c>
      <c r="D93" s="49">
        <v>0</v>
      </c>
      <c r="E93" s="50">
        <f t="shared" si="9"/>
        <v>1.7130000000000001</v>
      </c>
      <c r="F93" s="47">
        <f t="shared" si="7"/>
        <v>4.044776119402985</v>
      </c>
      <c r="G93" s="48">
        <f t="shared" si="10"/>
        <v>2.2959440298507463</v>
      </c>
      <c r="H93" s="83" t="s">
        <v>209</v>
      </c>
      <c r="I93" s="83">
        <v>1.4790000000000001</v>
      </c>
      <c r="J93" s="84">
        <v>2.1930000000000001</v>
      </c>
    </row>
    <row r="94" spans="1:10" x14ac:dyDescent="0.35">
      <c r="A94" s="46" t="s">
        <v>181</v>
      </c>
      <c r="B94" s="49">
        <f t="shared" ref="B94:B157" si="11">VLOOKUP(A94,H$4:J$166,2,FALSE)</f>
        <v>1.9330000000000001</v>
      </c>
      <c r="C94" s="49">
        <f t="shared" si="8"/>
        <v>3.75</v>
      </c>
      <c r="D94" s="49">
        <v>0</v>
      </c>
      <c r="E94" s="50">
        <f t="shared" si="9"/>
        <v>1.8943333333333332</v>
      </c>
      <c r="F94" s="47">
        <f t="shared" si="7"/>
        <v>4.9469320066334976</v>
      </c>
      <c r="G94" s="48">
        <f t="shared" si="10"/>
        <v>2.6574830016583744</v>
      </c>
      <c r="H94" s="83" t="s">
        <v>213</v>
      </c>
      <c r="I94" s="83">
        <v>1.752</v>
      </c>
      <c r="J94" s="84">
        <v>3.105</v>
      </c>
    </row>
    <row r="95" spans="1:10" x14ac:dyDescent="0.35">
      <c r="A95" s="46" t="s">
        <v>183</v>
      </c>
      <c r="B95" s="49" t="e">
        <f t="shared" si="11"/>
        <v>#N/A</v>
      </c>
      <c r="C95" s="49" t="e">
        <f t="shared" si="8"/>
        <v>#N/A</v>
      </c>
      <c r="D95" s="49">
        <v>0</v>
      </c>
      <c r="E95" s="50" t="e">
        <f t="shared" si="9"/>
        <v>#N/A</v>
      </c>
      <c r="F95" s="47" t="e">
        <f t="shared" si="7"/>
        <v>#N/A</v>
      </c>
      <c r="G95" s="48" t="e">
        <f t="shared" si="10"/>
        <v>#N/A</v>
      </c>
      <c r="H95" s="83" t="s">
        <v>215</v>
      </c>
      <c r="I95" s="83">
        <v>1.2430000000000001</v>
      </c>
      <c r="J95" s="84">
        <v>3.6360000000000001</v>
      </c>
    </row>
    <row r="96" spans="1:10" x14ac:dyDescent="0.35">
      <c r="A96" s="46" t="s">
        <v>185</v>
      </c>
      <c r="B96" s="49" t="e">
        <f t="shared" si="11"/>
        <v>#N/A</v>
      </c>
      <c r="C96" s="49" t="e">
        <f t="shared" si="8"/>
        <v>#N/A</v>
      </c>
      <c r="D96" s="49">
        <v>0</v>
      </c>
      <c r="E96" s="50" t="e">
        <f t="shared" si="9"/>
        <v>#N/A</v>
      </c>
      <c r="F96" s="47" t="e">
        <f t="shared" si="7"/>
        <v>#N/A</v>
      </c>
      <c r="G96" s="48" t="e">
        <f t="shared" si="10"/>
        <v>#N/A</v>
      </c>
      <c r="H96" s="83" t="s">
        <v>217</v>
      </c>
      <c r="I96" s="83">
        <v>1.444</v>
      </c>
      <c r="J96" s="84">
        <v>3.5129999999999999</v>
      </c>
    </row>
    <row r="97" spans="1:10" x14ac:dyDescent="0.35">
      <c r="A97" s="46" t="s">
        <v>187</v>
      </c>
      <c r="B97" s="49">
        <f t="shared" si="11"/>
        <v>2.37</v>
      </c>
      <c r="C97" s="49">
        <f t="shared" si="8"/>
        <v>2.0379999999999998</v>
      </c>
      <c r="D97" s="49">
        <v>0</v>
      </c>
      <c r="E97" s="50">
        <f t="shared" si="9"/>
        <v>1.4693333333333332</v>
      </c>
      <c r="F97" s="47">
        <f t="shared" si="7"/>
        <v>2.8325041459369804</v>
      </c>
      <c r="G97" s="48">
        <f t="shared" si="10"/>
        <v>1.8101260364842449</v>
      </c>
      <c r="H97" s="83" t="s">
        <v>221</v>
      </c>
      <c r="I97" s="83">
        <v>1.736</v>
      </c>
      <c r="J97" s="84">
        <v>2.8130000000000002</v>
      </c>
    </row>
    <row r="98" spans="1:10" x14ac:dyDescent="0.35">
      <c r="A98" s="46" t="s">
        <v>189</v>
      </c>
      <c r="B98" s="49">
        <f t="shared" si="11"/>
        <v>2.1840000000000002</v>
      </c>
      <c r="C98" s="49">
        <f t="shared" si="8"/>
        <v>2.7090000000000001</v>
      </c>
      <c r="D98" s="49">
        <v>0</v>
      </c>
      <c r="E98" s="50">
        <f t="shared" si="9"/>
        <v>1.6310000000000002</v>
      </c>
      <c r="F98" s="47">
        <f t="shared" si="7"/>
        <v>3.6368159203980106</v>
      </c>
      <c r="G98" s="48">
        <f t="shared" si="10"/>
        <v>2.1324539800995028</v>
      </c>
      <c r="H98" s="83" t="s">
        <v>225</v>
      </c>
      <c r="I98" s="83">
        <v>1.7709999999999899</v>
      </c>
      <c r="J98" s="84">
        <v>3.48</v>
      </c>
    </row>
    <row r="99" spans="1:10" x14ac:dyDescent="0.35">
      <c r="A99" s="46" t="s">
        <v>191</v>
      </c>
      <c r="B99" s="49">
        <f t="shared" si="11"/>
        <v>1.9490000000000001</v>
      </c>
      <c r="C99" s="49">
        <f t="shared" si="8"/>
        <v>3.5190000000000001</v>
      </c>
      <c r="D99" s="49">
        <v>0</v>
      </c>
      <c r="E99" s="50">
        <f t="shared" si="9"/>
        <v>1.8226666666666667</v>
      </c>
      <c r="F99" s="47">
        <f t="shared" si="7"/>
        <v>4.5903814262023213</v>
      </c>
      <c r="G99" s="48">
        <f t="shared" si="10"/>
        <v>2.5145953565505801</v>
      </c>
      <c r="H99" s="83" t="s">
        <v>227</v>
      </c>
      <c r="I99" s="83">
        <v>1.873</v>
      </c>
      <c r="J99" s="84">
        <v>4.548</v>
      </c>
    </row>
    <row r="100" spans="1:10" x14ac:dyDescent="0.35">
      <c r="A100" s="46" t="s">
        <v>193</v>
      </c>
      <c r="B100" s="49">
        <f t="shared" si="11"/>
        <v>2.3170000000000002</v>
      </c>
      <c r="C100" s="49">
        <f t="shared" si="8"/>
        <v>4.3109999999999999</v>
      </c>
      <c r="D100" s="49">
        <v>0</v>
      </c>
      <c r="E100" s="50">
        <f t="shared" si="9"/>
        <v>2.2093333333333334</v>
      </c>
      <c r="F100" s="47">
        <f t="shared" si="7"/>
        <v>6.5140961857379764</v>
      </c>
      <c r="G100" s="48">
        <f t="shared" si="10"/>
        <v>3.2855240464344941</v>
      </c>
      <c r="H100" s="83" t="s">
        <v>231</v>
      </c>
      <c r="I100" s="83">
        <v>1.744</v>
      </c>
      <c r="J100" s="84">
        <v>4.2990000000000004</v>
      </c>
    </row>
    <row r="101" spans="1:10" x14ac:dyDescent="0.35">
      <c r="A101" s="46" t="s">
        <v>195</v>
      </c>
      <c r="B101" s="49">
        <f t="shared" si="11"/>
        <v>1.804</v>
      </c>
      <c r="C101" s="49">
        <f t="shared" si="8"/>
        <v>3.9649999999999999</v>
      </c>
      <c r="D101" s="49">
        <v>0</v>
      </c>
      <c r="E101" s="50">
        <f t="shared" si="9"/>
        <v>1.923</v>
      </c>
      <c r="F101" s="47">
        <f t="shared" si="7"/>
        <v>5.08955223880597</v>
      </c>
      <c r="G101" s="48">
        <f t="shared" si="10"/>
        <v>2.7146380597014925</v>
      </c>
      <c r="H101" s="83" t="s">
        <v>233</v>
      </c>
      <c r="I101" s="83">
        <v>1.6020000000000001</v>
      </c>
      <c r="J101" s="84">
        <v>3.2930000000000001</v>
      </c>
    </row>
    <row r="102" spans="1:10" x14ac:dyDescent="0.35">
      <c r="A102" s="46" t="s">
        <v>197</v>
      </c>
      <c r="B102" s="49">
        <f t="shared" si="11"/>
        <v>2.4329999999999901</v>
      </c>
      <c r="C102" s="49">
        <f t="shared" si="8"/>
        <v>4.9189999999999996</v>
      </c>
      <c r="D102" s="49">
        <v>0</v>
      </c>
      <c r="E102" s="50">
        <f t="shared" si="9"/>
        <v>2.4506666666666632</v>
      </c>
      <c r="F102" s="47">
        <f t="shared" si="7"/>
        <v>7.7147595356550402</v>
      </c>
      <c r="G102" s="48">
        <f t="shared" si="10"/>
        <v>3.7666898839137577</v>
      </c>
      <c r="H102" s="83" t="s">
        <v>235</v>
      </c>
      <c r="I102" s="83">
        <v>1.3480000000000001</v>
      </c>
      <c r="J102" s="84">
        <v>3.31</v>
      </c>
    </row>
    <row r="103" spans="1:10" x14ac:dyDescent="0.35">
      <c r="A103" s="46" t="s">
        <v>199</v>
      </c>
      <c r="B103" s="49" t="e">
        <f t="shared" si="11"/>
        <v>#N/A</v>
      </c>
      <c r="C103" s="49" t="e">
        <f t="shared" si="8"/>
        <v>#N/A</v>
      </c>
      <c r="D103" s="49">
        <v>0</v>
      </c>
      <c r="E103" s="50" t="e">
        <f t="shared" si="9"/>
        <v>#N/A</v>
      </c>
      <c r="F103" s="47" t="e">
        <f t="shared" si="7"/>
        <v>#N/A</v>
      </c>
      <c r="G103" s="48" t="e">
        <f t="shared" si="10"/>
        <v>#N/A</v>
      </c>
      <c r="H103" s="83" t="s">
        <v>237</v>
      </c>
      <c r="I103" s="83">
        <v>1.677</v>
      </c>
      <c r="J103" s="84">
        <v>3.7730000000000001</v>
      </c>
    </row>
    <row r="104" spans="1:10" x14ac:dyDescent="0.35">
      <c r="A104" s="46" t="s">
        <v>201</v>
      </c>
      <c r="B104" s="49">
        <f t="shared" si="11"/>
        <v>2.0470000000000002</v>
      </c>
      <c r="C104" s="49">
        <f t="shared" si="8"/>
        <v>3.8140000000000001</v>
      </c>
      <c r="D104" s="49">
        <v>0</v>
      </c>
      <c r="E104" s="50">
        <f t="shared" si="9"/>
        <v>1.9536666666666669</v>
      </c>
      <c r="F104" s="47">
        <f t="shared" si="7"/>
        <v>5.2421227197346614</v>
      </c>
      <c r="G104" s="48">
        <f t="shared" si="10"/>
        <v>2.7757806799336655</v>
      </c>
      <c r="H104" s="83" t="s">
        <v>239</v>
      </c>
      <c r="I104" s="83">
        <v>1.9690000000000001</v>
      </c>
      <c r="J104" s="84">
        <v>3.7</v>
      </c>
    </row>
    <row r="105" spans="1:10" x14ac:dyDescent="0.35">
      <c r="A105" s="46" t="s">
        <v>203</v>
      </c>
      <c r="B105" s="49">
        <f t="shared" si="11"/>
        <v>1.748</v>
      </c>
      <c r="C105" s="49">
        <f t="shared" si="8"/>
        <v>3.6520000000000001</v>
      </c>
      <c r="D105" s="49">
        <v>0</v>
      </c>
      <c r="E105" s="50">
        <f t="shared" si="9"/>
        <v>1.8</v>
      </c>
      <c r="F105" s="47">
        <f t="shared" si="7"/>
        <v>4.4776119402985071</v>
      </c>
      <c r="G105" s="48">
        <f t="shared" si="10"/>
        <v>2.4694029850746269</v>
      </c>
      <c r="H105" s="83" t="s">
        <v>241</v>
      </c>
      <c r="I105" s="83">
        <v>1.373</v>
      </c>
      <c r="J105" s="84">
        <v>2.722</v>
      </c>
    </row>
    <row r="106" spans="1:10" x14ac:dyDescent="0.35">
      <c r="A106" s="46" t="s">
        <v>205</v>
      </c>
      <c r="B106" s="49">
        <f t="shared" si="11"/>
        <v>1.7350000000000001</v>
      </c>
      <c r="C106" s="49">
        <f t="shared" si="8"/>
        <v>2.4390000000000001</v>
      </c>
      <c r="D106" s="49">
        <v>0</v>
      </c>
      <c r="E106" s="50">
        <f t="shared" si="9"/>
        <v>1.3913333333333335</v>
      </c>
      <c r="F106" s="47">
        <f t="shared" si="7"/>
        <v>2.4444444444444451</v>
      </c>
      <c r="G106" s="48">
        <f t="shared" si="10"/>
        <v>1.6546111111111115</v>
      </c>
      <c r="H106" s="83" t="s">
        <v>243</v>
      </c>
      <c r="I106" s="83">
        <v>1.7230000000000001</v>
      </c>
      <c r="J106" s="84">
        <v>3.8069999999999999</v>
      </c>
    </row>
    <row r="107" spans="1:10" x14ac:dyDescent="0.35">
      <c r="A107" s="46" t="s">
        <v>207</v>
      </c>
      <c r="B107" s="49" t="e">
        <f t="shared" si="11"/>
        <v>#N/A</v>
      </c>
      <c r="C107" s="49" t="e">
        <f t="shared" si="8"/>
        <v>#N/A</v>
      </c>
      <c r="D107" s="49">
        <v>0</v>
      </c>
      <c r="E107" s="50" t="e">
        <f t="shared" si="9"/>
        <v>#N/A</v>
      </c>
      <c r="F107" s="47" t="e">
        <f t="shared" si="7"/>
        <v>#N/A</v>
      </c>
      <c r="G107" s="48" t="e">
        <f t="shared" si="10"/>
        <v>#N/A</v>
      </c>
      <c r="H107" s="83" t="s">
        <v>245</v>
      </c>
      <c r="I107" s="83">
        <v>1.2050000000000001</v>
      </c>
      <c r="J107" s="84">
        <v>2.4620000000000002</v>
      </c>
    </row>
    <row r="108" spans="1:10" x14ac:dyDescent="0.35">
      <c r="A108" s="46" t="s">
        <v>209</v>
      </c>
      <c r="B108" s="49">
        <f t="shared" si="11"/>
        <v>1.4790000000000001</v>
      </c>
      <c r="C108" s="49">
        <f t="shared" si="8"/>
        <v>2.1930000000000001</v>
      </c>
      <c r="D108" s="49">
        <v>0</v>
      </c>
      <c r="E108" s="50">
        <f t="shared" si="9"/>
        <v>1.224</v>
      </c>
      <c r="F108" s="47">
        <f t="shared" si="7"/>
        <v>1.6119402985074625</v>
      </c>
      <c r="G108" s="48">
        <f t="shared" si="10"/>
        <v>1.3209850746268654</v>
      </c>
      <c r="H108" s="83" t="s">
        <v>247</v>
      </c>
      <c r="I108" s="83">
        <v>1.7549999999999899</v>
      </c>
      <c r="J108" s="84">
        <v>3.3769999999999998</v>
      </c>
    </row>
    <row r="109" spans="1:10" x14ac:dyDescent="0.35">
      <c r="A109" s="46" t="s">
        <v>211</v>
      </c>
      <c r="B109" s="49" t="e">
        <f t="shared" si="11"/>
        <v>#N/A</v>
      </c>
      <c r="C109" s="49" t="e">
        <f t="shared" si="8"/>
        <v>#N/A</v>
      </c>
      <c r="D109" s="49">
        <v>0</v>
      </c>
      <c r="E109" s="50" t="e">
        <f t="shared" si="9"/>
        <v>#N/A</v>
      </c>
      <c r="F109" s="47" t="e">
        <f t="shared" si="7"/>
        <v>#N/A</v>
      </c>
      <c r="G109" s="48" t="e">
        <f t="shared" si="10"/>
        <v>#N/A</v>
      </c>
      <c r="H109" s="83" t="s">
        <v>249</v>
      </c>
      <c r="I109" s="83">
        <v>1.9570000000000001</v>
      </c>
      <c r="J109" s="84">
        <v>3.8540000000000001</v>
      </c>
    </row>
    <row r="110" spans="1:10" x14ac:dyDescent="0.35">
      <c r="A110" s="46" t="s">
        <v>213</v>
      </c>
      <c r="B110" s="49">
        <f t="shared" si="11"/>
        <v>1.752</v>
      </c>
      <c r="C110" s="49">
        <f t="shared" si="8"/>
        <v>3.105</v>
      </c>
      <c r="D110" s="49">
        <v>0</v>
      </c>
      <c r="E110" s="50">
        <f t="shared" si="9"/>
        <v>1.619</v>
      </c>
      <c r="F110" s="47">
        <f t="shared" si="7"/>
        <v>3.5771144278606961</v>
      </c>
      <c r="G110" s="48">
        <f t="shared" si="10"/>
        <v>2.1085286069651739</v>
      </c>
      <c r="H110" s="83" t="s">
        <v>251</v>
      </c>
      <c r="I110" s="83">
        <v>2.0590000000000002</v>
      </c>
      <c r="J110" s="84">
        <v>3.585</v>
      </c>
    </row>
    <row r="111" spans="1:10" x14ac:dyDescent="0.35">
      <c r="A111" s="46" t="s">
        <v>215</v>
      </c>
      <c r="B111" s="49">
        <f t="shared" si="11"/>
        <v>1.2430000000000001</v>
      </c>
      <c r="C111" s="49">
        <f t="shared" si="8"/>
        <v>3.6360000000000001</v>
      </c>
      <c r="D111" s="49">
        <v>0</v>
      </c>
      <c r="E111" s="50">
        <f t="shared" si="9"/>
        <v>1.6263333333333334</v>
      </c>
      <c r="F111" s="47">
        <f t="shared" si="7"/>
        <v>3.6135986733001655</v>
      </c>
      <c r="G111" s="48">
        <f t="shared" si="10"/>
        <v>2.1231496683250413</v>
      </c>
      <c r="H111" s="83" t="s">
        <v>253</v>
      </c>
      <c r="I111" s="83">
        <v>1.7230000000000001</v>
      </c>
      <c r="J111" s="84">
        <v>3.669</v>
      </c>
    </row>
    <row r="112" spans="1:10" x14ac:dyDescent="0.35">
      <c r="A112" s="46" t="s">
        <v>217</v>
      </c>
      <c r="B112" s="49">
        <f t="shared" si="11"/>
        <v>1.444</v>
      </c>
      <c r="C112" s="49">
        <f t="shared" si="8"/>
        <v>3.5129999999999999</v>
      </c>
      <c r="D112" s="49">
        <v>0</v>
      </c>
      <c r="E112" s="50">
        <f t="shared" si="9"/>
        <v>1.6523333333333332</v>
      </c>
      <c r="F112" s="47">
        <f t="shared" si="7"/>
        <v>3.74295190713101</v>
      </c>
      <c r="G112" s="48">
        <f t="shared" si="10"/>
        <v>2.1749879767827522</v>
      </c>
      <c r="H112" s="83" t="s">
        <v>255</v>
      </c>
      <c r="I112" s="83">
        <v>2.206</v>
      </c>
      <c r="J112" s="84">
        <v>1.37</v>
      </c>
    </row>
    <row r="113" spans="1:10" x14ac:dyDescent="0.35">
      <c r="A113" s="46" t="s">
        <v>219</v>
      </c>
      <c r="B113" s="49" t="e">
        <f t="shared" si="11"/>
        <v>#N/A</v>
      </c>
      <c r="C113" s="49" t="e">
        <f t="shared" si="8"/>
        <v>#N/A</v>
      </c>
      <c r="D113" s="49">
        <v>0</v>
      </c>
      <c r="E113" s="50" t="e">
        <f t="shared" si="9"/>
        <v>#N/A</v>
      </c>
      <c r="F113" s="47" t="e">
        <f t="shared" si="7"/>
        <v>#N/A</v>
      </c>
      <c r="G113" s="48" t="e">
        <f t="shared" si="10"/>
        <v>#N/A</v>
      </c>
      <c r="H113" s="83" t="s">
        <v>257</v>
      </c>
      <c r="I113" s="83">
        <v>2.1840000000000002</v>
      </c>
      <c r="J113" s="84">
        <v>1.5920000000000001</v>
      </c>
    </row>
    <row r="114" spans="1:10" x14ac:dyDescent="0.35">
      <c r="A114" s="46" t="s">
        <v>221</v>
      </c>
      <c r="B114" s="49">
        <f t="shared" si="11"/>
        <v>1.736</v>
      </c>
      <c r="C114" s="49">
        <f t="shared" si="8"/>
        <v>2.8130000000000002</v>
      </c>
      <c r="D114" s="49">
        <v>0</v>
      </c>
      <c r="E114" s="50">
        <f t="shared" si="9"/>
        <v>1.5163333333333335</v>
      </c>
      <c r="F114" s="47">
        <f t="shared" si="7"/>
        <v>3.0663349917081266</v>
      </c>
      <c r="G114" s="48">
        <f t="shared" si="10"/>
        <v>1.9038337479270317</v>
      </c>
      <c r="H114" s="83" t="s">
        <v>259</v>
      </c>
      <c r="I114" s="83">
        <v>1.706</v>
      </c>
      <c r="J114" s="84">
        <v>3.8959999999999999</v>
      </c>
    </row>
    <row r="115" spans="1:10" x14ac:dyDescent="0.35">
      <c r="A115" s="46" t="s">
        <v>223</v>
      </c>
      <c r="B115" s="49" t="e">
        <f t="shared" si="11"/>
        <v>#N/A</v>
      </c>
      <c r="C115" s="49" t="e">
        <f t="shared" si="8"/>
        <v>#N/A</v>
      </c>
      <c r="D115" s="49">
        <v>0</v>
      </c>
      <c r="E115" s="50" t="e">
        <f t="shared" si="9"/>
        <v>#N/A</v>
      </c>
      <c r="F115" s="47" t="e">
        <f t="shared" si="7"/>
        <v>#N/A</v>
      </c>
      <c r="G115" s="48" t="e">
        <f t="shared" si="10"/>
        <v>#N/A</v>
      </c>
      <c r="H115" s="83" t="s">
        <v>263</v>
      </c>
      <c r="I115" s="83">
        <v>1.1679999999999899</v>
      </c>
      <c r="J115" s="84">
        <v>2.0739999999999998</v>
      </c>
    </row>
    <row r="116" spans="1:10" x14ac:dyDescent="0.35">
      <c r="A116" s="46" t="s">
        <v>225</v>
      </c>
      <c r="B116" s="49">
        <f t="shared" si="11"/>
        <v>1.7709999999999899</v>
      </c>
      <c r="C116" s="49">
        <f t="shared" si="8"/>
        <v>3.48</v>
      </c>
      <c r="D116" s="49">
        <v>0</v>
      </c>
      <c r="E116" s="50">
        <f t="shared" si="9"/>
        <v>1.75033333333333</v>
      </c>
      <c r="F116" s="47">
        <f t="shared" si="7"/>
        <v>4.2305140961857211</v>
      </c>
      <c r="G116" s="48">
        <f t="shared" si="10"/>
        <v>2.3703785240464277</v>
      </c>
      <c r="H116" s="83" t="s">
        <v>265</v>
      </c>
      <c r="I116" s="83">
        <v>2.65099999999999</v>
      </c>
      <c r="J116" s="84">
        <v>3.24</v>
      </c>
    </row>
    <row r="117" spans="1:10" x14ac:dyDescent="0.35">
      <c r="A117" s="46" t="s">
        <v>227</v>
      </c>
      <c r="B117" s="49">
        <f t="shared" si="11"/>
        <v>1.873</v>
      </c>
      <c r="C117" s="49">
        <f t="shared" si="8"/>
        <v>4.548</v>
      </c>
      <c r="D117" s="49">
        <v>0</v>
      </c>
      <c r="E117" s="50">
        <f t="shared" si="9"/>
        <v>2.1403333333333334</v>
      </c>
      <c r="F117" s="47">
        <f t="shared" si="7"/>
        <v>6.1708126036484243</v>
      </c>
      <c r="G117" s="48">
        <f t="shared" si="10"/>
        <v>3.1479531509121061</v>
      </c>
      <c r="H117" s="83" t="s">
        <v>267</v>
      </c>
      <c r="I117" s="83">
        <v>2.581</v>
      </c>
      <c r="J117" s="84">
        <v>4.3129999999999997</v>
      </c>
    </row>
    <row r="118" spans="1:10" x14ac:dyDescent="0.35">
      <c r="A118" s="46" t="s">
        <v>229</v>
      </c>
      <c r="B118" s="49" t="e">
        <f t="shared" si="11"/>
        <v>#N/A</v>
      </c>
      <c r="C118" s="49" t="e">
        <f t="shared" si="8"/>
        <v>#N/A</v>
      </c>
      <c r="D118" s="49">
        <v>0</v>
      </c>
      <c r="E118" s="50" t="e">
        <f t="shared" si="9"/>
        <v>#N/A</v>
      </c>
      <c r="F118" s="47" t="e">
        <f t="shared" si="7"/>
        <v>#N/A</v>
      </c>
      <c r="G118" s="48" t="e">
        <f t="shared" si="10"/>
        <v>#N/A</v>
      </c>
      <c r="H118" s="83" t="s">
        <v>269</v>
      </c>
      <c r="I118" s="83">
        <v>1.5469999999999999</v>
      </c>
      <c r="J118" s="84">
        <v>2.3929999999999998</v>
      </c>
    </row>
    <row r="119" spans="1:10" x14ac:dyDescent="0.35">
      <c r="A119" s="46" t="s">
        <v>231</v>
      </c>
      <c r="B119" s="49">
        <f t="shared" si="11"/>
        <v>1.744</v>
      </c>
      <c r="C119" s="49">
        <f t="shared" si="8"/>
        <v>4.2990000000000004</v>
      </c>
      <c r="D119" s="49">
        <v>0</v>
      </c>
      <c r="E119" s="50">
        <f t="shared" si="9"/>
        <v>2.0143333333333335</v>
      </c>
      <c r="F119" s="47">
        <f t="shared" si="7"/>
        <v>5.5439469320066346</v>
      </c>
      <c r="G119" s="48">
        <f t="shared" si="10"/>
        <v>2.8967367330016591</v>
      </c>
      <c r="H119" s="83" t="s">
        <v>271</v>
      </c>
      <c r="I119" s="83">
        <v>1.9379999999999999</v>
      </c>
      <c r="J119" s="84">
        <v>2.665</v>
      </c>
    </row>
    <row r="120" spans="1:10" x14ac:dyDescent="0.35">
      <c r="A120" s="46" t="s">
        <v>233</v>
      </c>
      <c r="B120" s="49">
        <f t="shared" si="11"/>
        <v>1.6020000000000001</v>
      </c>
      <c r="C120" s="49">
        <f t="shared" si="8"/>
        <v>3.2930000000000001</v>
      </c>
      <c r="D120" s="49">
        <v>0</v>
      </c>
      <c r="E120" s="50">
        <f t="shared" si="9"/>
        <v>1.6316666666666668</v>
      </c>
      <c r="F120" s="47">
        <f t="shared" si="7"/>
        <v>3.6401326699834162</v>
      </c>
      <c r="G120" s="48">
        <f t="shared" si="10"/>
        <v>2.1337831674958543</v>
      </c>
      <c r="H120" s="83" t="s">
        <v>273</v>
      </c>
      <c r="I120" s="83">
        <v>1.7</v>
      </c>
      <c r="J120" s="84">
        <v>3.5169999999999999</v>
      </c>
    </row>
    <row r="121" spans="1:10" x14ac:dyDescent="0.35">
      <c r="A121" s="46" t="s">
        <v>235</v>
      </c>
      <c r="B121" s="49">
        <f t="shared" si="11"/>
        <v>1.3480000000000001</v>
      </c>
      <c r="C121" s="49">
        <f t="shared" si="8"/>
        <v>3.31</v>
      </c>
      <c r="D121" s="49">
        <v>0</v>
      </c>
      <c r="E121" s="50">
        <f t="shared" si="9"/>
        <v>1.5526666666666669</v>
      </c>
      <c r="F121" s="47">
        <f t="shared" si="7"/>
        <v>3.24709784411277</v>
      </c>
      <c r="G121" s="48">
        <f t="shared" si="10"/>
        <v>1.9762744610281926</v>
      </c>
      <c r="H121" s="83" t="s">
        <v>277</v>
      </c>
      <c r="I121" s="83">
        <v>1.6970000000000001</v>
      </c>
      <c r="J121" s="84">
        <v>3.528</v>
      </c>
    </row>
    <row r="122" spans="1:10" x14ac:dyDescent="0.35">
      <c r="A122" s="46" t="s">
        <v>237</v>
      </c>
      <c r="B122" s="49">
        <f t="shared" si="11"/>
        <v>1.677</v>
      </c>
      <c r="C122" s="49">
        <f t="shared" si="8"/>
        <v>3.7730000000000001</v>
      </c>
      <c r="D122" s="49">
        <v>0</v>
      </c>
      <c r="E122" s="50">
        <f t="shared" si="9"/>
        <v>1.8166666666666667</v>
      </c>
      <c r="F122" s="47">
        <f t="shared" si="7"/>
        <v>4.560530679933664</v>
      </c>
      <c r="G122" s="48">
        <f t="shared" si="10"/>
        <v>2.502632669983416</v>
      </c>
      <c r="H122" s="83" t="s">
        <v>279</v>
      </c>
      <c r="I122" s="83">
        <v>1.5269999999999999</v>
      </c>
      <c r="J122" s="84">
        <v>1.7569999999999999</v>
      </c>
    </row>
    <row r="123" spans="1:10" x14ac:dyDescent="0.35">
      <c r="A123" s="46" t="s">
        <v>239</v>
      </c>
      <c r="B123" s="49">
        <f t="shared" si="11"/>
        <v>1.9690000000000001</v>
      </c>
      <c r="C123" s="49">
        <f t="shared" si="8"/>
        <v>3.7</v>
      </c>
      <c r="D123" s="49">
        <v>0</v>
      </c>
      <c r="E123" s="50">
        <f t="shared" si="9"/>
        <v>1.8896666666666668</v>
      </c>
      <c r="F123" s="47">
        <f t="shared" si="7"/>
        <v>4.9237147595356552</v>
      </c>
      <c r="G123" s="48">
        <f t="shared" si="10"/>
        <v>2.6481786898839141</v>
      </c>
      <c r="H123" s="83" t="s">
        <v>432</v>
      </c>
      <c r="I123" s="83">
        <v>3.12</v>
      </c>
      <c r="J123" s="84">
        <v>4.7220000000000004</v>
      </c>
    </row>
    <row r="124" spans="1:10" x14ac:dyDescent="0.35">
      <c r="A124" s="46" t="s">
        <v>241</v>
      </c>
      <c r="B124" s="49">
        <f t="shared" si="11"/>
        <v>1.373</v>
      </c>
      <c r="C124" s="49">
        <f t="shared" si="8"/>
        <v>2.722</v>
      </c>
      <c r="D124" s="49">
        <v>0</v>
      </c>
      <c r="E124" s="50">
        <f t="shared" si="9"/>
        <v>1.365</v>
      </c>
      <c r="F124" s="47">
        <f t="shared" si="7"/>
        <v>2.3134328358208949</v>
      </c>
      <c r="G124" s="48">
        <f t="shared" si="10"/>
        <v>1.6021082089552237</v>
      </c>
      <c r="H124" s="83" t="s">
        <v>283</v>
      </c>
      <c r="I124" s="83">
        <v>1.3120000000000001</v>
      </c>
      <c r="J124" s="84">
        <v>1.774</v>
      </c>
    </row>
    <row r="125" spans="1:10" x14ac:dyDescent="0.35">
      <c r="A125" s="46" t="s">
        <v>243</v>
      </c>
      <c r="B125" s="49">
        <f t="shared" si="11"/>
        <v>1.7230000000000001</v>
      </c>
      <c r="C125" s="49">
        <f t="shared" si="8"/>
        <v>3.8069999999999999</v>
      </c>
      <c r="D125" s="49">
        <v>0</v>
      </c>
      <c r="E125" s="50">
        <f t="shared" si="9"/>
        <v>1.8433333333333335</v>
      </c>
      <c r="F125" s="47">
        <f t="shared" si="7"/>
        <v>4.6932006633499173</v>
      </c>
      <c r="G125" s="48">
        <f t="shared" si="10"/>
        <v>2.5558001658374794</v>
      </c>
      <c r="H125" s="83" t="s">
        <v>285</v>
      </c>
      <c r="I125" s="83">
        <v>2.004</v>
      </c>
      <c r="J125" s="84">
        <v>2.9849999999999999</v>
      </c>
    </row>
    <row r="126" spans="1:10" x14ac:dyDescent="0.35">
      <c r="A126" s="46" t="s">
        <v>245</v>
      </c>
      <c r="B126" s="49">
        <f t="shared" si="11"/>
        <v>1.2050000000000001</v>
      </c>
      <c r="C126" s="49">
        <f t="shared" si="8"/>
        <v>2.4620000000000002</v>
      </c>
      <c r="D126" s="49">
        <v>0</v>
      </c>
      <c r="E126" s="50">
        <f t="shared" si="9"/>
        <v>1.2223333333333335</v>
      </c>
      <c r="F126" s="47">
        <f t="shared" si="7"/>
        <v>1.6036484245439475</v>
      </c>
      <c r="G126" s="48">
        <f t="shared" si="10"/>
        <v>1.317662106135987</v>
      </c>
      <c r="H126" s="83" t="s">
        <v>433</v>
      </c>
      <c r="I126" s="83">
        <v>1.9910000000000001</v>
      </c>
      <c r="J126" s="84">
        <v>4.7770000000000001</v>
      </c>
    </row>
    <row r="127" spans="1:10" x14ac:dyDescent="0.35">
      <c r="A127" s="46" t="s">
        <v>247</v>
      </c>
      <c r="B127" s="49">
        <f t="shared" si="11"/>
        <v>1.7549999999999899</v>
      </c>
      <c r="C127" s="49">
        <f t="shared" si="8"/>
        <v>3.3769999999999998</v>
      </c>
      <c r="D127" s="49">
        <v>0</v>
      </c>
      <c r="E127" s="50">
        <f t="shared" si="9"/>
        <v>1.7106666666666632</v>
      </c>
      <c r="F127" s="47">
        <f t="shared" ref="F127:F190" si="12">IF(10*((E127-MIN(C$205:C$357))/((MAX(C$205:C$357)-MIN(C$205:C$357))))&gt;10,10,10*((E127-MIN(C$205:C$357))/((MAX(C$205:C$357)-MIN(C$205:C$357)))))</f>
        <v>4.0331674958540455</v>
      </c>
      <c r="G127" s="48">
        <f t="shared" si="10"/>
        <v>2.2912918739635089</v>
      </c>
      <c r="H127" s="83" t="s">
        <v>287</v>
      </c>
      <c r="I127" s="83">
        <v>2.1960000000000002</v>
      </c>
      <c r="J127" s="84">
        <v>4.407</v>
      </c>
    </row>
    <row r="128" spans="1:10" x14ac:dyDescent="0.35">
      <c r="A128" s="46" t="s">
        <v>249</v>
      </c>
      <c r="B128" s="49">
        <f t="shared" si="11"/>
        <v>1.9570000000000001</v>
      </c>
      <c r="C128" s="49">
        <f t="shared" si="8"/>
        <v>3.8540000000000001</v>
      </c>
      <c r="D128" s="49">
        <v>0</v>
      </c>
      <c r="E128" s="50">
        <f t="shared" si="9"/>
        <v>1.9370000000000001</v>
      </c>
      <c r="F128" s="47">
        <f t="shared" si="12"/>
        <v>5.1592039800995018</v>
      </c>
      <c r="G128" s="48">
        <f t="shared" si="10"/>
        <v>2.7425509950248754</v>
      </c>
      <c r="H128" s="83" t="s">
        <v>289</v>
      </c>
      <c r="I128" s="83">
        <v>1.7729999999999999</v>
      </c>
      <c r="J128" s="84">
        <v>2.1</v>
      </c>
    </row>
    <row r="129" spans="1:10" x14ac:dyDescent="0.35">
      <c r="A129" s="46" t="s">
        <v>251</v>
      </c>
      <c r="B129" s="49">
        <f t="shared" si="11"/>
        <v>2.0590000000000002</v>
      </c>
      <c r="C129" s="49">
        <f t="shared" si="8"/>
        <v>3.585</v>
      </c>
      <c r="D129" s="49">
        <v>0</v>
      </c>
      <c r="E129" s="50">
        <f t="shared" si="9"/>
        <v>1.8813333333333333</v>
      </c>
      <c r="F129" s="47">
        <f t="shared" si="12"/>
        <v>4.8822553897180754</v>
      </c>
      <c r="G129" s="48">
        <f t="shared" si="10"/>
        <v>2.6315638474295189</v>
      </c>
      <c r="H129" s="83" t="s">
        <v>291</v>
      </c>
      <c r="I129" s="83">
        <v>3.234</v>
      </c>
      <c r="J129" s="84">
        <v>3.2189999999999999</v>
      </c>
    </row>
    <row r="130" spans="1:10" x14ac:dyDescent="0.35">
      <c r="A130" s="46" t="s">
        <v>253</v>
      </c>
      <c r="B130" s="49">
        <f t="shared" si="11"/>
        <v>1.7230000000000001</v>
      </c>
      <c r="C130" s="49">
        <f t="shared" si="8"/>
        <v>3.669</v>
      </c>
      <c r="D130" s="49">
        <v>0</v>
      </c>
      <c r="E130" s="50">
        <f t="shared" si="9"/>
        <v>1.7973333333333334</v>
      </c>
      <c r="F130" s="47">
        <f t="shared" si="12"/>
        <v>4.4643449419568819</v>
      </c>
      <c r="G130" s="48">
        <f t="shared" si="10"/>
        <v>2.4640862354892206</v>
      </c>
      <c r="H130" s="83" t="s">
        <v>293</v>
      </c>
      <c r="I130" s="83">
        <v>1.512</v>
      </c>
      <c r="J130" s="84">
        <v>3.9420000000000002</v>
      </c>
    </row>
    <row r="131" spans="1:10" x14ac:dyDescent="0.35">
      <c r="A131" s="46" t="s">
        <v>255</v>
      </c>
      <c r="B131" s="49">
        <f t="shared" si="11"/>
        <v>2.206</v>
      </c>
      <c r="C131" s="49">
        <f t="shared" si="8"/>
        <v>1.37</v>
      </c>
      <c r="D131" s="49">
        <v>0</v>
      </c>
      <c r="E131" s="50">
        <f t="shared" si="9"/>
        <v>1.1919999999999999</v>
      </c>
      <c r="F131" s="47">
        <f t="shared" si="12"/>
        <v>1.4527363184079598</v>
      </c>
      <c r="G131" s="48">
        <f t="shared" si="10"/>
        <v>1.25718407960199</v>
      </c>
      <c r="H131" s="83" t="s">
        <v>295</v>
      </c>
      <c r="I131" s="83">
        <v>2.6139999999999999</v>
      </c>
      <c r="J131" s="84">
        <v>3.2010000000000001</v>
      </c>
    </row>
    <row r="132" spans="1:10" x14ac:dyDescent="0.35">
      <c r="A132" s="46" t="s">
        <v>257</v>
      </c>
      <c r="B132" s="49">
        <f t="shared" si="11"/>
        <v>2.1840000000000002</v>
      </c>
      <c r="C132" s="49">
        <f t="shared" ref="C132:C195" si="13">VLOOKUP($A132,$H$4:$J$166,3,FALSE)</f>
        <v>1.5920000000000001</v>
      </c>
      <c r="D132" s="49">
        <v>0</v>
      </c>
      <c r="E132" s="50">
        <f t="shared" ref="E132:E195" si="14">AVERAGE(B132,C132,D132)</f>
        <v>1.2586666666666668</v>
      </c>
      <c r="F132" s="47">
        <f t="shared" si="12"/>
        <v>1.7844112769485909</v>
      </c>
      <c r="G132" s="48">
        <f t="shared" ref="G132:G195" si="15">IF(AND(E132&lt;&gt;"",F132&lt;&gt;""),(0.75*E132+0.25*F132),"")</f>
        <v>1.3901028192371478</v>
      </c>
      <c r="H132" s="83" t="s">
        <v>297</v>
      </c>
      <c r="I132" s="83">
        <v>2.3119999999999998</v>
      </c>
      <c r="J132" s="84">
        <v>4.7080000000000002</v>
      </c>
    </row>
    <row r="133" spans="1:10" x14ac:dyDescent="0.35">
      <c r="A133" s="46" t="s">
        <v>259</v>
      </c>
      <c r="B133" s="49">
        <f t="shared" si="11"/>
        <v>1.706</v>
      </c>
      <c r="C133" s="49">
        <f t="shared" si="13"/>
        <v>3.8959999999999999</v>
      </c>
      <c r="D133" s="49">
        <v>0</v>
      </c>
      <c r="E133" s="50">
        <f t="shared" si="14"/>
        <v>1.8673333333333335</v>
      </c>
      <c r="F133" s="47">
        <f t="shared" si="12"/>
        <v>4.8126036484245445</v>
      </c>
      <c r="G133" s="48">
        <f t="shared" si="15"/>
        <v>2.6036509121061364</v>
      </c>
      <c r="H133" s="83" t="s">
        <v>299</v>
      </c>
      <c r="I133" s="83">
        <v>1.7010000000000001</v>
      </c>
      <c r="J133" s="84">
        <v>3.4449999999999998</v>
      </c>
    </row>
    <row r="134" spans="1:10" x14ac:dyDescent="0.35">
      <c r="A134" s="46" t="s">
        <v>261</v>
      </c>
      <c r="B134" s="49" t="e">
        <f t="shared" si="11"/>
        <v>#N/A</v>
      </c>
      <c r="C134" s="49" t="e">
        <f t="shared" si="13"/>
        <v>#N/A</v>
      </c>
      <c r="D134" s="49">
        <v>0</v>
      </c>
      <c r="E134" s="50" t="e">
        <f t="shared" si="14"/>
        <v>#N/A</v>
      </c>
      <c r="F134" s="47" t="e">
        <f t="shared" si="12"/>
        <v>#N/A</v>
      </c>
      <c r="G134" s="48" t="e">
        <f t="shared" si="15"/>
        <v>#N/A</v>
      </c>
      <c r="H134" s="83" t="s">
        <v>301</v>
      </c>
      <c r="I134" s="83">
        <v>1.9430000000000001</v>
      </c>
      <c r="J134" s="84">
        <v>1.758</v>
      </c>
    </row>
    <row r="135" spans="1:10" x14ac:dyDescent="0.35">
      <c r="A135" s="46" t="s">
        <v>263</v>
      </c>
      <c r="B135" s="49">
        <f t="shared" si="11"/>
        <v>1.1679999999999899</v>
      </c>
      <c r="C135" s="49">
        <f t="shared" si="13"/>
        <v>2.0739999999999998</v>
      </c>
      <c r="D135" s="49">
        <v>0</v>
      </c>
      <c r="E135" s="50">
        <f t="shared" si="14"/>
        <v>1.0806666666666633</v>
      </c>
      <c r="F135" s="47">
        <f t="shared" si="12"/>
        <v>0.89883913764509105</v>
      </c>
      <c r="G135" s="48">
        <f t="shared" si="15"/>
        <v>1.0352097844112702</v>
      </c>
      <c r="H135" s="83" t="s">
        <v>305</v>
      </c>
      <c r="I135" s="83">
        <v>1.605</v>
      </c>
      <c r="J135" s="84">
        <v>3.7290000000000001</v>
      </c>
    </row>
    <row r="136" spans="1:10" x14ac:dyDescent="0.35">
      <c r="A136" s="46" t="s">
        <v>265</v>
      </c>
      <c r="B136" s="49">
        <f t="shared" si="11"/>
        <v>2.65099999999999</v>
      </c>
      <c r="C136" s="49">
        <f t="shared" si="13"/>
        <v>3.24</v>
      </c>
      <c r="D136" s="49">
        <v>0</v>
      </c>
      <c r="E136" s="50">
        <f t="shared" si="14"/>
        <v>1.9636666666666633</v>
      </c>
      <c r="F136" s="47">
        <f t="shared" si="12"/>
        <v>5.2918739635157364</v>
      </c>
      <c r="G136" s="48">
        <f t="shared" si="15"/>
        <v>2.7957184908789317</v>
      </c>
      <c r="H136" s="83" t="s">
        <v>307</v>
      </c>
      <c r="I136" s="83">
        <v>1.879</v>
      </c>
      <c r="J136" s="84">
        <v>3.3039999999999998</v>
      </c>
    </row>
    <row r="137" spans="1:10" x14ac:dyDescent="0.35">
      <c r="A137" s="46" t="s">
        <v>267</v>
      </c>
      <c r="B137" s="49">
        <f t="shared" si="11"/>
        <v>2.581</v>
      </c>
      <c r="C137" s="49">
        <f t="shared" si="13"/>
        <v>4.3129999999999997</v>
      </c>
      <c r="D137" s="49">
        <v>3</v>
      </c>
      <c r="E137" s="50">
        <f t="shared" si="14"/>
        <v>3.298</v>
      </c>
      <c r="F137" s="47">
        <f t="shared" si="12"/>
        <v>10</v>
      </c>
      <c r="G137" s="48">
        <f t="shared" si="15"/>
        <v>4.9734999999999996</v>
      </c>
      <c r="H137" s="83" t="s">
        <v>311</v>
      </c>
      <c r="I137" s="83">
        <v>2.1549999999999998</v>
      </c>
      <c r="J137" s="84">
        <v>4.8230000000000004</v>
      </c>
    </row>
    <row r="138" spans="1:10" x14ac:dyDescent="0.35">
      <c r="A138" s="46" t="s">
        <v>269</v>
      </c>
      <c r="B138" s="49">
        <f t="shared" si="11"/>
        <v>1.5469999999999999</v>
      </c>
      <c r="C138" s="49">
        <f t="shared" si="13"/>
        <v>2.3929999999999998</v>
      </c>
      <c r="D138" s="49">
        <v>0</v>
      </c>
      <c r="E138" s="50">
        <f t="shared" si="14"/>
        <v>1.3133333333333332</v>
      </c>
      <c r="F138" s="47">
        <f t="shared" si="12"/>
        <v>2.0563847429519062</v>
      </c>
      <c r="G138" s="48">
        <f t="shared" si="15"/>
        <v>1.4990961857379763</v>
      </c>
      <c r="H138" s="83" t="s">
        <v>313</v>
      </c>
      <c r="I138" s="83">
        <v>1.796</v>
      </c>
      <c r="J138" s="84">
        <v>3.6120000000000001</v>
      </c>
    </row>
    <row r="139" spans="1:10" x14ac:dyDescent="0.35">
      <c r="A139" s="46" t="s">
        <v>271</v>
      </c>
      <c r="B139" s="49">
        <f t="shared" si="11"/>
        <v>1.9379999999999999</v>
      </c>
      <c r="C139" s="49">
        <f t="shared" si="13"/>
        <v>2.665</v>
      </c>
      <c r="D139" s="49">
        <v>0</v>
      </c>
      <c r="E139" s="50">
        <f t="shared" si="14"/>
        <v>1.5343333333333333</v>
      </c>
      <c r="F139" s="47">
        <f t="shared" si="12"/>
        <v>3.1558872305140957</v>
      </c>
      <c r="G139" s="48">
        <f t="shared" si="15"/>
        <v>1.9397218076285239</v>
      </c>
      <c r="H139" s="83" t="s">
        <v>315</v>
      </c>
      <c r="I139" s="83">
        <v>2.5939999999999999</v>
      </c>
      <c r="J139" s="84">
        <v>4.8959999999999999</v>
      </c>
    </row>
    <row r="140" spans="1:10" x14ac:dyDescent="0.35">
      <c r="A140" s="46" t="s">
        <v>273</v>
      </c>
      <c r="B140" s="49">
        <f t="shared" si="11"/>
        <v>1.7</v>
      </c>
      <c r="C140" s="49">
        <f t="shared" si="13"/>
        <v>3.5169999999999999</v>
      </c>
      <c r="D140" s="49">
        <v>0</v>
      </c>
      <c r="E140" s="50">
        <f t="shared" si="14"/>
        <v>1.7389999999999999</v>
      </c>
      <c r="F140" s="47">
        <f t="shared" si="12"/>
        <v>4.1741293532338295</v>
      </c>
      <c r="G140" s="48">
        <f t="shared" si="15"/>
        <v>2.3477823383084573</v>
      </c>
      <c r="H140" s="83" t="s">
        <v>321</v>
      </c>
      <c r="I140" s="83">
        <v>1.274</v>
      </c>
      <c r="J140" s="84">
        <v>1.6910000000000001</v>
      </c>
    </row>
    <row r="141" spans="1:10" x14ac:dyDescent="0.35">
      <c r="A141" s="46" t="s">
        <v>275</v>
      </c>
      <c r="B141" s="49" t="e">
        <f t="shared" si="11"/>
        <v>#N/A</v>
      </c>
      <c r="C141" s="49" t="e">
        <f t="shared" si="13"/>
        <v>#N/A</v>
      </c>
      <c r="D141" s="49">
        <v>0</v>
      </c>
      <c r="E141" s="50" t="e">
        <f t="shared" si="14"/>
        <v>#N/A</v>
      </c>
      <c r="F141" s="47" t="e">
        <f t="shared" si="12"/>
        <v>#N/A</v>
      </c>
      <c r="G141" s="48" t="e">
        <f t="shared" si="15"/>
        <v>#N/A</v>
      </c>
      <c r="H141" s="83" t="s">
        <v>323</v>
      </c>
      <c r="I141" s="83">
        <v>1.129</v>
      </c>
      <c r="J141" s="84">
        <v>2.1160000000000001</v>
      </c>
    </row>
    <row r="142" spans="1:10" x14ac:dyDescent="0.35">
      <c r="A142" s="46" t="s">
        <v>277</v>
      </c>
      <c r="B142" s="49">
        <f t="shared" si="11"/>
        <v>1.6970000000000001</v>
      </c>
      <c r="C142" s="49">
        <f t="shared" si="13"/>
        <v>3.528</v>
      </c>
      <c r="D142" s="49">
        <v>0</v>
      </c>
      <c r="E142" s="50">
        <f t="shared" si="14"/>
        <v>1.7416666666666665</v>
      </c>
      <c r="F142" s="47">
        <f t="shared" si="12"/>
        <v>4.1873963515754546</v>
      </c>
      <c r="G142" s="48">
        <f t="shared" si="15"/>
        <v>2.3530990878938636</v>
      </c>
      <c r="H142" s="83" t="s">
        <v>325</v>
      </c>
      <c r="I142" s="83">
        <v>1.802</v>
      </c>
      <c r="J142" s="84">
        <v>1.494</v>
      </c>
    </row>
    <row r="143" spans="1:10" x14ac:dyDescent="0.35">
      <c r="A143" s="46" t="s">
        <v>279</v>
      </c>
      <c r="B143" s="49">
        <f t="shared" si="11"/>
        <v>1.5269999999999999</v>
      </c>
      <c r="C143" s="49">
        <f t="shared" si="13"/>
        <v>1.7569999999999999</v>
      </c>
      <c r="D143" s="49">
        <v>0</v>
      </c>
      <c r="E143" s="50">
        <f t="shared" si="14"/>
        <v>1.0946666666666667</v>
      </c>
      <c r="F143" s="47">
        <f t="shared" si="12"/>
        <v>0.96849087893863994</v>
      </c>
      <c r="G143" s="48">
        <f t="shared" si="15"/>
        <v>1.06312271973466</v>
      </c>
      <c r="H143" s="83" t="s">
        <v>327</v>
      </c>
      <c r="I143" s="83">
        <v>1.706</v>
      </c>
      <c r="J143" s="84">
        <v>4.0350000000000001</v>
      </c>
    </row>
    <row r="144" spans="1:10" x14ac:dyDescent="0.35">
      <c r="A144" s="46" t="s">
        <v>281</v>
      </c>
      <c r="B144" s="49" t="e">
        <f t="shared" si="11"/>
        <v>#N/A</v>
      </c>
      <c r="C144" s="49" t="e">
        <f t="shared" si="13"/>
        <v>#N/A</v>
      </c>
      <c r="D144" s="49">
        <v>0</v>
      </c>
      <c r="E144" s="50" t="e">
        <f t="shared" si="14"/>
        <v>#N/A</v>
      </c>
      <c r="F144" s="47" t="e">
        <f t="shared" si="12"/>
        <v>#N/A</v>
      </c>
      <c r="G144" s="48" t="e">
        <f t="shared" si="15"/>
        <v>#N/A</v>
      </c>
      <c r="H144" s="83" t="s">
        <v>331</v>
      </c>
      <c r="I144" s="83">
        <v>2.2869999999999999</v>
      </c>
      <c r="J144" s="84">
        <v>4.8650000000000002</v>
      </c>
    </row>
    <row r="145" spans="1:10" x14ac:dyDescent="0.35">
      <c r="A145" s="46" t="s">
        <v>283</v>
      </c>
      <c r="B145" s="49">
        <f t="shared" si="11"/>
        <v>1.3120000000000001</v>
      </c>
      <c r="C145" s="49">
        <f t="shared" si="13"/>
        <v>1.774</v>
      </c>
      <c r="D145" s="49">
        <v>0</v>
      </c>
      <c r="E145" s="50">
        <f t="shared" si="14"/>
        <v>1.0286666666666668</v>
      </c>
      <c r="F145" s="47">
        <f t="shared" si="12"/>
        <v>0.64013266998341689</v>
      </c>
      <c r="G145" s="48">
        <f t="shared" si="15"/>
        <v>0.93153316749585424</v>
      </c>
      <c r="H145" s="83" t="s">
        <v>333</v>
      </c>
      <c r="I145" s="83">
        <v>2.1890000000000001</v>
      </c>
      <c r="J145" s="84">
        <v>4.5919999999999996</v>
      </c>
    </row>
    <row r="146" spans="1:10" x14ac:dyDescent="0.35">
      <c r="A146" s="46" t="s">
        <v>285</v>
      </c>
      <c r="B146" s="49">
        <f t="shared" si="11"/>
        <v>2.004</v>
      </c>
      <c r="C146" s="49">
        <f t="shared" si="13"/>
        <v>2.9849999999999999</v>
      </c>
      <c r="D146" s="49">
        <v>0</v>
      </c>
      <c r="E146" s="50">
        <f t="shared" si="14"/>
        <v>1.663</v>
      </c>
      <c r="F146" s="47">
        <f t="shared" si="12"/>
        <v>3.7960199004975119</v>
      </c>
      <c r="G146" s="48">
        <f t="shared" si="15"/>
        <v>2.1962549751243778</v>
      </c>
      <c r="H146" s="83" t="s">
        <v>335</v>
      </c>
      <c r="I146" s="83">
        <v>2.02</v>
      </c>
      <c r="J146" s="84">
        <v>3.8380000000000001</v>
      </c>
    </row>
    <row r="147" spans="1:10" x14ac:dyDescent="0.35">
      <c r="A147" s="46" t="s">
        <v>287</v>
      </c>
      <c r="B147" s="49">
        <f t="shared" si="11"/>
        <v>2.1960000000000002</v>
      </c>
      <c r="C147" s="49">
        <f t="shared" si="13"/>
        <v>4.407</v>
      </c>
      <c r="D147" s="49">
        <v>0</v>
      </c>
      <c r="E147" s="50">
        <f t="shared" si="14"/>
        <v>2.2010000000000001</v>
      </c>
      <c r="F147" s="47">
        <f t="shared" si="12"/>
        <v>6.4726368159203984</v>
      </c>
      <c r="G147" s="48">
        <f t="shared" si="15"/>
        <v>3.2689092039800993</v>
      </c>
      <c r="H147" s="83" t="s">
        <v>337</v>
      </c>
      <c r="I147" s="83">
        <v>1.5620000000000001</v>
      </c>
      <c r="J147" s="84">
        <v>2.0920000000000001</v>
      </c>
    </row>
    <row r="148" spans="1:10" x14ac:dyDescent="0.35">
      <c r="A148" s="46" t="s">
        <v>289</v>
      </c>
      <c r="B148" s="49">
        <f t="shared" si="11"/>
        <v>1.7729999999999999</v>
      </c>
      <c r="C148" s="49">
        <f t="shared" si="13"/>
        <v>2.1</v>
      </c>
      <c r="D148" s="49">
        <v>0</v>
      </c>
      <c r="E148" s="50">
        <f t="shared" si="14"/>
        <v>1.2910000000000001</v>
      </c>
      <c r="F148" s="47">
        <f t="shared" si="12"/>
        <v>1.9452736318407964</v>
      </c>
      <c r="G148" s="48">
        <f t="shared" si="15"/>
        <v>1.454568407960199</v>
      </c>
      <c r="H148" s="83" t="s">
        <v>339</v>
      </c>
      <c r="I148" s="83">
        <v>1.7070000000000001</v>
      </c>
      <c r="J148" s="84">
        <v>3.726</v>
      </c>
    </row>
    <row r="149" spans="1:10" x14ac:dyDescent="0.35">
      <c r="A149" s="46" t="s">
        <v>291</v>
      </c>
      <c r="B149" s="49">
        <f t="shared" si="11"/>
        <v>3.234</v>
      </c>
      <c r="C149" s="49">
        <f t="shared" si="13"/>
        <v>3.2189999999999999</v>
      </c>
      <c r="D149" s="49">
        <v>5</v>
      </c>
      <c r="E149" s="50">
        <f t="shared" si="14"/>
        <v>3.8176666666666663</v>
      </c>
      <c r="F149" s="47">
        <f t="shared" si="12"/>
        <v>10</v>
      </c>
      <c r="G149" s="48">
        <f t="shared" si="15"/>
        <v>5.3632499999999999</v>
      </c>
      <c r="H149" s="83" t="s">
        <v>341</v>
      </c>
      <c r="I149" s="83">
        <v>2.383</v>
      </c>
      <c r="J149" s="84">
        <v>3.6160000000000001</v>
      </c>
    </row>
    <row r="150" spans="1:10" x14ac:dyDescent="0.35">
      <c r="A150" s="46" t="s">
        <v>293</v>
      </c>
      <c r="B150" s="49">
        <f t="shared" si="11"/>
        <v>1.512</v>
      </c>
      <c r="C150" s="49">
        <f t="shared" si="13"/>
        <v>3.9420000000000002</v>
      </c>
      <c r="D150" s="49">
        <v>0</v>
      </c>
      <c r="E150" s="50">
        <f t="shared" si="14"/>
        <v>1.8180000000000003</v>
      </c>
      <c r="F150" s="47">
        <f t="shared" si="12"/>
        <v>4.5671641791044779</v>
      </c>
      <c r="G150" s="48">
        <f t="shared" si="15"/>
        <v>2.5052910447761194</v>
      </c>
      <c r="H150" s="83" t="s">
        <v>343</v>
      </c>
      <c r="I150" s="83">
        <v>1.667</v>
      </c>
      <c r="J150" s="84">
        <v>4.0629999999999997</v>
      </c>
    </row>
    <row r="151" spans="1:10" x14ac:dyDescent="0.35">
      <c r="A151" s="46" t="s">
        <v>295</v>
      </c>
      <c r="B151" s="49">
        <f t="shared" si="11"/>
        <v>2.6139999999999999</v>
      </c>
      <c r="C151" s="49">
        <f t="shared" si="13"/>
        <v>3.2010000000000001</v>
      </c>
      <c r="D151" s="49">
        <v>0</v>
      </c>
      <c r="E151" s="50">
        <f t="shared" si="14"/>
        <v>1.9383333333333332</v>
      </c>
      <c r="F151" s="47">
        <f t="shared" si="12"/>
        <v>5.165837479270313</v>
      </c>
      <c r="G151" s="48">
        <f t="shared" si="15"/>
        <v>2.7452093698175783</v>
      </c>
      <c r="H151" s="83" t="s">
        <v>347</v>
      </c>
      <c r="I151" s="83">
        <v>2.0979999999999999</v>
      </c>
      <c r="J151" s="84">
        <v>3.0739999999999998</v>
      </c>
    </row>
    <row r="152" spans="1:10" x14ac:dyDescent="0.35">
      <c r="A152" s="46" t="s">
        <v>297</v>
      </c>
      <c r="B152" s="49">
        <f t="shared" si="11"/>
        <v>2.3119999999999998</v>
      </c>
      <c r="C152" s="49">
        <f t="shared" si="13"/>
        <v>4.7080000000000002</v>
      </c>
      <c r="D152" s="49">
        <v>0</v>
      </c>
      <c r="E152" s="50">
        <f t="shared" si="14"/>
        <v>2.34</v>
      </c>
      <c r="F152" s="47">
        <f t="shared" si="12"/>
        <v>7.1641791044776104</v>
      </c>
      <c r="G152" s="48">
        <f t="shared" si="15"/>
        <v>3.5460447761194027</v>
      </c>
      <c r="H152" s="83" t="s">
        <v>349</v>
      </c>
      <c r="I152" s="83">
        <v>1.7689999999999999</v>
      </c>
      <c r="J152" s="84">
        <v>2.9409999999999998</v>
      </c>
    </row>
    <row r="153" spans="1:10" x14ac:dyDescent="0.35">
      <c r="A153" s="46" t="s">
        <v>299</v>
      </c>
      <c r="B153" s="49">
        <f t="shared" si="11"/>
        <v>1.7010000000000001</v>
      </c>
      <c r="C153" s="49">
        <f t="shared" si="13"/>
        <v>3.4449999999999998</v>
      </c>
      <c r="D153" s="49">
        <v>0</v>
      </c>
      <c r="E153" s="50">
        <f t="shared" si="14"/>
        <v>1.7153333333333334</v>
      </c>
      <c r="F153" s="47">
        <f t="shared" si="12"/>
        <v>4.0563847429519067</v>
      </c>
      <c r="G153" s="48">
        <f t="shared" si="15"/>
        <v>2.3005961857379766</v>
      </c>
      <c r="H153" s="83" t="s">
        <v>351</v>
      </c>
      <c r="I153" s="83">
        <v>2.0579999999999998</v>
      </c>
      <c r="J153" s="84">
        <v>2.9009999999999998</v>
      </c>
    </row>
    <row r="154" spans="1:10" x14ac:dyDescent="0.35">
      <c r="A154" s="46" t="s">
        <v>301</v>
      </c>
      <c r="B154" s="49">
        <f t="shared" si="11"/>
        <v>1.9430000000000001</v>
      </c>
      <c r="C154" s="49">
        <f t="shared" si="13"/>
        <v>1.758</v>
      </c>
      <c r="D154" s="49">
        <v>0</v>
      </c>
      <c r="E154" s="50">
        <f t="shared" si="14"/>
        <v>1.2336666666666667</v>
      </c>
      <c r="F154" s="47">
        <f t="shared" si="12"/>
        <v>1.6600331674958537</v>
      </c>
      <c r="G154" s="48">
        <f t="shared" si="15"/>
        <v>1.3402582918739634</v>
      </c>
      <c r="H154" s="83" t="s">
        <v>355</v>
      </c>
      <c r="I154" s="83">
        <v>1.704</v>
      </c>
      <c r="J154" s="84">
        <v>2.4750000000000001</v>
      </c>
    </row>
    <row r="155" spans="1:10" x14ac:dyDescent="0.35">
      <c r="A155" s="46" t="s">
        <v>303</v>
      </c>
      <c r="B155" s="49" t="e">
        <f t="shared" si="11"/>
        <v>#N/A</v>
      </c>
      <c r="C155" s="49" t="e">
        <f t="shared" si="13"/>
        <v>#N/A</v>
      </c>
      <c r="D155" s="49">
        <v>0</v>
      </c>
      <c r="E155" s="50" t="e">
        <f t="shared" si="14"/>
        <v>#N/A</v>
      </c>
      <c r="F155" s="47" t="e">
        <f t="shared" si="12"/>
        <v>#N/A</v>
      </c>
      <c r="G155" s="48" t="e">
        <f t="shared" si="15"/>
        <v>#N/A</v>
      </c>
      <c r="H155" s="83" t="s">
        <v>357</v>
      </c>
      <c r="I155" s="83">
        <v>1.6870000000000001</v>
      </c>
      <c r="J155" s="84">
        <v>4</v>
      </c>
    </row>
    <row r="156" spans="1:10" x14ac:dyDescent="0.35">
      <c r="A156" s="46" t="s">
        <v>305</v>
      </c>
      <c r="B156" s="49">
        <f t="shared" si="11"/>
        <v>1.605</v>
      </c>
      <c r="C156" s="49">
        <f t="shared" si="13"/>
        <v>3.7290000000000001</v>
      </c>
      <c r="D156" s="49">
        <v>0</v>
      </c>
      <c r="E156" s="50">
        <f t="shared" si="14"/>
        <v>1.7779999999999998</v>
      </c>
      <c r="F156" s="47">
        <f t="shared" si="12"/>
        <v>4.368159203980098</v>
      </c>
      <c r="G156" s="48">
        <f t="shared" si="15"/>
        <v>2.4255398009950246</v>
      </c>
      <c r="H156" s="83" t="s">
        <v>359</v>
      </c>
      <c r="I156" s="83">
        <v>1.76</v>
      </c>
      <c r="J156" s="84">
        <v>4.13</v>
      </c>
    </row>
    <row r="157" spans="1:10" x14ac:dyDescent="0.35">
      <c r="A157" s="46" t="s">
        <v>307</v>
      </c>
      <c r="B157" s="49">
        <f t="shared" si="11"/>
        <v>1.879</v>
      </c>
      <c r="C157" s="49">
        <f t="shared" si="13"/>
        <v>3.3039999999999998</v>
      </c>
      <c r="D157" s="49">
        <v>0</v>
      </c>
      <c r="E157" s="50">
        <f t="shared" si="14"/>
        <v>1.7276666666666667</v>
      </c>
      <c r="F157" s="47">
        <f t="shared" si="12"/>
        <v>4.1177446102819228</v>
      </c>
      <c r="G157" s="48">
        <f t="shared" si="15"/>
        <v>2.3251861525704807</v>
      </c>
      <c r="H157" s="83" t="s">
        <v>361</v>
      </c>
      <c r="I157" s="83">
        <v>2.044</v>
      </c>
      <c r="J157" s="84">
        <v>3.1579999999999999</v>
      </c>
    </row>
    <row r="158" spans="1:10" x14ac:dyDescent="0.35">
      <c r="A158" s="46" t="s">
        <v>309</v>
      </c>
      <c r="B158" s="49" t="e">
        <f t="shared" ref="B158:B198" si="16">VLOOKUP(A158,H$4:J$166,2,FALSE)</f>
        <v>#N/A</v>
      </c>
      <c r="C158" s="49" t="e">
        <f t="shared" si="13"/>
        <v>#N/A</v>
      </c>
      <c r="D158" s="49">
        <v>0</v>
      </c>
      <c r="E158" s="50" t="e">
        <f t="shared" si="14"/>
        <v>#N/A</v>
      </c>
      <c r="F158" s="47" t="e">
        <f t="shared" si="12"/>
        <v>#N/A</v>
      </c>
      <c r="G158" s="48" t="e">
        <f t="shared" si="15"/>
        <v>#N/A</v>
      </c>
      <c r="H158" s="83" t="s">
        <v>363</v>
      </c>
      <c r="I158" s="83">
        <v>1.5820000000000001</v>
      </c>
      <c r="J158" s="84">
        <v>2.0049999999999999</v>
      </c>
    </row>
    <row r="159" spans="1:10" x14ac:dyDescent="0.35">
      <c r="A159" s="46" t="s">
        <v>311</v>
      </c>
      <c r="B159" s="49">
        <f t="shared" si="16"/>
        <v>2.1549999999999998</v>
      </c>
      <c r="C159" s="49">
        <f t="shared" si="13"/>
        <v>4.8230000000000004</v>
      </c>
      <c r="D159" s="49">
        <v>0</v>
      </c>
      <c r="E159" s="50">
        <f t="shared" si="14"/>
        <v>2.3260000000000001</v>
      </c>
      <c r="F159" s="47">
        <f t="shared" si="12"/>
        <v>7.0945273631840795</v>
      </c>
      <c r="G159" s="48">
        <f t="shared" si="15"/>
        <v>3.5181318407960198</v>
      </c>
      <c r="H159" s="83" t="s">
        <v>365</v>
      </c>
      <c r="I159" s="83">
        <v>3.1720000000000002</v>
      </c>
      <c r="J159" s="84">
        <v>1.8109999999999999</v>
      </c>
    </row>
    <row r="160" spans="1:10" x14ac:dyDescent="0.35">
      <c r="A160" s="46" t="s">
        <v>313</v>
      </c>
      <c r="B160" s="49">
        <f t="shared" si="16"/>
        <v>1.796</v>
      </c>
      <c r="C160" s="49">
        <f t="shared" si="13"/>
        <v>3.6120000000000001</v>
      </c>
      <c r="D160" s="49">
        <v>0</v>
      </c>
      <c r="E160" s="50">
        <f t="shared" si="14"/>
        <v>1.8026666666666669</v>
      </c>
      <c r="F160" s="47">
        <f t="shared" si="12"/>
        <v>4.4908789386401331</v>
      </c>
      <c r="G160" s="48">
        <f t="shared" si="15"/>
        <v>2.4747197346600336</v>
      </c>
      <c r="H160" s="83" t="s">
        <v>367</v>
      </c>
      <c r="I160" s="83">
        <v>2.2130000000000001</v>
      </c>
      <c r="J160" s="84">
        <v>3.6150000000000002</v>
      </c>
    </row>
    <row r="161" spans="1:10" x14ac:dyDescent="0.35">
      <c r="A161" s="46" t="s">
        <v>315</v>
      </c>
      <c r="B161" s="49">
        <f t="shared" si="16"/>
        <v>2.5939999999999999</v>
      </c>
      <c r="C161" s="49">
        <f t="shared" si="13"/>
        <v>4.8959999999999999</v>
      </c>
      <c r="D161" s="49">
        <v>0</v>
      </c>
      <c r="E161" s="50">
        <f t="shared" si="14"/>
        <v>2.4966666666666666</v>
      </c>
      <c r="F161" s="47">
        <f t="shared" si="12"/>
        <v>7.9436152570480925</v>
      </c>
      <c r="G161" s="48">
        <f t="shared" si="15"/>
        <v>3.8584038142620232</v>
      </c>
      <c r="H161" s="83" t="s">
        <v>371</v>
      </c>
      <c r="I161" s="83">
        <v>2.0019999999999998</v>
      </c>
      <c r="J161" s="84">
        <v>3.9039999999999999</v>
      </c>
    </row>
    <row r="162" spans="1:10" x14ac:dyDescent="0.35">
      <c r="A162" s="46" t="s">
        <v>317</v>
      </c>
      <c r="B162" s="49" t="e">
        <f t="shared" si="16"/>
        <v>#N/A</v>
      </c>
      <c r="C162" s="49" t="e">
        <f t="shared" si="13"/>
        <v>#N/A</v>
      </c>
      <c r="D162" s="49">
        <v>0</v>
      </c>
      <c r="E162" s="50" t="e">
        <f t="shared" si="14"/>
        <v>#N/A</v>
      </c>
      <c r="F162" s="47" t="e">
        <f t="shared" si="12"/>
        <v>#N/A</v>
      </c>
      <c r="G162" s="48" t="e">
        <f t="shared" si="15"/>
        <v>#N/A</v>
      </c>
      <c r="H162" s="83" t="s">
        <v>373</v>
      </c>
      <c r="I162" s="83">
        <v>1.8759999999999999</v>
      </c>
      <c r="J162" s="84">
        <v>2.7610000000000001</v>
      </c>
    </row>
    <row r="163" spans="1:10" x14ac:dyDescent="0.35">
      <c r="A163" s="46" t="s">
        <v>319</v>
      </c>
      <c r="B163" s="49" t="e">
        <f t="shared" si="16"/>
        <v>#N/A</v>
      </c>
      <c r="C163" s="49" t="e">
        <f t="shared" si="13"/>
        <v>#N/A</v>
      </c>
      <c r="D163" s="49">
        <v>0</v>
      </c>
      <c r="E163" s="50" t="e">
        <f t="shared" si="14"/>
        <v>#N/A</v>
      </c>
      <c r="F163" s="47" t="e">
        <f t="shared" si="12"/>
        <v>#N/A</v>
      </c>
      <c r="G163" s="48" t="e">
        <f t="shared" si="15"/>
        <v>#N/A</v>
      </c>
      <c r="H163" s="83" t="s">
        <v>379</v>
      </c>
      <c r="I163" s="83">
        <v>2.2719999999999998</v>
      </c>
      <c r="J163" s="84">
        <v>4.6079999999999997</v>
      </c>
    </row>
    <row r="164" spans="1:10" x14ac:dyDescent="0.35">
      <c r="A164" s="46" t="s">
        <v>321</v>
      </c>
      <c r="B164" s="49">
        <f t="shared" si="16"/>
        <v>1.274</v>
      </c>
      <c r="C164" s="49">
        <f t="shared" si="13"/>
        <v>1.6910000000000001</v>
      </c>
      <c r="D164" s="49">
        <v>0</v>
      </c>
      <c r="E164" s="50">
        <f t="shared" si="14"/>
        <v>0.98833333333333329</v>
      </c>
      <c r="F164" s="47">
        <f t="shared" si="12"/>
        <v>0.4394693200663346</v>
      </c>
      <c r="G164" s="48">
        <f t="shared" si="15"/>
        <v>0.85111733001658363</v>
      </c>
      <c r="H164" s="83" t="s">
        <v>381</v>
      </c>
      <c r="I164" s="83">
        <v>1.758</v>
      </c>
      <c r="J164" s="84">
        <v>2.29</v>
      </c>
    </row>
    <row r="165" spans="1:10" x14ac:dyDescent="0.35">
      <c r="A165" s="46" t="s">
        <v>323</v>
      </c>
      <c r="B165" s="49">
        <f t="shared" si="16"/>
        <v>1.129</v>
      </c>
      <c r="C165" s="49">
        <f t="shared" si="13"/>
        <v>2.1160000000000001</v>
      </c>
      <c r="D165" s="49">
        <v>0</v>
      </c>
      <c r="E165" s="50">
        <f t="shared" si="14"/>
        <v>1.0816666666666668</v>
      </c>
      <c r="F165" s="47">
        <f t="shared" si="12"/>
        <v>0.90381426202321757</v>
      </c>
      <c r="G165" s="48">
        <f t="shared" si="15"/>
        <v>1.0372035655058045</v>
      </c>
      <c r="H165" s="83" t="s">
        <v>383</v>
      </c>
      <c r="I165" s="83">
        <v>1.5189999999999999</v>
      </c>
      <c r="J165" s="84">
        <v>3.61</v>
      </c>
    </row>
    <row r="166" spans="1:10" x14ac:dyDescent="0.35">
      <c r="A166" s="46" t="s">
        <v>325</v>
      </c>
      <c r="B166" s="49">
        <f t="shared" si="16"/>
        <v>1.802</v>
      </c>
      <c r="C166" s="49">
        <f t="shared" si="13"/>
        <v>1.494</v>
      </c>
      <c r="D166" s="49">
        <v>0</v>
      </c>
      <c r="E166" s="50">
        <f t="shared" si="14"/>
        <v>1.0986666666666667</v>
      </c>
      <c r="F166" s="47">
        <f t="shared" si="12"/>
        <v>0.98839137645107777</v>
      </c>
      <c r="G166" s="48">
        <f t="shared" si="15"/>
        <v>1.0710978441127694</v>
      </c>
      <c r="H166" s="83" t="s">
        <v>385</v>
      </c>
      <c r="I166" s="83">
        <v>2.044</v>
      </c>
      <c r="J166" s="84">
        <v>4.0170000000000003</v>
      </c>
    </row>
    <row r="167" spans="1:10" x14ac:dyDescent="0.35">
      <c r="A167" s="46" t="s">
        <v>327</v>
      </c>
      <c r="B167" s="49">
        <f t="shared" si="16"/>
        <v>1.706</v>
      </c>
      <c r="C167" s="49">
        <f t="shared" si="13"/>
        <v>4.0350000000000001</v>
      </c>
      <c r="D167" s="49">
        <v>0</v>
      </c>
      <c r="E167" s="50">
        <f t="shared" si="14"/>
        <v>1.9136666666666666</v>
      </c>
      <c r="F167" s="47">
        <f t="shared" si="12"/>
        <v>5.0431177446102806</v>
      </c>
      <c r="G167" s="48">
        <f t="shared" si="15"/>
        <v>2.6960294361525703</v>
      </c>
    </row>
    <row r="168" spans="1:10" x14ac:dyDescent="0.35">
      <c r="A168" s="46" t="s">
        <v>329</v>
      </c>
      <c r="B168" s="49" t="e">
        <f t="shared" si="16"/>
        <v>#N/A</v>
      </c>
      <c r="C168" s="49" t="e">
        <f t="shared" si="13"/>
        <v>#N/A</v>
      </c>
      <c r="D168" s="49">
        <v>0</v>
      </c>
      <c r="E168" s="50" t="e">
        <f t="shared" si="14"/>
        <v>#N/A</v>
      </c>
      <c r="F168" s="47" t="e">
        <f t="shared" si="12"/>
        <v>#N/A</v>
      </c>
      <c r="G168" s="48" t="e">
        <f t="shared" si="15"/>
        <v>#N/A</v>
      </c>
    </row>
    <row r="169" spans="1:10" x14ac:dyDescent="0.35">
      <c r="A169" s="46" t="s">
        <v>331</v>
      </c>
      <c r="B169" s="49">
        <f t="shared" si="16"/>
        <v>2.2869999999999999</v>
      </c>
      <c r="C169" s="49">
        <f t="shared" si="13"/>
        <v>4.8650000000000002</v>
      </c>
      <c r="D169" s="49">
        <v>0</v>
      </c>
      <c r="E169" s="50">
        <f t="shared" si="14"/>
        <v>2.3839999999999999</v>
      </c>
      <c r="F169" s="47">
        <f t="shared" si="12"/>
        <v>7.3830845771144276</v>
      </c>
      <c r="G169" s="48">
        <f t="shared" si="15"/>
        <v>3.6337711442786067</v>
      </c>
    </row>
    <row r="170" spans="1:10" x14ac:dyDescent="0.35">
      <c r="A170" s="46" t="s">
        <v>333</v>
      </c>
      <c r="B170" s="49">
        <f t="shared" si="16"/>
        <v>2.1890000000000001</v>
      </c>
      <c r="C170" s="49">
        <f t="shared" si="13"/>
        <v>4.5919999999999996</v>
      </c>
      <c r="D170" s="49">
        <v>0</v>
      </c>
      <c r="E170" s="50">
        <f t="shared" si="14"/>
        <v>2.2603333333333331</v>
      </c>
      <c r="F170" s="47">
        <f t="shared" si="12"/>
        <v>6.7678275290215577</v>
      </c>
      <c r="G170" s="48">
        <f t="shared" si="15"/>
        <v>3.3872068822553891</v>
      </c>
    </row>
    <row r="171" spans="1:10" x14ac:dyDescent="0.35">
      <c r="A171" s="46" t="s">
        <v>335</v>
      </c>
      <c r="B171" s="49">
        <f t="shared" si="16"/>
        <v>2.02</v>
      </c>
      <c r="C171" s="49">
        <f t="shared" si="13"/>
        <v>3.8380000000000001</v>
      </c>
      <c r="D171" s="49">
        <v>0</v>
      </c>
      <c r="E171" s="50">
        <f t="shared" si="14"/>
        <v>1.9526666666666668</v>
      </c>
      <c r="F171" s="47">
        <f t="shared" si="12"/>
        <v>5.2371475953565492</v>
      </c>
      <c r="G171" s="48">
        <f t="shared" si="15"/>
        <v>2.7737868988391376</v>
      </c>
    </row>
    <row r="172" spans="1:10" x14ac:dyDescent="0.35">
      <c r="A172" s="46" t="s">
        <v>337</v>
      </c>
      <c r="B172" s="49">
        <f t="shared" si="16"/>
        <v>1.5620000000000001</v>
      </c>
      <c r="C172" s="49">
        <f t="shared" si="13"/>
        <v>2.0920000000000001</v>
      </c>
      <c r="D172" s="49">
        <v>0</v>
      </c>
      <c r="E172" s="50">
        <f t="shared" si="14"/>
        <v>1.218</v>
      </c>
      <c r="F172" s="47">
        <f t="shared" si="12"/>
        <v>1.5820895522388057</v>
      </c>
      <c r="G172" s="48">
        <f t="shared" si="15"/>
        <v>1.3090223880597014</v>
      </c>
    </row>
    <row r="173" spans="1:10" x14ac:dyDescent="0.35">
      <c r="A173" s="46" t="s">
        <v>339</v>
      </c>
      <c r="B173" s="49">
        <f t="shared" si="16"/>
        <v>1.7070000000000001</v>
      </c>
      <c r="C173" s="49">
        <f t="shared" si="13"/>
        <v>3.726</v>
      </c>
      <c r="D173" s="49">
        <v>0</v>
      </c>
      <c r="E173" s="50">
        <f t="shared" si="14"/>
        <v>1.8109999999999999</v>
      </c>
      <c r="F173" s="47">
        <f t="shared" si="12"/>
        <v>4.5323383084577102</v>
      </c>
      <c r="G173" s="48">
        <f t="shared" si="15"/>
        <v>2.4913345771144275</v>
      </c>
    </row>
    <row r="174" spans="1:10" x14ac:dyDescent="0.35">
      <c r="A174" s="46" t="s">
        <v>341</v>
      </c>
      <c r="B174" s="49">
        <f t="shared" si="16"/>
        <v>2.383</v>
      </c>
      <c r="C174" s="49">
        <f t="shared" si="13"/>
        <v>3.6160000000000001</v>
      </c>
      <c r="D174" s="49">
        <v>0</v>
      </c>
      <c r="E174" s="50">
        <f t="shared" si="14"/>
        <v>1.9996666666666669</v>
      </c>
      <c r="F174" s="47">
        <f t="shared" si="12"/>
        <v>5.4709784411276949</v>
      </c>
      <c r="G174" s="48">
        <f t="shared" si="15"/>
        <v>2.8674946102819239</v>
      </c>
    </row>
    <row r="175" spans="1:10" x14ac:dyDescent="0.35">
      <c r="A175" s="46" t="s">
        <v>343</v>
      </c>
      <c r="B175" s="49">
        <f t="shared" si="16"/>
        <v>1.667</v>
      </c>
      <c r="C175" s="49">
        <f t="shared" si="13"/>
        <v>4.0629999999999997</v>
      </c>
      <c r="D175" s="49">
        <v>0</v>
      </c>
      <c r="E175" s="50">
        <f t="shared" si="14"/>
        <v>1.91</v>
      </c>
      <c r="F175" s="47">
        <f t="shared" si="12"/>
        <v>5.0248756218905459</v>
      </c>
      <c r="G175" s="48">
        <f t="shared" si="15"/>
        <v>2.6887189054726361</v>
      </c>
    </row>
    <row r="176" spans="1:10" x14ac:dyDescent="0.35">
      <c r="A176" s="46" t="s">
        <v>345</v>
      </c>
      <c r="B176" s="49" t="e">
        <f t="shared" si="16"/>
        <v>#N/A</v>
      </c>
      <c r="C176" s="49" t="e">
        <f t="shared" si="13"/>
        <v>#N/A</v>
      </c>
      <c r="D176" s="49">
        <v>0</v>
      </c>
      <c r="E176" s="50" t="e">
        <f t="shared" si="14"/>
        <v>#N/A</v>
      </c>
      <c r="F176" s="47" t="e">
        <f t="shared" si="12"/>
        <v>#N/A</v>
      </c>
      <c r="G176" s="48" t="e">
        <f t="shared" si="15"/>
        <v>#N/A</v>
      </c>
    </row>
    <row r="177" spans="1:7" x14ac:dyDescent="0.35">
      <c r="A177" s="46" t="s">
        <v>347</v>
      </c>
      <c r="B177" s="49">
        <f t="shared" si="16"/>
        <v>2.0979999999999999</v>
      </c>
      <c r="C177" s="49">
        <f t="shared" si="13"/>
        <v>3.0739999999999998</v>
      </c>
      <c r="D177" s="49">
        <v>0</v>
      </c>
      <c r="E177" s="50">
        <f t="shared" si="14"/>
        <v>1.724</v>
      </c>
      <c r="F177" s="47">
        <f t="shared" si="12"/>
        <v>4.0995024875621882</v>
      </c>
      <c r="G177" s="48">
        <f t="shared" si="15"/>
        <v>2.317875621890547</v>
      </c>
    </row>
    <row r="178" spans="1:7" x14ac:dyDescent="0.35">
      <c r="A178" s="46" t="s">
        <v>349</v>
      </c>
      <c r="B178" s="49">
        <f t="shared" si="16"/>
        <v>1.7689999999999999</v>
      </c>
      <c r="C178" s="49">
        <f t="shared" si="13"/>
        <v>2.9409999999999998</v>
      </c>
      <c r="D178" s="49">
        <v>0</v>
      </c>
      <c r="E178" s="50">
        <f t="shared" si="14"/>
        <v>1.57</v>
      </c>
      <c r="F178" s="47">
        <f t="shared" si="12"/>
        <v>3.333333333333333</v>
      </c>
      <c r="G178" s="48">
        <f t="shared" si="15"/>
        <v>2.0108333333333333</v>
      </c>
    </row>
    <row r="179" spans="1:7" x14ac:dyDescent="0.35">
      <c r="A179" s="46" t="s">
        <v>351</v>
      </c>
      <c r="B179" s="49">
        <f t="shared" si="16"/>
        <v>2.0579999999999998</v>
      </c>
      <c r="C179" s="49">
        <f t="shared" si="13"/>
        <v>2.9009999999999998</v>
      </c>
      <c r="D179" s="49">
        <v>0</v>
      </c>
      <c r="E179" s="50">
        <f t="shared" si="14"/>
        <v>1.6529999999999998</v>
      </c>
      <c r="F179" s="47">
        <f t="shared" si="12"/>
        <v>3.7462686567164165</v>
      </c>
      <c r="G179" s="48">
        <f t="shared" si="15"/>
        <v>2.1763171641791041</v>
      </c>
    </row>
    <row r="180" spans="1:7" x14ac:dyDescent="0.35">
      <c r="A180" s="46" t="s">
        <v>353</v>
      </c>
      <c r="B180" s="49" t="e">
        <f t="shared" si="16"/>
        <v>#N/A</v>
      </c>
      <c r="C180" s="49" t="e">
        <f t="shared" si="13"/>
        <v>#N/A</v>
      </c>
      <c r="D180" s="49">
        <v>0</v>
      </c>
      <c r="E180" s="50" t="e">
        <f t="shared" si="14"/>
        <v>#N/A</v>
      </c>
      <c r="F180" s="47" t="e">
        <f t="shared" si="12"/>
        <v>#N/A</v>
      </c>
      <c r="G180" s="48" t="e">
        <f t="shared" si="15"/>
        <v>#N/A</v>
      </c>
    </row>
    <row r="181" spans="1:7" x14ac:dyDescent="0.35">
      <c r="A181" s="46" t="s">
        <v>355</v>
      </c>
      <c r="B181" s="49">
        <f t="shared" si="16"/>
        <v>1.704</v>
      </c>
      <c r="C181" s="49">
        <f t="shared" si="13"/>
        <v>2.4750000000000001</v>
      </c>
      <c r="D181" s="49">
        <v>0</v>
      </c>
      <c r="E181" s="50">
        <f t="shared" si="14"/>
        <v>1.393</v>
      </c>
      <c r="F181" s="47">
        <f t="shared" si="12"/>
        <v>2.4527363184079598</v>
      </c>
      <c r="G181" s="48">
        <f t="shared" si="15"/>
        <v>1.6579340796019899</v>
      </c>
    </row>
    <row r="182" spans="1:7" x14ac:dyDescent="0.35">
      <c r="A182" s="46" t="s">
        <v>357</v>
      </c>
      <c r="B182" s="49">
        <f t="shared" si="16"/>
        <v>1.6870000000000001</v>
      </c>
      <c r="C182" s="49">
        <f t="shared" si="13"/>
        <v>4</v>
      </c>
      <c r="D182" s="49">
        <v>0</v>
      </c>
      <c r="E182" s="50">
        <f t="shared" si="14"/>
        <v>1.8956666666666668</v>
      </c>
      <c r="F182" s="47">
        <f t="shared" si="12"/>
        <v>4.9535655058043124</v>
      </c>
      <c r="G182" s="48">
        <f t="shared" si="15"/>
        <v>2.6601413764510782</v>
      </c>
    </row>
    <row r="183" spans="1:7" x14ac:dyDescent="0.35">
      <c r="A183" s="46" t="s">
        <v>359</v>
      </c>
      <c r="B183" s="49">
        <f t="shared" si="16"/>
        <v>1.76</v>
      </c>
      <c r="C183" s="49">
        <f t="shared" si="13"/>
        <v>4.13</v>
      </c>
      <c r="D183" s="49">
        <v>0</v>
      </c>
      <c r="E183" s="50">
        <f t="shared" si="14"/>
        <v>1.9633333333333332</v>
      </c>
      <c r="F183" s="47">
        <f t="shared" si="12"/>
        <v>5.2902155887230498</v>
      </c>
      <c r="G183" s="48">
        <f t="shared" si="15"/>
        <v>2.7950538971807624</v>
      </c>
    </row>
    <row r="184" spans="1:7" x14ac:dyDescent="0.35">
      <c r="A184" s="46" t="s">
        <v>361</v>
      </c>
      <c r="B184" s="49">
        <f t="shared" si="16"/>
        <v>2.044</v>
      </c>
      <c r="C184" s="49">
        <f t="shared" si="13"/>
        <v>3.1579999999999999</v>
      </c>
      <c r="D184" s="49">
        <v>5</v>
      </c>
      <c r="E184" s="50">
        <f t="shared" si="14"/>
        <v>3.4006666666666665</v>
      </c>
      <c r="F184" s="47">
        <f t="shared" si="12"/>
        <v>10</v>
      </c>
      <c r="G184" s="48">
        <f t="shared" si="15"/>
        <v>5.0504999999999995</v>
      </c>
    </row>
    <row r="185" spans="1:7" x14ac:dyDescent="0.35">
      <c r="A185" s="46" t="s">
        <v>363</v>
      </c>
      <c r="B185" s="49">
        <f t="shared" si="16"/>
        <v>1.5820000000000001</v>
      </c>
      <c r="C185" s="49">
        <f t="shared" si="13"/>
        <v>2.0049999999999999</v>
      </c>
      <c r="D185" s="49">
        <v>0</v>
      </c>
      <c r="E185" s="50">
        <f t="shared" si="14"/>
        <v>1.1956666666666667</v>
      </c>
      <c r="F185" s="47">
        <f t="shared" si="12"/>
        <v>1.4709784411276947</v>
      </c>
      <c r="G185" s="48">
        <f t="shared" si="15"/>
        <v>1.2644946102819237</v>
      </c>
    </row>
    <row r="186" spans="1:7" x14ac:dyDescent="0.35">
      <c r="A186" s="46" t="s">
        <v>365</v>
      </c>
      <c r="B186" s="49">
        <f t="shared" si="16"/>
        <v>3.1720000000000002</v>
      </c>
      <c r="C186" s="49">
        <f t="shared" si="13"/>
        <v>1.8109999999999999</v>
      </c>
      <c r="D186" s="49">
        <v>3</v>
      </c>
      <c r="E186" s="50">
        <f t="shared" si="14"/>
        <v>2.661</v>
      </c>
      <c r="F186" s="47">
        <f t="shared" si="12"/>
        <v>8.7611940298507456</v>
      </c>
      <c r="G186" s="48">
        <f t="shared" si="15"/>
        <v>4.1860485074626865</v>
      </c>
    </row>
    <row r="187" spans="1:7" x14ac:dyDescent="0.35">
      <c r="A187" s="46" t="s">
        <v>390</v>
      </c>
      <c r="B187" s="49" t="e">
        <f t="shared" si="16"/>
        <v>#N/A</v>
      </c>
      <c r="C187" s="49" t="e">
        <f t="shared" si="13"/>
        <v>#N/A</v>
      </c>
      <c r="D187" s="49">
        <v>0</v>
      </c>
      <c r="E187" s="50" t="e">
        <f t="shared" si="14"/>
        <v>#N/A</v>
      </c>
      <c r="F187" s="47" t="e">
        <f t="shared" si="12"/>
        <v>#N/A</v>
      </c>
      <c r="G187" s="48" t="e">
        <f t="shared" si="15"/>
        <v>#N/A</v>
      </c>
    </row>
    <row r="188" spans="1:7" x14ac:dyDescent="0.35">
      <c r="A188" s="46" t="s">
        <v>367</v>
      </c>
      <c r="B188" s="49">
        <f t="shared" si="16"/>
        <v>2.2130000000000001</v>
      </c>
      <c r="C188" s="49">
        <f t="shared" si="13"/>
        <v>3.6150000000000002</v>
      </c>
      <c r="D188" s="49">
        <v>0</v>
      </c>
      <c r="E188" s="50">
        <f t="shared" si="14"/>
        <v>1.9426666666666668</v>
      </c>
      <c r="F188" s="47">
        <f t="shared" si="12"/>
        <v>5.1873963515754564</v>
      </c>
      <c r="G188" s="48">
        <f t="shared" si="15"/>
        <v>2.7538490878938644</v>
      </c>
    </row>
    <row r="189" spans="1:7" x14ac:dyDescent="0.35">
      <c r="A189" s="46" t="s">
        <v>369</v>
      </c>
      <c r="B189" s="49" t="e">
        <f t="shared" si="16"/>
        <v>#N/A</v>
      </c>
      <c r="C189" s="49" t="e">
        <f t="shared" si="13"/>
        <v>#N/A</v>
      </c>
      <c r="D189" s="49">
        <v>0</v>
      </c>
      <c r="E189" s="50" t="e">
        <f t="shared" si="14"/>
        <v>#N/A</v>
      </c>
      <c r="F189" s="47" t="e">
        <f t="shared" si="12"/>
        <v>#N/A</v>
      </c>
      <c r="G189" s="48" t="e">
        <f t="shared" si="15"/>
        <v>#N/A</v>
      </c>
    </row>
    <row r="190" spans="1:7" x14ac:dyDescent="0.35">
      <c r="A190" s="46" t="s">
        <v>371</v>
      </c>
      <c r="B190" s="49">
        <f t="shared" si="16"/>
        <v>2.0019999999999998</v>
      </c>
      <c r="C190" s="49">
        <f t="shared" si="13"/>
        <v>3.9039999999999999</v>
      </c>
      <c r="D190" s="49">
        <v>0</v>
      </c>
      <c r="E190" s="50">
        <f t="shared" si="14"/>
        <v>1.9686666666666666</v>
      </c>
      <c r="F190" s="47">
        <f t="shared" si="12"/>
        <v>5.3167495854063009</v>
      </c>
      <c r="G190" s="48">
        <f t="shared" si="15"/>
        <v>2.8056873963515754</v>
      </c>
    </row>
    <row r="191" spans="1:7" x14ac:dyDescent="0.35">
      <c r="A191" s="46" t="s">
        <v>373</v>
      </c>
      <c r="B191" s="49">
        <f t="shared" si="16"/>
        <v>1.8759999999999999</v>
      </c>
      <c r="C191" s="49">
        <f t="shared" si="13"/>
        <v>2.7610000000000001</v>
      </c>
      <c r="D191" s="49">
        <v>0</v>
      </c>
      <c r="E191" s="50">
        <f t="shared" si="14"/>
        <v>1.5456666666666667</v>
      </c>
      <c r="F191" s="47">
        <f t="shared" ref="F191:F198" si="17">IF(10*((E191-MIN(C$205:C$357))/((MAX(C$205:C$357)-MIN(C$205:C$357))))&gt;10,10,10*((E191-MIN(C$205:C$357))/((MAX(C$205:C$357)-MIN(C$205:C$357)))))</f>
        <v>3.2122719734660032</v>
      </c>
      <c r="G191" s="48">
        <f t="shared" si="15"/>
        <v>1.9623179933665009</v>
      </c>
    </row>
    <row r="192" spans="1:7" x14ac:dyDescent="0.35">
      <c r="A192" s="46" t="s">
        <v>375</v>
      </c>
      <c r="B192" s="49" t="e">
        <f t="shared" si="16"/>
        <v>#N/A</v>
      </c>
      <c r="C192" s="49" t="e">
        <f t="shared" si="13"/>
        <v>#N/A</v>
      </c>
      <c r="D192" s="49">
        <v>0</v>
      </c>
      <c r="E192" s="50" t="e">
        <f t="shared" si="14"/>
        <v>#N/A</v>
      </c>
      <c r="F192" s="47" t="e">
        <f t="shared" si="17"/>
        <v>#N/A</v>
      </c>
      <c r="G192" s="48" t="e">
        <f t="shared" si="15"/>
        <v>#N/A</v>
      </c>
    </row>
    <row r="193" spans="1:7" x14ac:dyDescent="0.35">
      <c r="A193" s="46" t="s">
        <v>391</v>
      </c>
      <c r="B193" s="49" t="e">
        <f t="shared" si="16"/>
        <v>#N/A</v>
      </c>
      <c r="C193" s="49" t="e">
        <f t="shared" si="13"/>
        <v>#N/A</v>
      </c>
      <c r="D193" s="49">
        <v>0</v>
      </c>
      <c r="E193" s="50" t="e">
        <f t="shared" si="14"/>
        <v>#N/A</v>
      </c>
      <c r="F193" s="47" t="e">
        <f t="shared" si="17"/>
        <v>#N/A</v>
      </c>
      <c r="G193" s="48" t="e">
        <f t="shared" si="15"/>
        <v>#N/A</v>
      </c>
    </row>
    <row r="194" spans="1:7" x14ac:dyDescent="0.35">
      <c r="A194" s="46" t="s">
        <v>377</v>
      </c>
      <c r="B194" s="49" t="e">
        <f t="shared" si="16"/>
        <v>#N/A</v>
      </c>
      <c r="C194" s="49" t="e">
        <f t="shared" si="13"/>
        <v>#N/A</v>
      </c>
      <c r="D194" s="49">
        <v>0</v>
      </c>
      <c r="E194" s="50" t="e">
        <f t="shared" si="14"/>
        <v>#N/A</v>
      </c>
      <c r="F194" s="47" t="e">
        <f t="shared" si="17"/>
        <v>#N/A</v>
      </c>
      <c r="G194" s="48" t="e">
        <f t="shared" si="15"/>
        <v>#N/A</v>
      </c>
    </row>
    <row r="195" spans="1:7" x14ac:dyDescent="0.35">
      <c r="A195" s="46" t="s">
        <v>379</v>
      </c>
      <c r="B195" s="49">
        <f t="shared" si="16"/>
        <v>2.2719999999999998</v>
      </c>
      <c r="C195" s="49">
        <f t="shared" si="13"/>
        <v>4.6079999999999997</v>
      </c>
      <c r="D195" s="49">
        <v>0</v>
      </c>
      <c r="E195" s="50">
        <f t="shared" si="14"/>
        <v>2.293333333333333</v>
      </c>
      <c r="F195" s="47">
        <f t="shared" si="17"/>
        <v>6.932006633499169</v>
      </c>
      <c r="G195" s="48">
        <f t="shared" si="15"/>
        <v>3.453001658374792</v>
      </c>
    </row>
    <row r="196" spans="1:7" x14ac:dyDescent="0.35">
      <c r="A196" s="46" t="s">
        <v>381</v>
      </c>
      <c r="B196" s="49">
        <f t="shared" si="16"/>
        <v>1.758</v>
      </c>
      <c r="C196" s="49">
        <f t="shared" ref="C196:C198" si="18">VLOOKUP($A196,$H$4:$J$166,3,FALSE)</f>
        <v>2.29</v>
      </c>
      <c r="D196" s="49">
        <v>0</v>
      </c>
      <c r="E196" s="50">
        <f>AVERAGE(B196,C196,D196)</f>
        <v>1.3493333333333333</v>
      </c>
      <c r="F196" s="47">
        <f t="shared" si="17"/>
        <v>2.235489220563847</v>
      </c>
      <c r="G196" s="48">
        <f t="shared" ref="G196:G198" si="19">IF(AND(E196&lt;&gt;"",F196&lt;&gt;""),(0.75*E196+0.25*F196),"")</f>
        <v>1.5708723051409619</v>
      </c>
    </row>
    <row r="197" spans="1:7" x14ac:dyDescent="0.35">
      <c r="A197" s="46" t="s">
        <v>383</v>
      </c>
      <c r="B197" s="49">
        <f t="shared" si="16"/>
        <v>1.5189999999999999</v>
      </c>
      <c r="C197" s="49">
        <f t="shared" si="18"/>
        <v>3.61</v>
      </c>
      <c r="D197" s="49">
        <v>0</v>
      </c>
      <c r="E197" s="50">
        <f t="shared" ref="E197:E198" si="20">AVERAGE(B197,C197,D197)</f>
        <v>1.7096666666666664</v>
      </c>
      <c r="F197" s="47">
        <f t="shared" si="17"/>
        <v>4.028192371475952</v>
      </c>
      <c r="G197" s="48">
        <f t="shared" si="19"/>
        <v>2.2892980928689877</v>
      </c>
    </row>
    <row r="198" spans="1:7" x14ac:dyDescent="0.35">
      <c r="A198" s="46" t="s">
        <v>385</v>
      </c>
      <c r="B198" s="49">
        <f t="shared" si="16"/>
        <v>2.044</v>
      </c>
      <c r="C198" s="49">
        <f t="shared" si="18"/>
        <v>4.0170000000000003</v>
      </c>
      <c r="D198" s="49">
        <v>0</v>
      </c>
      <c r="E198" s="50">
        <f t="shared" si="20"/>
        <v>2.0203333333333333</v>
      </c>
      <c r="F198" s="47">
        <f t="shared" si="17"/>
        <v>5.5737976782752892</v>
      </c>
      <c r="G198" s="48">
        <f t="shared" si="19"/>
        <v>2.9086994195688223</v>
      </c>
    </row>
    <row r="199" spans="1:7" x14ac:dyDescent="0.35">
      <c r="F199" s="34"/>
      <c r="G199" s="33"/>
    </row>
    <row r="200" spans="1:7" x14ac:dyDescent="0.35">
      <c r="A200" s="4" t="s">
        <v>396</v>
      </c>
      <c r="B200" t="e">
        <f>QUARTILE(B$205:B$363,1)</f>
        <v>#NUM!</v>
      </c>
      <c r="C200">
        <f>QUARTILE(C$205:C$363,1)</f>
        <v>1.4049999999999998</v>
      </c>
      <c r="E200" s="27"/>
      <c r="G200" s="28"/>
    </row>
    <row r="201" spans="1:7" x14ac:dyDescent="0.35">
      <c r="A201" s="4" t="s">
        <v>397</v>
      </c>
      <c r="B201" t="e">
        <f>QUARTILE(B$205:B$390,3)</f>
        <v>#NUM!</v>
      </c>
      <c r="C201">
        <f>QUARTILE(C$205:C$363,3)</f>
        <v>1.9550000000000001</v>
      </c>
      <c r="F201" s="27"/>
    </row>
    <row r="202" spans="1:7" x14ac:dyDescent="0.35">
      <c r="A202" s="3" t="s">
        <v>398</v>
      </c>
      <c r="B202" t="e">
        <f>B201+2*(B201-B200)</f>
        <v>#NUM!</v>
      </c>
      <c r="C202">
        <f>C201+2*(C201-C200)</f>
        <v>3.0550000000000006</v>
      </c>
    </row>
    <row r="203" spans="1:7" x14ac:dyDescent="0.35">
      <c r="A203"/>
    </row>
    <row r="204" spans="1:7" x14ac:dyDescent="0.35">
      <c r="A204"/>
    </row>
    <row r="205" spans="1:7" x14ac:dyDescent="0.35">
      <c r="A205"/>
      <c r="C205" s="85">
        <v>0.9</v>
      </c>
    </row>
    <row r="206" spans="1:7" x14ac:dyDescent="0.35">
      <c r="C206" s="86">
        <v>0.91</v>
      </c>
      <c r="F206" s="26"/>
    </row>
    <row r="207" spans="1:7" x14ac:dyDescent="0.35">
      <c r="C207" s="86">
        <v>0.93</v>
      </c>
    </row>
    <row r="208" spans="1:7" x14ac:dyDescent="0.35">
      <c r="C208" s="86">
        <v>0.95</v>
      </c>
    </row>
    <row r="209" spans="3:3" x14ac:dyDescent="0.35">
      <c r="C209" s="86">
        <v>0.99</v>
      </c>
    </row>
    <row r="210" spans="3:3" x14ac:dyDescent="0.35">
      <c r="C210" s="86">
        <v>1</v>
      </c>
    </row>
    <row r="211" spans="3:3" x14ac:dyDescent="0.35">
      <c r="C211" s="86">
        <v>1.01</v>
      </c>
    </row>
    <row r="212" spans="3:3" x14ac:dyDescent="0.35">
      <c r="C212" s="86">
        <v>1.03</v>
      </c>
    </row>
    <row r="213" spans="3:3" x14ac:dyDescent="0.35">
      <c r="C213" s="86">
        <v>1.04</v>
      </c>
    </row>
    <row r="214" spans="3:3" x14ac:dyDescent="0.35">
      <c r="C214" s="86">
        <v>1.08</v>
      </c>
    </row>
    <row r="215" spans="3:3" x14ac:dyDescent="0.35">
      <c r="C215" s="86">
        <v>1.08</v>
      </c>
    </row>
    <row r="216" spans="3:3" x14ac:dyDescent="0.35">
      <c r="C216" s="86">
        <v>1.0900000000000001</v>
      </c>
    </row>
    <row r="217" spans="3:3" x14ac:dyDescent="0.35">
      <c r="C217" s="86">
        <v>1.1000000000000001</v>
      </c>
    </row>
    <row r="218" spans="3:3" x14ac:dyDescent="0.35">
      <c r="C218" s="86">
        <v>1.1100000000000001</v>
      </c>
    </row>
    <row r="219" spans="3:3" x14ac:dyDescent="0.35">
      <c r="C219" s="86">
        <v>1.1200000000000001</v>
      </c>
    </row>
    <row r="220" spans="3:3" x14ac:dyDescent="0.35">
      <c r="C220" s="86">
        <v>1.1499999999999999</v>
      </c>
    </row>
    <row r="221" spans="3:3" x14ac:dyDescent="0.35">
      <c r="C221" s="86">
        <v>1.17</v>
      </c>
    </row>
    <row r="222" spans="3:3" x14ac:dyDescent="0.35">
      <c r="C222" s="86">
        <v>1.19</v>
      </c>
    </row>
    <row r="223" spans="3:3" x14ac:dyDescent="0.35">
      <c r="C223" s="86">
        <v>1.19</v>
      </c>
    </row>
    <row r="224" spans="3:3" x14ac:dyDescent="0.35">
      <c r="C224" s="86">
        <v>1.2</v>
      </c>
    </row>
    <row r="225" spans="3:3" x14ac:dyDescent="0.35">
      <c r="C225" s="86">
        <v>1.2</v>
      </c>
    </row>
    <row r="226" spans="3:3" x14ac:dyDescent="0.35">
      <c r="C226" s="86">
        <v>1.21</v>
      </c>
    </row>
    <row r="227" spans="3:3" x14ac:dyDescent="0.35">
      <c r="C227" s="86">
        <v>1.22</v>
      </c>
    </row>
    <row r="228" spans="3:3" x14ac:dyDescent="0.35">
      <c r="C228" s="86">
        <v>1.22</v>
      </c>
    </row>
    <row r="229" spans="3:3" x14ac:dyDescent="0.35">
      <c r="C229" s="86">
        <v>1.22</v>
      </c>
    </row>
    <row r="230" spans="3:3" x14ac:dyDescent="0.35">
      <c r="C230" s="86">
        <v>1.22</v>
      </c>
    </row>
    <row r="231" spans="3:3" x14ac:dyDescent="0.35">
      <c r="C231" s="86">
        <v>1.23</v>
      </c>
    </row>
    <row r="232" spans="3:3" x14ac:dyDescent="0.35">
      <c r="C232" s="86">
        <v>1.26</v>
      </c>
    </row>
    <row r="233" spans="3:3" x14ac:dyDescent="0.35">
      <c r="C233" s="86">
        <v>1.26</v>
      </c>
    </row>
    <row r="234" spans="3:3" x14ac:dyDescent="0.35">
      <c r="C234" s="86">
        <v>1.29</v>
      </c>
    </row>
    <row r="235" spans="3:3" x14ac:dyDescent="0.35">
      <c r="C235" s="86">
        <v>1.31</v>
      </c>
    </row>
    <row r="236" spans="3:3" x14ac:dyDescent="0.35">
      <c r="C236" s="86">
        <v>1.33</v>
      </c>
    </row>
    <row r="237" spans="3:3" x14ac:dyDescent="0.35">
      <c r="C237" s="86">
        <v>1.33</v>
      </c>
    </row>
    <row r="238" spans="3:3" x14ac:dyDescent="0.35">
      <c r="C238" s="86">
        <v>1.35</v>
      </c>
    </row>
    <row r="239" spans="3:3" x14ac:dyDescent="0.35">
      <c r="C239" s="86">
        <v>1.35</v>
      </c>
    </row>
    <row r="240" spans="3:3" x14ac:dyDescent="0.35">
      <c r="C240" s="86">
        <v>1.37</v>
      </c>
    </row>
    <row r="241" spans="3:3" x14ac:dyDescent="0.35">
      <c r="C241" s="86">
        <v>1.38</v>
      </c>
    </row>
    <row r="242" spans="3:3" x14ac:dyDescent="0.35">
      <c r="C242" s="86">
        <v>1.39</v>
      </c>
    </row>
    <row r="243" spans="3:3" x14ac:dyDescent="0.35">
      <c r="C243" s="86">
        <v>1.39</v>
      </c>
    </row>
    <row r="244" spans="3:3" x14ac:dyDescent="0.35">
      <c r="C244" s="86">
        <v>1.4</v>
      </c>
    </row>
    <row r="245" spans="3:3" x14ac:dyDescent="0.35">
      <c r="C245" s="86">
        <v>1.41</v>
      </c>
    </row>
    <row r="246" spans="3:3" x14ac:dyDescent="0.35">
      <c r="C246" s="86">
        <v>1.41</v>
      </c>
    </row>
    <row r="247" spans="3:3" x14ac:dyDescent="0.35">
      <c r="C247" s="86">
        <v>1.45</v>
      </c>
    </row>
    <row r="248" spans="3:3" x14ac:dyDescent="0.35">
      <c r="C248" s="86">
        <v>1.47</v>
      </c>
    </row>
    <row r="249" spans="3:3" x14ac:dyDescent="0.35">
      <c r="C249" s="86">
        <v>1.52</v>
      </c>
    </row>
    <row r="250" spans="3:3" x14ac:dyDescent="0.35">
      <c r="C250" s="86">
        <v>1.52</v>
      </c>
    </row>
    <row r="251" spans="3:3" x14ac:dyDescent="0.35">
      <c r="C251" s="86">
        <v>1.53</v>
      </c>
    </row>
    <row r="252" spans="3:3" x14ac:dyDescent="0.35">
      <c r="C252" s="86">
        <v>1.55</v>
      </c>
    </row>
    <row r="253" spans="3:3" x14ac:dyDescent="0.35">
      <c r="C253" s="86">
        <v>1.55</v>
      </c>
    </row>
    <row r="254" spans="3:3" x14ac:dyDescent="0.35">
      <c r="C254" s="86">
        <v>1.57</v>
      </c>
    </row>
    <row r="255" spans="3:3" x14ac:dyDescent="0.35">
      <c r="C255" s="86">
        <v>1.58</v>
      </c>
    </row>
    <row r="256" spans="3:3" x14ac:dyDescent="0.35">
      <c r="C256" s="86">
        <v>1.59</v>
      </c>
    </row>
    <row r="257" spans="3:3" x14ac:dyDescent="0.35">
      <c r="C257" s="86">
        <v>1.59</v>
      </c>
    </row>
    <row r="258" spans="3:3" x14ac:dyDescent="0.35">
      <c r="C258" s="86">
        <v>1.6</v>
      </c>
    </row>
    <row r="259" spans="3:3" x14ac:dyDescent="0.35">
      <c r="C259" s="86">
        <v>1.62</v>
      </c>
    </row>
    <row r="260" spans="3:3" x14ac:dyDescent="0.35">
      <c r="C260" s="86">
        <v>1.62</v>
      </c>
    </row>
    <row r="261" spans="3:3" x14ac:dyDescent="0.35">
      <c r="C261" s="86">
        <v>1.63</v>
      </c>
    </row>
    <row r="262" spans="3:3" x14ac:dyDescent="0.35">
      <c r="C262" s="86">
        <v>1.63</v>
      </c>
    </row>
    <row r="263" spans="3:3" x14ac:dyDescent="0.35">
      <c r="C263" s="86">
        <v>1.63</v>
      </c>
    </row>
    <row r="264" spans="3:3" x14ac:dyDescent="0.35">
      <c r="C264" s="86">
        <v>1.64</v>
      </c>
    </row>
    <row r="265" spans="3:3" x14ac:dyDescent="0.35">
      <c r="C265" s="86">
        <v>1.65</v>
      </c>
    </row>
    <row r="266" spans="3:3" x14ac:dyDescent="0.35">
      <c r="C266" s="86">
        <v>1.65</v>
      </c>
    </row>
    <row r="267" spans="3:3" x14ac:dyDescent="0.35">
      <c r="C267" s="86">
        <v>1.65</v>
      </c>
    </row>
    <row r="268" spans="3:3" x14ac:dyDescent="0.35">
      <c r="C268" s="86">
        <v>1.66</v>
      </c>
    </row>
    <row r="269" spans="3:3" x14ac:dyDescent="0.35">
      <c r="C269" s="86">
        <v>1.66</v>
      </c>
    </row>
    <row r="270" spans="3:3" x14ac:dyDescent="0.35">
      <c r="C270" s="86">
        <v>1.68</v>
      </c>
    </row>
    <row r="271" spans="3:3" x14ac:dyDescent="0.35">
      <c r="C271" s="86">
        <v>1.69</v>
      </c>
    </row>
    <row r="272" spans="3:3" x14ac:dyDescent="0.35">
      <c r="C272" s="86">
        <v>1.7</v>
      </c>
    </row>
    <row r="273" spans="3:3" x14ac:dyDescent="0.35">
      <c r="C273" s="86">
        <v>1.71</v>
      </c>
    </row>
    <row r="274" spans="3:3" x14ac:dyDescent="0.35">
      <c r="C274" s="86">
        <v>1.71</v>
      </c>
    </row>
    <row r="275" spans="3:3" x14ac:dyDescent="0.35">
      <c r="C275" s="86">
        <v>1.71</v>
      </c>
    </row>
    <row r="276" spans="3:3" x14ac:dyDescent="0.35">
      <c r="C276" s="86">
        <v>1.72</v>
      </c>
    </row>
    <row r="277" spans="3:3" x14ac:dyDescent="0.35">
      <c r="C277" s="86">
        <v>1.72</v>
      </c>
    </row>
    <row r="278" spans="3:3" x14ac:dyDescent="0.35">
      <c r="C278" s="86">
        <v>1.72</v>
      </c>
    </row>
    <row r="279" spans="3:3" x14ac:dyDescent="0.35">
      <c r="C279" s="86">
        <v>1.73</v>
      </c>
    </row>
    <row r="280" spans="3:3" x14ac:dyDescent="0.35">
      <c r="C280" s="86">
        <v>1.73</v>
      </c>
    </row>
    <row r="281" spans="3:3" x14ac:dyDescent="0.35">
      <c r="C281" s="86">
        <v>1.73</v>
      </c>
    </row>
    <row r="282" spans="3:3" x14ac:dyDescent="0.35">
      <c r="C282" s="86">
        <v>1.74</v>
      </c>
    </row>
    <row r="283" spans="3:3" x14ac:dyDescent="0.35">
      <c r="C283" s="86">
        <v>1.74</v>
      </c>
    </row>
    <row r="284" spans="3:3" x14ac:dyDescent="0.35">
      <c r="C284" s="86">
        <v>1.74</v>
      </c>
    </row>
    <row r="285" spans="3:3" x14ac:dyDescent="0.35">
      <c r="C285" s="86">
        <v>1.74</v>
      </c>
    </row>
    <row r="286" spans="3:3" x14ac:dyDescent="0.35">
      <c r="C286" s="86">
        <v>1.75</v>
      </c>
    </row>
    <row r="287" spans="3:3" x14ac:dyDescent="0.35">
      <c r="C287" s="86">
        <v>1.75</v>
      </c>
    </row>
    <row r="288" spans="3:3" x14ac:dyDescent="0.35">
      <c r="C288" s="86">
        <v>1.75</v>
      </c>
    </row>
    <row r="289" spans="3:3" x14ac:dyDescent="0.35">
      <c r="C289" s="86">
        <v>1.76</v>
      </c>
    </row>
    <row r="290" spans="3:3" x14ac:dyDescent="0.35">
      <c r="C290" s="86">
        <v>1.77</v>
      </c>
    </row>
    <row r="291" spans="3:3" x14ac:dyDescent="0.35">
      <c r="C291" s="86">
        <v>1.78</v>
      </c>
    </row>
    <row r="292" spans="3:3" x14ac:dyDescent="0.35">
      <c r="C292" s="86">
        <v>1.78</v>
      </c>
    </row>
    <row r="293" spans="3:3" x14ac:dyDescent="0.35">
      <c r="C293" s="86">
        <v>1.79</v>
      </c>
    </row>
    <row r="294" spans="3:3" x14ac:dyDescent="0.35">
      <c r="C294" s="86">
        <v>1.79</v>
      </c>
    </row>
    <row r="295" spans="3:3" x14ac:dyDescent="0.35">
      <c r="C295" s="86">
        <v>1.8</v>
      </c>
    </row>
    <row r="296" spans="3:3" x14ac:dyDescent="0.35">
      <c r="C296" s="86">
        <v>1.8</v>
      </c>
    </row>
    <row r="297" spans="3:3" x14ac:dyDescent="0.35">
      <c r="C297" s="86">
        <v>1.8</v>
      </c>
    </row>
    <row r="298" spans="3:3" x14ac:dyDescent="0.35">
      <c r="C298" s="86">
        <v>1.8</v>
      </c>
    </row>
    <row r="299" spans="3:3" x14ac:dyDescent="0.35">
      <c r="C299" s="86">
        <v>1.81</v>
      </c>
    </row>
    <row r="300" spans="3:3" x14ac:dyDescent="0.35">
      <c r="C300" s="86">
        <v>1.82</v>
      </c>
    </row>
    <row r="301" spans="3:3" x14ac:dyDescent="0.35">
      <c r="C301" s="86">
        <v>1.82</v>
      </c>
    </row>
    <row r="302" spans="3:3" x14ac:dyDescent="0.35">
      <c r="C302" s="86">
        <v>1.82</v>
      </c>
    </row>
    <row r="303" spans="3:3" x14ac:dyDescent="0.35">
      <c r="C303" s="86">
        <v>1.83</v>
      </c>
    </row>
    <row r="304" spans="3:3" x14ac:dyDescent="0.35">
      <c r="C304" s="86">
        <v>1.83</v>
      </c>
    </row>
    <row r="305" spans="3:3" x14ac:dyDescent="0.35">
      <c r="C305" s="86">
        <v>1.84</v>
      </c>
    </row>
    <row r="306" spans="3:3" x14ac:dyDescent="0.35">
      <c r="C306" s="86">
        <v>1.84</v>
      </c>
    </row>
    <row r="307" spans="3:3" x14ac:dyDescent="0.35">
      <c r="C307" s="86">
        <v>1.86</v>
      </c>
    </row>
    <row r="308" spans="3:3" x14ac:dyDescent="0.35">
      <c r="C308" s="86">
        <v>1.87</v>
      </c>
    </row>
    <row r="309" spans="3:3" x14ac:dyDescent="0.35">
      <c r="C309" s="86">
        <v>1.88</v>
      </c>
    </row>
    <row r="310" spans="3:3" x14ac:dyDescent="0.35">
      <c r="C310" s="86">
        <v>1.89</v>
      </c>
    </row>
    <row r="311" spans="3:3" x14ac:dyDescent="0.35">
      <c r="C311" s="86">
        <v>1.89</v>
      </c>
    </row>
    <row r="312" spans="3:3" x14ac:dyDescent="0.35">
      <c r="C312" s="86">
        <v>1.9</v>
      </c>
    </row>
    <row r="313" spans="3:3" x14ac:dyDescent="0.35">
      <c r="C313" s="86">
        <v>1.91</v>
      </c>
    </row>
    <row r="314" spans="3:3" x14ac:dyDescent="0.35">
      <c r="C314" s="86">
        <v>1.91</v>
      </c>
    </row>
    <row r="315" spans="3:3" x14ac:dyDescent="0.35">
      <c r="C315" s="86">
        <v>1.92</v>
      </c>
    </row>
    <row r="316" spans="3:3" x14ac:dyDescent="0.35">
      <c r="C316" s="86">
        <v>1.93</v>
      </c>
    </row>
    <row r="317" spans="3:3" x14ac:dyDescent="0.35">
      <c r="C317" s="86">
        <v>1.94</v>
      </c>
    </row>
    <row r="318" spans="3:3" x14ac:dyDescent="0.35">
      <c r="C318" s="86">
        <v>1.94</v>
      </c>
    </row>
    <row r="319" spans="3:3" x14ac:dyDescent="0.35">
      <c r="C319" s="86">
        <v>1.94</v>
      </c>
    </row>
    <row r="320" spans="3:3" x14ac:dyDescent="0.35">
      <c r="C320" s="86">
        <v>1.94</v>
      </c>
    </row>
    <row r="321" spans="3:3" x14ac:dyDescent="0.35">
      <c r="C321" s="86">
        <v>1.94</v>
      </c>
    </row>
    <row r="322" spans="3:3" x14ac:dyDescent="0.35">
      <c r="C322" s="86">
        <v>1.95</v>
      </c>
    </row>
    <row r="323" spans="3:3" x14ac:dyDescent="0.35">
      <c r="C323" s="86">
        <v>1.95</v>
      </c>
    </row>
    <row r="324" spans="3:3" x14ac:dyDescent="0.35">
      <c r="C324" s="86">
        <v>1.96</v>
      </c>
    </row>
    <row r="325" spans="3:3" x14ac:dyDescent="0.35">
      <c r="C325" s="86">
        <v>1.96</v>
      </c>
    </row>
    <row r="326" spans="3:3" x14ac:dyDescent="0.35">
      <c r="C326" s="86">
        <v>1.97</v>
      </c>
    </row>
    <row r="327" spans="3:3" x14ac:dyDescent="0.35">
      <c r="C327" s="86">
        <v>1.97</v>
      </c>
    </row>
    <row r="328" spans="3:3" x14ac:dyDescent="0.35">
      <c r="C328" s="86">
        <v>1.99</v>
      </c>
    </row>
    <row r="329" spans="3:3" x14ac:dyDescent="0.35">
      <c r="C329" s="86">
        <v>2</v>
      </c>
    </row>
    <row r="330" spans="3:3" x14ac:dyDescent="0.35">
      <c r="C330" s="86">
        <v>2.0099999999999998</v>
      </c>
    </row>
    <row r="331" spans="3:3" x14ac:dyDescent="0.35">
      <c r="C331" s="86">
        <v>2.02</v>
      </c>
    </row>
    <row r="332" spans="3:3" x14ac:dyDescent="0.35">
      <c r="C332" s="86">
        <v>2.02</v>
      </c>
    </row>
    <row r="333" spans="3:3" x14ac:dyDescent="0.35">
      <c r="C333" s="86">
        <v>2.0299999999999998</v>
      </c>
    </row>
    <row r="334" spans="3:3" x14ac:dyDescent="0.35">
      <c r="C334" s="86">
        <v>2.0299999999999998</v>
      </c>
    </row>
    <row r="335" spans="3:3" x14ac:dyDescent="0.35">
      <c r="C335" s="86">
        <v>2.0699999999999998</v>
      </c>
    </row>
    <row r="336" spans="3:3" x14ac:dyDescent="0.35">
      <c r="C336" s="86">
        <v>2.12</v>
      </c>
    </row>
    <row r="337" spans="3:3" x14ac:dyDescent="0.35">
      <c r="C337" s="86">
        <v>2.13</v>
      </c>
    </row>
    <row r="338" spans="3:3" x14ac:dyDescent="0.35">
      <c r="C338" s="86">
        <v>2.13</v>
      </c>
    </row>
    <row r="339" spans="3:3" x14ac:dyDescent="0.35">
      <c r="C339" s="86">
        <v>2.14</v>
      </c>
    </row>
    <row r="340" spans="3:3" x14ac:dyDescent="0.35">
      <c r="C340" s="86">
        <v>2.17</v>
      </c>
    </row>
    <row r="341" spans="3:3" x14ac:dyDescent="0.35">
      <c r="C341" s="86">
        <v>2.2000000000000002</v>
      </c>
    </row>
    <row r="342" spans="3:3" x14ac:dyDescent="0.35">
      <c r="C342" s="86">
        <v>2.21</v>
      </c>
    </row>
    <row r="343" spans="3:3" x14ac:dyDescent="0.35">
      <c r="C343" s="86">
        <v>2.25</v>
      </c>
    </row>
    <row r="344" spans="3:3" x14ac:dyDescent="0.35">
      <c r="C344" s="86">
        <v>2.2599999999999998</v>
      </c>
    </row>
    <row r="345" spans="3:3" x14ac:dyDescent="0.35">
      <c r="C345" s="86">
        <v>2.27</v>
      </c>
    </row>
    <row r="346" spans="3:3" x14ac:dyDescent="0.35">
      <c r="C346" s="86">
        <v>2.29</v>
      </c>
    </row>
    <row r="347" spans="3:3" x14ac:dyDescent="0.35">
      <c r="C347" s="86">
        <v>2.33</v>
      </c>
    </row>
    <row r="348" spans="3:3" x14ac:dyDescent="0.35">
      <c r="C348" s="86">
        <v>2.34</v>
      </c>
    </row>
    <row r="349" spans="3:3" x14ac:dyDescent="0.35">
      <c r="C349" s="86">
        <v>2.35</v>
      </c>
    </row>
    <row r="350" spans="3:3" x14ac:dyDescent="0.35">
      <c r="C350" s="86">
        <v>2.38</v>
      </c>
    </row>
    <row r="351" spans="3:3" x14ac:dyDescent="0.35">
      <c r="C351" s="86">
        <v>2.39</v>
      </c>
    </row>
    <row r="352" spans="3:3" x14ac:dyDescent="0.35">
      <c r="C352" s="86">
        <v>2.4500000000000002</v>
      </c>
    </row>
    <row r="353" spans="3:3" x14ac:dyDescent="0.35">
      <c r="C353" s="86">
        <v>2.5</v>
      </c>
    </row>
    <row r="354" spans="3:3" x14ac:dyDescent="0.35">
      <c r="C354" s="86">
        <v>2.59</v>
      </c>
    </row>
    <row r="355" spans="3:3" x14ac:dyDescent="0.35">
      <c r="C355" s="86">
        <v>2.63</v>
      </c>
    </row>
    <row r="356" spans="3:3" x14ac:dyDescent="0.35">
      <c r="C356" s="86">
        <v>2.66</v>
      </c>
    </row>
    <row r="357" spans="3:3" x14ac:dyDescent="0.35">
      <c r="C357" s="86">
        <v>2.91</v>
      </c>
    </row>
    <row r="358" spans="3:3" x14ac:dyDescent="0.35">
      <c r="C358" s="86">
        <v>3.3</v>
      </c>
    </row>
    <row r="359" spans="3:3" x14ac:dyDescent="0.35">
      <c r="C359" s="86">
        <v>3.4</v>
      </c>
    </row>
    <row r="360" spans="3:3" x14ac:dyDescent="0.35">
      <c r="C360" s="86">
        <v>3.5</v>
      </c>
    </row>
    <row r="361" spans="3:3" x14ac:dyDescent="0.35">
      <c r="C361" s="86">
        <v>3.74</v>
      </c>
    </row>
    <row r="362" spans="3:3" x14ac:dyDescent="0.35">
      <c r="C362" s="86">
        <v>3.82</v>
      </c>
    </row>
    <row r="363" spans="3:3" x14ac:dyDescent="0.35">
      <c r="C363" s="86">
        <v>4.0999999999999996</v>
      </c>
    </row>
    <row r="364" spans="3:3" x14ac:dyDescent="0.35">
      <c r="C364" s="86" t="e">
        <v>#N/A</v>
      </c>
    </row>
    <row r="365" spans="3:3" x14ac:dyDescent="0.35">
      <c r="C365" s="86" t="e">
        <v>#N/A</v>
      </c>
    </row>
    <row r="366" spans="3:3" x14ac:dyDescent="0.35">
      <c r="C366" s="86" t="e">
        <v>#N/A</v>
      </c>
    </row>
    <row r="367" spans="3:3" x14ac:dyDescent="0.35">
      <c r="C367" s="86" t="e">
        <v>#N/A</v>
      </c>
    </row>
    <row r="368" spans="3:3" x14ac:dyDescent="0.35">
      <c r="C368" s="86" t="e">
        <v>#N/A</v>
      </c>
    </row>
    <row r="369" spans="3:3" x14ac:dyDescent="0.35">
      <c r="C369" s="86" t="e">
        <v>#N/A</v>
      </c>
    </row>
    <row r="370" spans="3:3" x14ac:dyDescent="0.35">
      <c r="C370" s="86" t="e">
        <v>#N/A</v>
      </c>
    </row>
    <row r="371" spans="3:3" x14ac:dyDescent="0.35">
      <c r="C371" s="86" t="e">
        <v>#N/A</v>
      </c>
    </row>
    <row r="372" spans="3:3" x14ac:dyDescent="0.35">
      <c r="C372" s="86" t="e">
        <v>#N/A</v>
      </c>
    </row>
    <row r="373" spans="3:3" x14ac:dyDescent="0.35">
      <c r="C373" s="86" t="e">
        <v>#N/A</v>
      </c>
    </row>
    <row r="374" spans="3:3" x14ac:dyDescent="0.35">
      <c r="C374" s="86" t="e">
        <v>#N/A</v>
      </c>
    </row>
    <row r="375" spans="3:3" x14ac:dyDescent="0.35">
      <c r="C375" s="86" t="e">
        <v>#N/A</v>
      </c>
    </row>
    <row r="376" spans="3:3" x14ac:dyDescent="0.35">
      <c r="C376" s="86" t="e">
        <v>#N/A</v>
      </c>
    </row>
    <row r="377" spans="3:3" x14ac:dyDescent="0.35">
      <c r="C377" s="86" t="e">
        <v>#N/A</v>
      </c>
    </row>
    <row r="378" spans="3:3" x14ac:dyDescent="0.35">
      <c r="C378" s="86" t="e">
        <v>#N/A</v>
      </c>
    </row>
    <row r="379" spans="3:3" x14ac:dyDescent="0.35">
      <c r="C379" s="86" t="e">
        <v>#N/A</v>
      </c>
    </row>
    <row r="380" spans="3:3" x14ac:dyDescent="0.35">
      <c r="C380" s="86" t="e">
        <v>#N/A</v>
      </c>
    </row>
    <row r="381" spans="3:3" x14ac:dyDescent="0.35">
      <c r="C381" s="86" t="e">
        <v>#N/A</v>
      </c>
    </row>
    <row r="382" spans="3:3" x14ac:dyDescent="0.35">
      <c r="C382" s="86" t="e">
        <v>#N/A</v>
      </c>
    </row>
    <row r="383" spans="3:3" x14ac:dyDescent="0.35">
      <c r="C383" s="86" t="e">
        <v>#N/A</v>
      </c>
    </row>
    <row r="384" spans="3:3" x14ac:dyDescent="0.35">
      <c r="C384" s="86" t="e">
        <v>#N/A</v>
      </c>
    </row>
    <row r="385" spans="3:3" x14ac:dyDescent="0.35">
      <c r="C385" s="86" t="e">
        <v>#N/A</v>
      </c>
    </row>
    <row r="386" spans="3:3" x14ac:dyDescent="0.35">
      <c r="C386" s="86" t="e">
        <v>#N/A</v>
      </c>
    </row>
    <row r="387" spans="3:3" x14ac:dyDescent="0.35">
      <c r="C387" s="86" t="e">
        <v>#N/A</v>
      </c>
    </row>
    <row r="388" spans="3:3" x14ac:dyDescent="0.35">
      <c r="C388" s="86" t="e">
        <v>#N/A</v>
      </c>
    </row>
    <row r="389" spans="3:3" x14ac:dyDescent="0.35">
      <c r="C389" s="86" t="e">
        <v>#N/A</v>
      </c>
    </row>
    <row r="390" spans="3:3" x14ac:dyDescent="0.35">
      <c r="C390" s="86" t="e">
        <v>#N/A</v>
      </c>
    </row>
    <row r="391" spans="3:3" x14ac:dyDescent="0.35">
      <c r="C391" s="86" t="e">
        <v>#N/A</v>
      </c>
    </row>
    <row r="392" spans="3:3" x14ac:dyDescent="0.35">
      <c r="C392" s="86" t="e">
        <v>#N/A</v>
      </c>
    </row>
    <row r="393" spans="3:3" x14ac:dyDescent="0.35">
      <c r="C393" s="86" t="e">
        <v>#N/A</v>
      </c>
    </row>
    <row r="394" spans="3:3" x14ac:dyDescent="0.35">
      <c r="C394" s="86" t="e">
        <v>#N/A</v>
      </c>
    </row>
    <row r="395" spans="3:3" x14ac:dyDescent="0.35">
      <c r="C395" s="86" t="e">
        <v>#N/A</v>
      </c>
    </row>
    <row r="396" spans="3:3" x14ac:dyDescent="0.35">
      <c r="C396" s="86" t="e">
        <v>#N/A</v>
      </c>
    </row>
    <row r="397" spans="3:3" x14ac:dyDescent="0.35">
      <c r="C397" s="86" t="e">
        <v>#N/A</v>
      </c>
    </row>
    <row r="398" spans="3:3" x14ac:dyDescent="0.35">
      <c r="C398" s="86" t="e">
        <v>#N/A</v>
      </c>
    </row>
    <row r="399" spans="3:3" x14ac:dyDescent="0.35">
      <c r="C399" s="86" t="e">
        <v>#N/A</v>
      </c>
    </row>
    <row r="400" spans="3:3" x14ac:dyDescent="0.35">
      <c r="C400" s="86" t="e">
        <v>#N/A</v>
      </c>
    </row>
  </sheetData>
  <sortState xmlns:xlrd2="http://schemas.microsoft.com/office/spreadsheetml/2017/richdata2" ref="C205:C400">
    <sortCondition ref="C205:C400"/>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998A-021C-9C41-8FB0-8C6225247A42}">
  <sheetPr>
    <tabColor theme="5"/>
  </sheetPr>
  <dimension ref="A1:F402"/>
  <sheetViews>
    <sheetView workbookViewId="0">
      <selection sqref="A1:C1048576"/>
    </sheetView>
  </sheetViews>
  <sheetFormatPr defaultColWidth="10.6640625" defaultRowHeight="15.5" x14ac:dyDescent="0.35"/>
  <cols>
    <col min="1" max="1" width="8.83203125" style="25"/>
    <col min="2" max="2" width="15.1640625" style="25" hidden="1" customWidth="1"/>
  </cols>
  <sheetData>
    <row r="1" spans="1:6" x14ac:dyDescent="0.35">
      <c r="C1" t="s">
        <v>441</v>
      </c>
      <c r="D1" s="1" t="s">
        <v>440</v>
      </c>
    </row>
    <row r="2" spans="1:6" ht="119" x14ac:dyDescent="0.35">
      <c r="A2" s="35" t="s">
        <v>413</v>
      </c>
      <c r="B2" s="36" t="s">
        <v>419</v>
      </c>
      <c r="C2" s="37" t="s">
        <v>414</v>
      </c>
      <c r="D2" s="36" t="s">
        <v>418</v>
      </c>
    </row>
    <row r="3" spans="1:6" x14ac:dyDescent="0.35">
      <c r="A3" s="38" t="s">
        <v>1</v>
      </c>
      <c r="B3" s="39">
        <f>D3</f>
        <v>0.36493991835732409</v>
      </c>
      <c r="C3" s="40">
        <v>1.4743354320526123</v>
      </c>
      <c r="D3" s="40">
        <f>10-(IF('Political stability abs conf'!C3="","",(10*(('Political stability abs conf'!C3-MIN('Political stability abs conf'!C$3:C$198))/((MAX('Political stability abs conf'!C$3:C$198)-MIN('Political stability abs conf'!C$3:C$198)))))))</f>
        <v>0.36493991835732409</v>
      </c>
      <c r="E3" s="32"/>
      <c r="F3" s="33"/>
    </row>
    <row r="4" spans="1:6" x14ac:dyDescent="0.35">
      <c r="A4" s="38" t="s">
        <v>3</v>
      </c>
      <c r="B4" s="39">
        <f t="shared" ref="B4:B70" si="0">D4</f>
        <v>9.6445370457188933</v>
      </c>
      <c r="C4" s="41">
        <v>-2.5298552513122559</v>
      </c>
      <c r="D4" s="40">
        <f>10-(IF('Political stability abs conf'!C4="","",(10*(('Political stability abs conf'!C4-MIN('Political stability abs conf'!C$3:C$198))/((MAX('Political stability abs conf'!C$3:C$198)-MIN('Political stability abs conf'!C$3:C$198)))))))</f>
        <v>9.6445370457188933</v>
      </c>
      <c r="E4" s="32"/>
      <c r="F4" s="33"/>
    </row>
    <row r="5" spans="1:6" x14ac:dyDescent="0.35">
      <c r="A5" s="38" t="s">
        <v>5</v>
      </c>
      <c r="B5" s="39">
        <f t="shared" si="0"/>
        <v>5.4290126105173862</v>
      </c>
      <c r="C5" s="40">
        <v>-0.71083623170852661</v>
      </c>
      <c r="D5" s="40">
        <f>10-(IF('Political stability abs conf'!C5="","",(10*(('Political stability abs conf'!C5-MIN('Political stability abs conf'!C$3:C$198))/((MAX('Political stability abs conf'!C$3:C$198)-MIN('Political stability abs conf'!C$3:C$198)))))))</f>
        <v>5.4290126105173862</v>
      </c>
      <c r="E5" s="32"/>
      <c r="F5" s="33"/>
    </row>
    <row r="6" spans="1:6" x14ac:dyDescent="0.35">
      <c r="A6" s="38" t="s">
        <v>7</v>
      </c>
      <c r="B6" s="39">
        <f t="shared" si="0"/>
        <v>3.5280324054211203</v>
      </c>
      <c r="C6" s="40">
        <v>0.10944584757089615</v>
      </c>
      <c r="D6" s="40">
        <f>10-(IF('Political stability abs conf'!C6="","",(10*(('Political stability abs conf'!C6-MIN('Political stability abs conf'!C$3:C$198))/((MAX('Political stability abs conf'!C$3:C$198)-MIN('Political stability abs conf'!C$3:C$198)))))))</f>
        <v>3.5280324054211203</v>
      </c>
      <c r="E6" s="32"/>
      <c r="F6" s="33"/>
    </row>
    <row r="7" spans="1:6" x14ac:dyDescent="0.35">
      <c r="A7" s="38" t="s">
        <v>9</v>
      </c>
      <c r="B7" s="39">
        <f t="shared" si="0"/>
        <v>0</v>
      </c>
      <c r="C7" s="40">
        <v>1.6318087577819824</v>
      </c>
      <c r="D7" s="40">
        <f>10-(IF('Political stability abs conf'!C7="","",(10*(('Political stability abs conf'!C7-MIN('Political stability abs conf'!C$3:C$198))/((MAX('Political stability abs conf'!C$3:C$198)-MIN('Political stability abs conf'!C$3:C$198)))))))</f>
        <v>0</v>
      </c>
      <c r="E7" s="32"/>
      <c r="F7" s="33"/>
    </row>
    <row r="8" spans="1:6" x14ac:dyDescent="0.35">
      <c r="A8" s="38" t="s">
        <v>11</v>
      </c>
      <c r="B8" s="39">
        <f t="shared" si="0"/>
        <v>2.2769370354860694</v>
      </c>
      <c r="C8" s="40">
        <v>0.6492995023727417</v>
      </c>
      <c r="D8" s="40">
        <f>10-(IF('Political stability abs conf'!C8="","",(10*(('Political stability abs conf'!C8-MIN('Political stability abs conf'!C$3:C$198))/((MAX('Political stability abs conf'!C$3:C$198)-MIN('Political stability abs conf'!C$3:C$198)))))))</f>
        <v>2.2769370354860694</v>
      </c>
      <c r="E8" s="32"/>
      <c r="F8" s="33"/>
    </row>
    <row r="9" spans="1:6" x14ac:dyDescent="0.35">
      <c r="A9" s="38" t="s">
        <v>13</v>
      </c>
      <c r="B9" s="39">
        <f t="shared" si="0"/>
        <v>4.0281716632530546</v>
      </c>
      <c r="C9" s="40">
        <v>-0.10636664181947708</v>
      </c>
      <c r="D9" s="40">
        <f>10-(IF('Political stability abs conf'!C9="","",(10*(('Political stability abs conf'!C9-MIN('Political stability abs conf'!C$3:C$198))/((MAX('Political stability abs conf'!C$3:C$198)-MIN('Political stability abs conf'!C$3:C$198)))))))</f>
        <v>4.0281716632530546</v>
      </c>
      <c r="E9" s="32"/>
      <c r="F9" s="33"/>
    </row>
    <row r="10" spans="1:6" x14ac:dyDescent="0.35">
      <c r="A10" s="38" t="s">
        <v>15</v>
      </c>
      <c r="B10" s="39">
        <f t="shared" si="0"/>
        <v>5.71813115285069</v>
      </c>
      <c r="C10" s="40">
        <v>-0.83559226989746094</v>
      </c>
      <c r="D10" s="40">
        <f>10-(IF('Political stability abs conf'!C10="","",(10*(('Political stability abs conf'!C10-MIN('Political stability abs conf'!C$3:C$198))/((MAX('Political stability abs conf'!C$3:C$198)-MIN('Political stability abs conf'!C$3:C$198)))))))</f>
        <v>5.71813115285069</v>
      </c>
      <c r="E10" s="32"/>
      <c r="F10" s="33"/>
    </row>
    <row r="11" spans="1:6" x14ac:dyDescent="0.35">
      <c r="A11" s="38" t="s">
        <v>17</v>
      </c>
      <c r="B11" s="39">
        <f t="shared" si="0"/>
        <v>1.5672054166772789</v>
      </c>
      <c r="C11" s="40">
        <v>0.95555210113525391</v>
      </c>
      <c r="D11" s="40">
        <f>10-(IF('Political stability abs conf'!C11="","",(10*(('Political stability abs conf'!C11-MIN('Political stability abs conf'!C$3:C$198))/((MAX('Political stability abs conf'!C$3:C$198)-MIN('Political stability abs conf'!C$3:C$198)))))))</f>
        <v>1.5672054166772789</v>
      </c>
      <c r="E11" s="32"/>
      <c r="F11" s="33"/>
    </row>
    <row r="12" spans="1:6" x14ac:dyDescent="0.35">
      <c r="A12" s="38" t="s">
        <v>19</v>
      </c>
      <c r="B12" s="39">
        <f t="shared" si="0"/>
        <v>1.8095281337149238</v>
      </c>
      <c r="C12" s="40">
        <v>0.85098868608474731</v>
      </c>
      <c r="D12" s="40">
        <f>10-(IF('Political stability abs conf'!C12="","",(10*(('Political stability abs conf'!C12-MIN('Political stability abs conf'!C$3:C$198))/((MAX('Political stability abs conf'!C$3:C$198)-MIN('Political stability abs conf'!C$3:C$198)))))))</f>
        <v>1.8095281337149238</v>
      </c>
      <c r="E12" s="32"/>
      <c r="F12" s="33"/>
    </row>
    <row r="13" spans="1:6" x14ac:dyDescent="0.35">
      <c r="A13" s="38" t="s">
        <v>21</v>
      </c>
      <c r="B13" s="39">
        <f t="shared" si="0"/>
        <v>1.6614360661581831</v>
      </c>
      <c r="C13" s="40">
        <v>0.91489112377166748</v>
      </c>
      <c r="D13" s="40">
        <f>10-(IF('Political stability abs conf'!C13="","",(10*(('Political stability abs conf'!C13-MIN('Political stability abs conf'!C$3:C$198))/((MAX('Political stability abs conf'!C$3:C$198)-MIN('Political stability abs conf'!C$3:C$198)))))))</f>
        <v>1.6614360661581831</v>
      </c>
      <c r="E13" s="32"/>
      <c r="F13" s="33"/>
    </row>
    <row r="14" spans="1:6" x14ac:dyDescent="0.35">
      <c r="A14" s="38" t="s">
        <v>23</v>
      </c>
      <c r="B14" s="39">
        <f t="shared" si="0"/>
        <v>5.7595816819876298</v>
      </c>
      <c r="C14" s="40">
        <v>-0.85347837209701538</v>
      </c>
      <c r="D14" s="40">
        <f>10-(IF('Political stability abs conf'!C14="","",(10*(('Political stability abs conf'!C14-MIN('Political stability abs conf'!C$3:C$198))/((MAX('Political stability abs conf'!C$3:C$198)-MIN('Political stability abs conf'!C$3:C$198)))))))</f>
        <v>5.7595816819876298</v>
      </c>
      <c r="E14" s="32"/>
      <c r="F14" s="33"/>
    </row>
    <row r="15" spans="1:6" x14ac:dyDescent="0.35">
      <c r="A15" s="38" t="s">
        <v>25</v>
      </c>
      <c r="B15" s="39">
        <f t="shared" si="0"/>
        <v>6.942654145566765</v>
      </c>
      <c r="C15" s="40">
        <v>-1.3639798164367676</v>
      </c>
      <c r="D15" s="40">
        <f>10-(IF('Political stability abs conf'!C15="","",(10*(('Political stability abs conf'!C15-MIN('Political stability abs conf'!C$3:C$198))/((MAX('Political stability abs conf'!C$3:C$198)-MIN('Political stability abs conf'!C$3:C$198)))))))</f>
        <v>6.942654145566765</v>
      </c>
      <c r="E15" s="32"/>
      <c r="F15" s="33"/>
    </row>
    <row r="16" spans="1:6" x14ac:dyDescent="0.35">
      <c r="A16" s="38" t="s">
        <v>27</v>
      </c>
      <c r="B16" s="39">
        <f t="shared" si="0"/>
        <v>2.362091994512511</v>
      </c>
      <c r="C16" s="40">
        <v>0.61255472898483276</v>
      </c>
      <c r="D16" s="40">
        <f>10-(IF('Political stability abs conf'!C16="","",(10*(('Political stability abs conf'!C16-MIN('Political stability abs conf'!C$3:C$198))/((MAX('Political stability abs conf'!C$3:C$198)-MIN('Political stability abs conf'!C$3:C$198)))))))</f>
        <v>2.362091994512511</v>
      </c>
      <c r="E16" s="32"/>
      <c r="F16" s="33"/>
    </row>
    <row r="17" spans="1:6" x14ac:dyDescent="0.35">
      <c r="A17" s="38" t="s">
        <v>29</v>
      </c>
      <c r="B17" s="39">
        <f t="shared" si="0"/>
        <v>4.4800179687703316</v>
      </c>
      <c r="C17" s="40">
        <v>-0.3013404905796051</v>
      </c>
      <c r="D17" s="40">
        <f>10-(IF('Political stability abs conf'!C17="","",(10*(('Political stability abs conf'!C17-MIN('Political stability abs conf'!C$3:C$198))/((MAX('Political stability abs conf'!C$3:C$198)-MIN('Political stability abs conf'!C$3:C$198)))))))</f>
        <v>4.4800179687703316</v>
      </c>
      <c r="E17" s="32"/>
      <c r="F17" s="33"/>
    </row>
    <row r="18" spans="1:6" x14ac:dyDescent="0.35">
      <c r="A18" s="38" t="s">
        <v>31</v>
      </c>
      <c r="B18" s="39">
        <f t="shared" si="0"/>
        <v>7.5794075604536317</v>
      </c>
      <c r="C18" s="40">
        <v>-1.6387419700622559</v>
      </c>
      <c r="D18" s="40">
        <f>10-(IF('Political stability abs conf'!C18="","",(10*(('Political stability abs conf'!C18-MIN('Political stability abs conf'!C$3:C$198))/((MAX('Political stability abs conf'!C$3:C$198)-MIN('Political stability abs conf'!C$3:C$198)))))))</f>
        <v>7.5794075604536317</v>
      </c>
      <c r="E18" s="32"/>
      <c r="F18" s="33"/>
    </row>
    <row r="19" spans="1:6" x14ac:dyDescent="0.35">
      <c r="A19" s="38" t="s">
        <v>33</v>
      </c>
      <c r="B19" s="39">
        <f t="shared" si="0"/>
        <v>6.0299935525481692</v>
      </c>
      <c r="C19" s="40">
        <v>-0.97016239166259766</v>
      </c>
      <c r="D19" s="40">
        <f>10-(IF('Political stability abs conf'!C19="","",(10*(('Political stability abs conf'!C19-MIN('Political stability abs conf'!C$3:C$198))/((MAX('Political stability abs conf'!C$3:C$198)-MIN('Political stability abs conf'!C$3:C$198)))))))</f>
        <v>6.0299935525481692</v>
      </c>
      <c r="E19" s="32"/>
      <c r="F19" s="33"/>
    </row>
    <row r="20" spans="1:6" x14ac:dyDescent="0.35">
      <c r="A20" s="38" t="s">
        <v>35</v>
      </c>
      <c r="B20" s="39">
        <f t="shared" si="0"/>
        <v>2.7196444723999171</v>
      </c>
      <c r="C20" s="40">
        <v>0.45826911926269531</v>
      </c>
      <c r="D20" s="40">
        <f>10-(IF('Political stability abs conf'!C20="","",(10*(('Political stability abs conf'!C20-MIN('Political stability abs conf'!C$3:C$198))/((MAX('Political stability abs conf'!C$3:C$198)-MIN('Political stability abs conf'!C$3:C$198)))))))</f>
        <v>2.7196444723999171</v>
      </c>
      <c r="E20" s="32"/>
      <c r="F20" s="33"/>
    </row>
    <row r="21" spans="1:6" x14ac:dyDescent="0.35">
      <c r="A21" s="38" t="s">
        <v>37</v>
      </c>
      <c r="B21" s="39">
        <f t="shared" si="0"/>
        <v>4.9522492678034125</v>
      </c>
      <c r="C21" s="40">
        <v>-0.50511056184768677</v>
      </c>
      <c r="D21" s="40">
        <f>10-(IF('Political stability abs conf'!C21="","",(10*(('Political stability abs conf'!C21-MIN('Political stability abs conf'!C$3:C$198))/((MAX('Political stability abs conf'!C$3:C$198)-MIN('Political stability abs conf'!C$3:C$198)))))))</f>
        <v>4.9522492678034125</v>
      </c>
      <c r="E21" s="32"/>
      <c r="F21" s="33"/>
    </row>
    <row r="22" spans="1:6" x14ac:dyDescent="0.35">
      <c r="A22" s="38" t="s">
        <v>39</v>
      </c>
      <c r="B22" s="39">
        <f t="shared" si="0"/>
        <v>1.7498977684655905</v>
      </c>
      <c r="C22" s="40">
        <v>0.87671947479248047</v>
      </c>
      <c r="D22" s="40">
        <f>10-(IF('Political stability abs conf'!C22="","",(10*(('Political stability abs conf'!C22-MIN('Political stability abs conf'!C$3:C$198))/((MAX('Political stability abs conf'!C$3:C$198)-MIN('Political stability abs conf'!C$3:C$198)))))))</f>
        <v>1.7498977684655905</v>
      </c>
      <c r="E22" s="32"/>
      <c r="F22" s="33"/>
    </row>
    <row r="23" spans="1:6" x14ac:dyDescent="0.35">
      <c r="A23" s="38" t="s">
        <v>41</v>
      </c>
      <c r="B23" s="39">
        <f t="shared" si="0"/>
        <v>4.6636588043189811</v>
      </c>
      <c r="C23" s="40">
        <v>-0.38058239221572876</v>
      </c>
      <c r="D23" s="40">
        <f>10-(IF('Political stability abs conf'!C23="","",(10*(('Political stability abs conf'!C23-MIN('Political stability abs conf'!C$3:C$198))/((MAX('Political stability abs conf'!C$3:C$198)-MIN('Political stability abs conf'!C$3:C$198)))))))</f>
        <v>4.6636588043189811</v>
      </c>
      <c r="E23" s="32"/>
      <c r="F23" s="33"/>
    </row>
    <row r="24" spans="1:6" x14ac:dyDescent="0.35">
      <c r="A24" s="38" t="s">
        <v>43</v>
      </c>
      <c r="B24" s="39">
        <f t="shared" si="0"/>
        <v>5.4887319328105786</v>
      </c>
      <c r="C24" s="40">
        <v>-0.73660540580749512</v>
      </c>
      <c r="D24" s="40">
        <f>10-(IF('Political stability abs conf'!C24="","",(10*(('Political stability abs conf'!C24-MIN('Political stability abs conf'!C$3:C$198))/((MAX('Political stability abs conf'!C$3:C$198)-MIN('Political stability abs conf'!C$3:C$198)))))))</f>
        <v>5.4887319328105786</v>
      </c>
      <c r="E24" s="32"/>
      <c r="F24" s="33"/>
    </row>
    <row r="25" spans="1:6" x14ac:dyDescent="0.35">
      <c r="A25" s="38" t="s">
        <v>45</v>
      </c>
      <c r="B25" s="39">
        <f t="shared" si="0"/>
        <v>2.7139716651371764</v>
      </c>
      <c r="C25" s="40">
        <v>0.46071696281433105</v>
      </c>
      <c r="D25" s="40">
        <f>10-(IF('Political stability abs conf'!C25="","",(10*(('Political stability abs conf'!C25-MIN('Political stability abs conf'!C$3:C$198))/((MAX('Political stability abs conf'!C$3:C$198)-MIN('Political stability abs conf'!C$3:C$198)))))))</f>
        <v>2.7139716651371764</v>
      </c>
      <c r="E25" s="32"/>
      <c r="F25" s="33"/>
    </row>
    <row r="26" spans="1:6" x14ac:dyDescent="0.35">
      <c r="A26" s="38" t="s">
        <v>47</v>
      </c>
      <c r="B26" s="39">
        <f t="shared" si="0"/>
        <v>4.5199406192393754</v>
      </c>
      <c r="C26" s="40">
        <v>-0.31856730580329895</v>
      </c>
      <c r="D26" s="40">
        <f>10-(IF('Political stability abs conf'!C26="","",(10*(('Political stability abs conf'!C26-MIN('Political stability abs conf'!C$3:C$198))/((MAX('Political stability abs conf'!C$3:C$198)-MIN('Political stability abs conf'!C$3:C$198)))))))</f>
        <v>4.5199406192393754</v>
      </c>
      <c r="E26" s="32"/>
      <c r="F26" s="33"/>
    </row>
    <row r="27" spans="1:6" x14ac:dyDescent="0.35">
      <c r="A27" s="38" t="s">
        <v>49</v>
      </c>
      <c r="B27" s="39">
        <f t="shared" si="0"/>
        <v>4.905659811798941</v>
      </c>
      <c r="C27" s="40">
        <v>-0.48500698804855347</v>
      </c>
      <c r="D27" s="40">
        <f>10-(IF('Political stability abs conf'!C27="","",(10*(('Political stability abs conf'!C27-MIN('Political stability abs conf'!C$3:C$198))/((MAX('Political stability abs conf'!C$3:C$198)-MIN('Political stability abs conf'!C$3:C$198)))))))</f>
        <v>4.905659811798941</v>
      </c>
      <c r="E27" s="32"/>
      <c r="F27" s="33"/>
    </row>
    <row r="28" spans="1:6" x14ac:dyDescent="0.35">
      <c r="A28" s="38" t="s">
        <v>51</v>
      </c>
      <c r="B28" s="39">
        <f t="shared" si="0"/>
        <v>1.1809528271846972</v>
      </c>
      <c r="C28" s="40">
        <v>1.1222219467163086</v>
      </c>
      <c r="D28" s="40">
        <f>10-(IF('Political stability abs conf'!C28="","",(10*(('Political stability abs conf'!C28-MIN('Political stability abs conf'!C$3:C$198))/((MAX('Political stability abs conf'!C$3:C$198)-MIN('Political stability abs conf'!C$3:C$198)))))))</f>
        <v>1.1809528271846972</v>
      </c>
      <c r="E28" s="32"/>
      <c r="F28" s="33"/>
    </row>
    <row r="29" spans="1:6" x14ac:dyDescent="0.35">
      <c r="A29" s="38" t="s">
        <v>53</v>
      </c>
      <c r="B29" s="39">
        <f t="shared" si="0"/>
        <v>1.0733711619939275</v>
      </c>
      <c r="C29" s="40">
        <v>1.1686439514160156</v>
      </c>
      <c r="D29" s="40">
        <f>10-(IF('Political stability abs conf'!C29="","",(10*(('Political stability abs conf'!C29-MIN('Political stability abs conf'!C$3:C$198))/((MAX('Political stability abs conf'!C$3:C$198)-MIN('Political stability abs conf'!C$3:C$198)))))))</f>
        <v>1.0733711619939275</v>
      </c>
      <c r="E29" s="32"/>
      <c r="F29" s="33"/>
    </row>
    <row r="30" spans="1:6" x14ac:dyDescent="0.35">
      <c r="A30" s="38" t="s">
        <v>55</v>
      </c>
      <c r="B30" s="39">
        <f t="shared" si="0"/>
        <v>1.5264619855333752</v>
      </c>
      <c r="C30" s="40">
        <v>0.97313308715820313</v>
      </c>
      <c r="D30" s="40">
        <f>10-(IF('Political stability abs conf'!C30="","",(10*(('Political stability abs conf'!C30-MIN('Political stability abs conf'!C$3:C$198))/((MAX('Political stability abs conf'!C$3:C$198)-MIN('Political stability abs conf'!C$3:C$198)))))))</f>
        <v>1.5264619855333752</v>
      </c>
      <c r="E30" s="32"/>
      <c r="F30" s="33"/>
    </row>
    <row r="31" spans="1:6" x14ac:dyDescent="0.35">
      <c r="A31" s="38" t="s">
        <v>57</v>
      </c>
      <c r="B31" s="39">
        <f t="shared" si="0"/>
        <v>1.51430746968982</v>
      </c>
      <c r="C31" s="40">
        <v>0.9783778190612793</v>
      </c>
      <c r="D31" s="40">
        <f>10-(IF('Political stability abs conf'!C31="","",(10*(('Political stability abs conf'!C31-MIN('Political stability abs conf'!C$3:C$198))/((MAX('Political stability abs conf'!C$3:C$198)-MIN('Political stability abs conf'!C$3:C$198)))))))</f>
        <v>1.51430746968982</v>
      </c>
      <c r="E31" s="32"/>
      <c r="F31" s="33"/>
    </row>
    <row r="32" spans="1:6" x14ac:dyDescent="0.35">
      <c r="A32" s="38" t="s">
        <v>59</v>
      </c>
      <c r="B32" s="39">
        <f t="shared" si="0"/>
        <v>8.6588703461031251</v>
      </c>
      <c r="C32" s="40">
        <v>-2.1045353412628174</v>
      </c>
      <c r="D32" s="40">
        <f>10-(IF('Political stability abs conf'!C32="","",(10*(('Political stability abs conf'!C32-MIN('Political stability abs conf'!C$3:C$198))/((MAX('Political stability abs conf'!C$3:C$198)-MIN('Political stability abs conf'!C$3:C$198)))))))</f>
        <v>8.6588703461031251</v>
      </c>
      <c r="E32" s="32"/>
      <c r="F32" s="33"/>
    </row>
    <row r="33" spans="1:6" x14ac:dyDescent="0.35">
      <c r="A33" s="38" t="s">
        <v>61</v>
      </c>
      <c r="B33" s="39">
        <f t="shared" si="0"/>
        <v>1.6104250030513363</v>
      </c>
      <c r="C33" s="40">
        <v>0.93690264225006104</v>
      </c>
      <c r="D33" s="40">
        <f>10-(IF('Political stability abs conf'!C33="","",(10*(('Political stability abs conf'!C33-MIN('Political stability abs conf'!C$3:C$198))/((MAX('Political stability abs conf'!C$3:C$198)-MIN('Political stability abs conf'!C$3:C$198)))))))</f>
        <v>1.6104250030513363</v>
      </c>
      <c r="E33" s="32"/>
      <c r="F33" s="33"/>
    </row>
    <row r="34" spans="1:6" x14ac:dyDescent="0.35">
      <c r="A34" s="38" t="s">
        <v>63</v>
      </c>
      <c r="B34" s="39">
        <f t="shared" si="0"/>
        <v>1.1595782728884956</v>
      </c>
      <c r="C34" s="40">
        <v>1.1314451694488525</v>
      </c>
      <c r="D34" s="40">
        <f>10-(IF('Political stability abs conf'!C34="","",(10*(('Political stability abs conf'!C34-MIN('Political stability abs conf'!C$3:C$198))/((MAX('Political stability abs conf'!C$3:C$198)-MIN('Political stability abs conf'!C$3:C$198)))))))</f>
        <v>1.1595782728884956</v>
      </c>
      <c r="E34" s="32"/>
      <c r="F34" s="33"/>
    </row>
    <row r="35" spans="1:6" x14ac:dyDescent="0.35">
      <c r="A35" s="38" t="s">
        <v>65</v>
      </c>
      <c r="B35" s="39">
        <f t="shared" si="0"/>
        <v>3.6365114800446419</v>
      </c>
      <c r="C35" s="40">
        <v>6.2636606395244598E-2</v>
      </c>
      <c r="D35" s="40">
        <f>10-(IF('Political stability abs conf'!C35="","",(10*(('Political stability abs conf'!C35-MIN('Political stability abs conf'!C$3:C$198))/((MAX('Political stability abs conf'!C$3:C$198)-MIN('Political stability abs conf'!C$3:C$198)))))))</f>
        <v>3.6365114800446419</v>
      </c>
      <c r="E35" s="32"/>
      <c r="F35" s="33"/>
    </row>
    <row r="36" spans="1:6" x14ac:dyDescent="0.35">
      <c r="A36" s="38" t="s">
        <v>67</v>
      </c>
      <c r="B36" s="39">
        <f t="shared" si="0"/>
        <v>4.8983670608531931</v>
      </c>
      <c r="C36" s="40">
        <v>-0.48186013102531433</v>
      </c>
      <c r="D36" s="40">
        <f>10-(IF('Political stability abs conf'!C36="","",(10*(('Political stability abs conf'!C36-MIN('Political stability abs conf'!C$3:C$198))/((MAX('Political stability abs conf'!C$3:C$198)-MIN('Political stability abs conf'!C$3:C$198)))))))</f>
        <v>4.8983670608531931</v>
      </c>
      <c r="E36" s="32"/>
      <c r="F36" s="33"/>
    </row>
    <row r="37" spans="1:6" x14ac:dyDescent="0.35">
      <c r="A37" s="38" t="s">
        <v>69</v>
      </c>
      <c r="B37" s="39">
        <f t="shared" si="0"/>
        <v>5.9898964412927995</v>
      </c>
      <c r="C37" s="40">
        <v>-0.95286029577255249</v>
      </c>
      <c r="D37" s="40">
        <f>10-(IF('Political stability abs conf'!C37="","",(10*(('Political stability abs conf'!C37-MIN('Political stability abs conf'!C$3:C$198))/((MAX('Political stability abs conf'!C$3:C$198)-MIN('Political stability abs conf'!C$3:C$198)))))))</f>
        <v>5.9898964412927995</v>
      </c>
      <c r="E37" s="32"/>
      <c r="F37" s="33"/>
    </row>
    <row r="38" spans="1:6" x14ac:dyDescent="0.35">
      <c r="A38" s="38" t="s">
        <v>71</v>
      </c>
      <c r="B38" s="39">
        <f t="shared" si="0"/>
        <v>7.0412179976344058</v>
      </c>
      <c r="C38" s="40">
        <v>-1.406510591506958</v>
      </c>
      <c r="D38" s="40">
        <f>10-(IF('Political stability abs conf'!C38="","",(10*(('Political stability abs conf'!C38-MIN('Political stability abs conf'!C$3:C$198))/((MAX('Political stability abs conf'!C$3:C$198)-MIN('Political stability abs conf'!C$3:C$198)))))))</f>
        <v>7.0412179976344058</v>
      </c>
      <c r="E38" s="32"/>
      <c r="F38" s="33"/>
    </row>
    <row r="39" spans="1:6" x14ac:dyDescent="0.35">
      <c r="A39" s="38" t="s">
        <v>73</v>
      </c>
      <c r="B39" s="39">
        <f t="shared" si="0"/>
        <v>7.5236143655790828</v>
      </c>
      <c r="C39" s="40">
        <v>-1.6146669387817383</v>
      </c>
      <c r="D39" s="40">
        <f>10-(IF('Political stability abs conf'!C39="","",(10*(('Political stability abs conf'!C39-MIN('Political stability abs conf'!C$3:C$198))/((MAX('Political stability abs conf'!C$3:C$198)-MIN('Political stability abs conf'!C$3:C$198)))))))</f>
        <v>7.5236143655790828</v>
      </c>
      <c r="E39" s="32"/>
      <c r="F39" s="33"/>
    </row>
    <row r="40" spans="1:6" x14ac:dyDescent="0.35">
      <c r="A40" s="38" t="s">
        <v>75</v>
      </c>
      <c r="B40" s="39">
        <f t="shared" si="0"/>
        <v>5.1874859485166356</v>
      </c>
      <c r="C40" s="40">
        <v>-0.6066163182258606</v>
      </c>
      <c r="D40" s="40">
        <f>10-(IF('Political stability abs conf'!C40="","",(10*(('Political stability abs conf'!C40-MIN('Political stability abs conf'!C$3:C$198))/((MAX('Political stability abs conf'!C$3:C$198)-MIN('Political stability abs conf'!C$3:C$198)))))))</f>
        <v>5.1874859485166356</v>
      </c>
      <c r="E40" s="32"/>
      <c r="F40" s="33"/>
    </row>
    <row r="41" spans="1:6" x14ac:dyDescent="0.35">
      <c r="A41" s="38" t="s">
        <v>77</v>
      </c>
      <c r="B41" s="39">
        <f t="shared" si="0"/>
        <v>5.90001639903765</v>
      </c>
      <c r="C41" s="40">
        <v>-0.91407662630081177</v>
      </c>
      <c r="D41" s="40">
        <f>10-(IF('Political stability abs conf'!C41="","",(10*(('Political stability abs conf'!C41-MIN('Political stability abs conf'!C$3:C$198))/((MAX('Political stability abs conf'!C$3:C$198)-MIN('Political stability abs conf'!C$3:C$198)))))))</f>
        <v>5.90001639903765</v>
      </c>
      <c r="E41" s="32"/>
      <c r="F41" s="33"/>
    </row>
    <row r="42" spans="1:6" x14ac:dyDescent="0.35">
      <c r="A42" s="38" t="s">
        <v>79</v>
      </c>
      <c r="B42" s="39">
        <f t="shared" si="0"/>
        <v>4.3088034238847897</v>
      </c>
      <c r="C42" s="40">
        <v>-0.2274605929851532</v>
      </c>
      <c r="D42" s="40">
        <f>10-(IF('Political stability abs conf'!C42="","",(10*(('Political stability abs conf'!C42-MIN('Political stability abs conf'!C$3:C$198))/((MAX('Political stability abs conf'!C$3:C$198)-MIN('Political stability abs conf'!C$3:C$198)))))))</f>
        <v>4.3088034238847897</v>
      </c>
      <c r="E42" s="32"/>
      <c r="F42" s="33"/>
    </row>
    <row r="43" spans="1:6" x14ac:dyDescent="0.35">
      <c r="A43" s="38" t="s">
        <v>81</v>
      </c>
      <c r="B43" s="39">
        <f t="shared" si="0"/>
        <v>1.6902483409925715</v>
      </c>
      <c r="C43" s="40">
        <v>0.90245848894119263</v>
      </c>
      <c r="D43" s="40">
        <f>10-(IF('Political stability abs conf'!C43="","",(10*(('Political stability abs conf'!C43-MIN('Political stability abs conf'!C$3:C$198))/((MAX('Political stability abs conf'!C$3:C$198)-MIN('Political stability abs conf'!C$3:C$198)))))))</f>
        <v>1.6902483409925715</v>
      </c>
      <c r="E43" s="32"/>
      <c r="F43" s="33"/>
    </row>
    <row r="44" spans="1:6" x14ac:dyDescent="0.35">
      <c r="A44" s="38" t="s">
        <v>83</v>
      </c>
      <c r="B44" s="39">
        <f t="shared" si="0"/>
        <v>1.7590441825325609</v>
      </c>
      <c r="C44" s="40">
        <v>0.87277275323867798</v>
      </c>
      <c r="D44" s="40">
        <f>10-(IF('Political stability abs conf'!C44="","",(10*(('Political stability abs conf'!C44-MIN('Political stability abs conf'!C$3:C$198))/((MAX('Political stability abs conf'!C$3:C$198)-MIN('Political stability abs conf'!C$3:C$198)))))))</f>
        <v>1.7590441825325609</v>
      </c>
      <c r="E44" s="32"/>
      <c r="F44" s="33"/>
    </row>
    <row r="45" spans="1:6" x14ac:dyDescent="0.35">
      <c r="A45" s="38" t="s">
        <v>85</v>
      </c>
      <c r="B45" s="39">
        <f t="shared" si="0"/>
        <v>2.7547664814057953</v>
      </c>
      <c r="C45" s="40">
        <v>0.44311380386352539</v>
      </c>
      <c r="D45" s="40">
        <f>10-(IF('Political stability abs conf'!C45="","",(10*(('Political stability abs conf'!C45-MIN('Political stability abs conf'!C$3:C$198))/((MAX('Political stability abs conf'!C$3:C$198)-MIN('Political stability abs conf'!C$3:C$198)))))))</f>
        <v>2.7547664814057953</v>
      </c>
      <c r="E45" s="32"/>
      <c r="F45" s="33"/>
    </row>
    <row r="46" spans="1:6" x14ac:dyDescent="0.35">
      <c r="A46" s="38" t="s">
        <v>87</v>
      </c>
      <c r="B46" s="39">
        <f t="shared" si="0"/>
        <v>1.5624579560555514</v>
      </c>
      <c r="C46" s="40">
        <v>0.95760065317153931</v>
      </c>
      <c r="D46" s="40">
        <f>10-(IF('Political stability abs conf'!C46="","",(10*(('Political stability abs conf'!C46-MIN('Political stability abs conf'!C$3:C$198))/((MAX('Political stability abs conf'!C$3:C$198)-MIN('Political stability abs conf'!C$3:C$198)))))))</f>
        <v>1.5624579560555514</v>
      </c>
      <c r="E46" s="32"/>
      <c r="F46" s="33"/>
    </row>
    <row r="47" spans="1:6" x14ac:dyDescent="0.35">
      <c r="A47" s="38" t="s">
        <v>89</v>
      </c>
      <c r="B47" s="39">
        <f t="shared" si="0"/>
        <v>2.029670848439685</v>
      </c>
      <c r="C47" s="40">
        <v>0.75599604845046997</v>
      </c>
      <c r="D47" s="40">
        <f>10-(IF('Political stability abs conf'!C47="","",(10*(('Political stability abs conf'!C47-MIN('Political stability abs conf'!C$3:C$198))/((MAX('Political stability abs conf'!C$3:C$198)-MIN('Political stability abs conf'!C$3:C$198)))))))</f>
        <v>2.029670848439685</v>
      </c>
      <c r="E47" s="32"/>
      <c r="F47" s="33"/>
    </row>
    <row r="48" spans="1:6" x14ac:dyDescent="0.35">
      <c r="A48" s="38" t="s">
        <v>91</v>
      </c>
      <c r="B48" s="39">
        <f t="shared" si="0"/>
        <v>5.4207284167419809</v>
      </c>
      <c r="C48" s="40">
        <v>-0.70726156234741211</v>
      </c>
      <c r="D48" s="40">
        <f>10-(IF('Political stability abs conf'!C48="","",(10*(('Political stability abs conf'!C48-MIN('Political stability abs conf'!C$3:C$198))/((MAX('Political stability abs conf'!C$3:C$198)-MIN('Political stability abs conf'!C$3:C$198)))))))</f>
        <v>5.4207284167419809</v>
      </c>
      <c r="E48" s="32"/>
      <c r="F48" s="33"/>
    </row>
    <row r="49" spans="1:6" x14ac:dyDescent="0.35">
      <c r="A49" s="38" t="s">
        <v>93</v>
      </c>
      <c r="B49" s="39">
        <f t="shared" si="0"/>
        <v>0.5550082456549319</v>
      </c>
      <c r="C49" s="40">
        <v>1.3923200368881226</v>
      </c>
      <c r="D49" s="40">
        <f>10-(IF('Political stability abs conf'!C49="","",(10*(('Political stability abs conf'!C49-MIN('Political stability abs conf'!C$3:C$198))/((MAX('Political stability abs conf'!C$3:C$198)-MIN('Political stability abs conf'!C$3:C$198)))))))</f>
        <v>0.5550082456549319</v>
      </c>
      <c r="E49" s="32"/>
      <c r="F49" s="33"/>
    </row>
    <row r="50" spans="1:6" x14ac:dyDescent="0.35">
      <c r="A50" s="38" t="s">
        <v>95</v>
      </c>
      <c r="B50" s="39">
        <f t="shared" si="0"/>
        <v>1.5802877655388485</v>
      </c>
      <c r="C50" s="40">
        <v>0.94990700483322144</v>
      </c>
      <c r="D50" s="40">
        <f>10-(IF('Political stability abs conf'!C50="","",(10*(('Political stability abs conf'!C50-MIN('Political stability abs conf'!C$3:C$198))/((MAX('Political stability abs conf'!C$3:C$198)-MIN('Political stability abs conf'!C$3:C$198)))))))</f>
        <v>1.5802877655388485</v>
      </c>
      <c r="E50" s="32"/>
      <c r="F50" s="33"/>
    </row>
    <row r="51" spans="1:6" x14ac:dyDescent="0.35">
      <c r="A51" s="38" t="s">
        <v>97</v>
      </c>
      <c r="B51" s="39">
        <f t="shared" si="0"/>
        <v>3.4632251097224351</v>
      </c>
      <c r="C51" s="40">
        <v>0.13741050660610199</v>
      </c>
      <c r="D51" s="40">
        <f>10-(IF('Political stability abs conf'!C51="","",(10*(('Political stability abs conf'!C51-MIN('Political stability abs conf'!C$3:C$198))/((MAX('Political stability abs conf'!C$3:C$198)-MIN('Political stability abs conf'!C$3:C$198)))))))</f>
        <v>3.4632251097224351</v>
      </c>
      <c r="E51" s="32"/>
      <c r="F51" s="33"/>
    </row>
    <row r="52" spans="1:6" x14ac:dyDescent="0.35">
      <c r="A52" s="38" t="s">
        <v>99</v>
      </c>
      <c r="B52" s="39">
        <f t="shared" si="0"/>
        <v>5.8128525855254294</v>
      </c>
      <c r="C52" s="40">
        <v>-0.87646502256393433</v>
      </c>
      <c r="D52" s="40">
        <f>10-(IF('Political stability abs conf'!C52="","",(10*(('Political stability abs conf'!C52-MIN('Political stability abs conf'!C$3:C$198))/((MAX('Political stability abs conf'!C$3:C$198)-MIN('Political stability abs conf'!C$3:C$198)))))))</f>
        <v>5.8128525855254294</v>
      </c>
      <c r="E52" s="32"/>
      <c r="F52" s="33"/>
    </row>
    <row r="53" spans="1:6" x14ac:dyDescent="0.35">
      <c r="A53" s="38" t="s">
        <v>101</v>
      </c>
      <c r="B53" s="39">
        <f t="shared" si="0"/>
        <v>4.3987054982028191</v>
      </c>
      <c r="C53" s="40">
        <v>-0.2662537693977356</v>
      </c>
      <c r="D53" s="40">
        <f>10-(IF('Political stability abs conf'!C53="","",(10*(('Political stability abs conf'!C53-MIN('Political stability abs conf'!C$3:C$198))/((MAX('Political stability abs conf'!C$3:C$198)-MIN('Political stability abs conf'!C$3:C$198)))))))</f>
        <v>4.3987054982028191</v>
      </c>
      <c r="E53" s="32"/>
      <c r="F53" s="33"/>
    </row>
    <row r="54" spans="1:6" x14ac:dyDescent="0.35">
      <c r="A54" s="38" t="s">
        <v>103</v>
      </c>
      <c r="B54" s="39">
        <f t="shared" si="0"/>
        <v>6.1552359535860823</v>
      </c>
      <c r="C54" s="40">
        <v>-1.0242050886154175</v>
      </c>
      <c r="D54" s="40">
        <f>10-(IF('Political stability abs conf'!C54="","",(10*(('Political stability abs conf'!C54-MIN('Political stability abs conf'!C$3:C$198))/((MAX('Political stability abs conf'!C$3:C$198)-MIN('Political stability abs conf'!C$3:C$198)))))))</f>
        <v>6.1552359535860823</v>
      </c>
      <c r="E54" s="32"/>
      <c r="F54" s="33"/>
    </row>
    <row r="55" spans="1:6" x14ac:dyDescent="0.35">
      <c r="A55" s="38" t="s">
        <v>105</v>
      </c>
      <c r="B55" s="39">
        <f t="shared" si="0"/>
        <v>6.1125501094751797</v>
      </c>
      <c r="C55" s="40">
        <v>-1.0057859420776367</v>
      </c>
      <c r="D55" s="40">
        <f>10-(IF('Political stability abs conf'!C55="","",(10*(('Political stability abs conf'!C55-MIN('Political stability abs conf'!C$3:C$198))/((MAX('Political stability abs conf'!C$3:C$198)-MIN('Political stability abs conf'!C$3:C$198)))))))</f>
        <v>6.1125501094751797</v>
      </c>
      <c r="E55" s="32"/>
      <c r="F55" s="33"/>
    </row>
    <row r="56" spans="1:6" x14ac:dyDescent="0.35">
      <c r="A56" s="38" t="s">
        <v>107</v>
      </c>
      <c r="B56" s="39">
        <f t="shared" si="0"/>
        <v>2.4397361611433084</v>
      </c>
      <c r="C56" s="40">
        <v>0.57905089855194092</v>
      </c>
      <c r="D56" s="40">
        <f>10-(IF('Political stability abs conf'!C56="","",(10*(('Political stability abs conf'!C56-MIN('Political stability abs conf'!C$3:C$198))/((MAX('Political stability abs conf'!C$3:C$198)-MIN('Political stability abs conf'!C$3:C$198)))))))</f>
        <v>2.4397361611433084</v>
      </c>
      <c r="E56" s="32"/>
      <c r="F56" s="33"/>
    </row>
    <row r="57" spans="1:6" x14ac:dyDescent="0.35">
      <c r="A57" s="38" t="s">
        <v>109</v>
      </c>
      <c r="B57" s="39">
        <f t="shared" si="0"/>
        <v>2.0305800336301827</v>
      </c>
      <c r="C57" s="40">
        <v>0.75560373067855835</v>
      </c>
      <c r="D57" s="40">
        <f>10-(IF('Political stability abs conf'!C57="","",(10*(('Political stability abs conf'!C57-MIN('Political stability abs conf'!C$3:C$198))/((MAX('Political stability abs conf'!C$3:C$198)-MIN('Political stability abs conf'!C$3:C$198)))))))</f>
        <v>2.0305800336301827</v>
      </c>
      <c r="E57" s="32"/>
      <c r="F57" s="33"/>
    </row>
    <row r="58" spans="1:6" x14ac:dyDescent="0.35">
      <c r="A58" s="38" t="s">
        <v>111</v>
      </c>
      <c r="B58" s="39">
        <f t="shared" si="0"/>
        <v>8.5750352388687254</v>
      </c>
      <c r="C58" s="40">
        <v>-2.0683600902557373</v>
      </c>
      <c r="D58" s="40">
        <f>10-(IF('Political stability abs conf'!C58="","",(10*(('Political stability abs conf'!C58-MIN('Political stability abs conf'!C$3:C$198))/((MAX('Political stability abs conf'!C$3:C$198)-MIN('Political stability abs conf'!C$3:C$198)))))))</f>
        <v>8.5750352388687254</v>
      </c>
      <c r="E58" s="32"/>
      <c r="F58" s="33"/>
    </row>
    <row r="59" spans="1:6" x14ac:dyDescent="0.35">
      <c r="A59" s="38" t="s">
        <v>113</v>
      </c>
      <c r="B59" s="39">
        <f t="shared" si="0"/>
        <v>1.5061268749561769</v>
      </c>
      <c r="C59" s="40">
        <v>0.98190778493881226</v>
      </c>
      <c r="D59" s="40">
        <f>10-(IF('Political stability abs conf'!C59="","",(10*(('Political stability abs conf'!C59-MIN('Political stability abs conf'!C$3:C$198))/((MAX('Political stability abs conf'!C$3:C$198)-MIN('Political stability abs conf'!C$3:C$198)))))))</f>
        <v>1.5061268749561769</v>
      </c>
      <c r="E59" s="32"/>
      <c r="F59" s="33"/>
    </row>
    <row r="60" spans="1:6" x14ac:dyDescent="0.35">
      <c r="A60" s="38" t="s">
        <v>115</v>
      </c>
      <c r="B60" s="39">
        <f t="shared" si="0"/>
        <v>2.2337343012228059</v>
      </c>
      <c r="C60" s="40">
        <v>0.66794168949127197</v>
      </c>
      <c r="D60" s="40">
        <f>10-(IF('Political stability abs conf'!C60="","",(10*(('Political stability abs conf'!C60-MIN('Political stability abs conf'!C$3:C$198))/((MAX('Political stability abs conf'!C$3:C$198)-MIN('Political stability abs conf'!C$3:C$198)))))))</f>
        <v>2.2337343012228059</v>
      </c>
      <c r="E60" s="32"/>
      <c r="F60" s="33"/>
    </row>
    <row r="61" spans="1:6" x14ac:dyDescent="0.35">
      <c r="A61" s="38" t="s">
        <v>117</v>
      </c>
      <c r="B61" s="39">
        <f t="shared" si="0"/>
        <v>2.9201878369420697</v>
      </c>
      <c r="C61" s="40">
        <v>0.37173369526863098</v>
      </c>
      <c r="D61" s="40">
        <f>10-(IF('Political stability abs conf'!C61="","",(10*(('Political stability abs conf'!C61-MIN('Political stability abs conf'!C$3:C$198))/((MAX('Political stability abs conf'!C$3:C$198)-MIN('Political stability abs conf'!C$3:C$198)))))))</f>
        <v>2.9201878369420697</v>
      </c>
      <c r="E61" s="32"/>
      <c r="F61" s="33"/>
    </row>
    <row r="62" spans="1:6" x14ac:dyDescent="0.35">
      <c r="A62" s="38" t="s">
        <v>119</v>
      </c>
      <c r="B62" s="39">
        <f t="shared" si="0"/>
        <v>1.2130859347697331</v>
      </c>
      <c r="C62" s="40">
        <v>1.1083563566207886</v>
      </c>
      <c r="D62" s="40">
        <f>10-(IF('Political stability abs conf'!C62="","",(10*(('Political stability abs conf'!C62-MIN('Political stability abs conf'!C$3:C$198))/((MAX('Political stability abs conf'!C$3:C$198)-MIN('Political stability abs conf'!C$3:C$198)))))))</f>
        <v>1.2130859347697331</v>
      </c>
      <c r="E62" s="32"/>
      <c r="F62" s="33"/>
    </row>
    <row r="63" spans="1:6" x14ac:dyDescent="0.35">
      <c r="A63" s="38" t="s">
        <v>121</v>
      </c>
      <c r="B63" s="39">
        <f t="shared" si="0"/>
        <v>3.980916099943073</v>
      </c>
      <c r="C63" s="40">
        <v>-8.5975639522075653E-2</v>
      </c>
      <c r="D63" s="40">
        <f>10-(IF('Political stability abs conf'!C63="","",(10*(('Political stability abs conf'!C63-MIN('Political stability abs conf'!C$3:C$198))/((MAX('Political stability abs conf'!C$3:C$198)-MIN('Political stability abs conf'!C$3:C$198)))))))</f>
        <v>3.980916099943073</v>
      </c>
      <c r="E63" s="32"/>
      <c r="F63" s="33"/>
    </row>
    <row r="64" spans="1:6" x14ac:dyDescent="0.35">
      <c r="A64" s="38" t="s">
        <v>123</v>
      </c>
      <c r="B64" s="39">
        <f t="shared" si="0"/>
        <v>2.5253283081259825</v>
      </c>
      <c r="C64" s="40">
        <v>0.54211747646331787</v>
      </c>
      <c r="D64" s="40">
        <f>10-(IF('Political stability abs conf'!C64="","",(10*(('Political stability abs conf'!C64-MIN('Political stability abs conf'!C$3:C$198))/((MAX('Political stability abs conf'!C$3:C$198)-MIN('Political stability abs conf'!C$3:C$198)))))))</f>
        <v>2.5253283081259825</v>
      </c>
      <c r="E64" s="32"/>
      <c r="F64" s="33"/>
    </row>
    <row r="65" spans="1:6" x14ac:dyDescent="0.35">
      <c r="A65" s="38" t="s">
        <v>125</v>
      </c>
      <c r="B65" s="39">
        <f t="shared" si="0"/>
        <v>4.7629526843008998</v>
      </c>
      <c r="C65" s="40">
        <v>-0.42342817783355713</v>
      </c>
      <c r="D65" s="40">
        <f>10-(IF('Political stability abs conf'!C65="","",(10*(('Political stability abs conf'!C65-MIN('Political stability abs conf'!C$3:C$198))/((MAX('Political stability abs conf'!C$3:C$198)-MIN('Political stability abs conf'!C$3:C$198)))))))</f>
        <v>4.7629526843008998</v>
      </c>
      <c r="E65" s="32"/>
      <c r="F65" s="33"/>
    </row>
    <row r="66" spans="1:6" x14ac:dyDescent="0.35">
      <c r="A66" s="38" t="s">
        <v>127</v>
      </c>
      <c r="B66" s="39">
        <f t="shared" si="0"/>
        <v>3.6276790056072219</v>
      </c>
      <c r="C66" s="40">
        <v>6.644786149263382E-2</v>
      </c>
      <c r="D66" s="40">
        <f>10-(IF('Political stability abs conf'!C66="","",(10*(('Political stability abs conf'!C66-MIN('Political stability abs conf'!C$3:C$198))/((MAX('Political stability abs conf'!C$3:C$198)-MIN('Political stability abs conf'!C$3:C$198)))))))</f>
        <v>3.6276790056072219</v>
      </c>
      <c r="E66" s="32"/>
      <c r="F66" s="33"/>
    </row>
    <row r="67" spans="1:6" x14ac:dyDescent="0.35">
      <c r="A67" s="38" t="s">
        <v>129</v>
      </c>
      <c r="B67" s="39">
        <f t="shared" si="0"/>
        <v>6.0305692869562506</v>
      </c>
      <c r="C67" s="40">
        <v>-0.97041082382202148</v>
      </c>
      <c r="D67" s="40">
        <f>10-(IF('Political stability abs conf'!C67="","",(10*(('Political stability abs conf'!C67-MIN('Political stability abs conf'!C$3:C$198))/((MAX('Political stability abs conf'!C$3:C$198)-MIN('Political stability abs conf'!C$3:C$198)))))))</f>
        <v>6.0305692869562506</v>
      </c>
      <c r="E67" s="32"/>
      <c r="F67" s="33"/>
    </row>
    <row r="68" spans="1:6" x14ac:dyDescent="0.35">
      <c r="A68" s="38" t="s">
        <v>389</v>
      </c>
      <c r="B68" s="42"/>
      <c r="C68" s="40"/>
      <c r="D68" s="40"/>
      <c r="E68" s="32"/>
      <c r="F68" s="33"/>
    </row>
    <row r="69" spans="1:6" x14ac:dyDescent="0.35">
      <c r="A69" s="38" t="s">
        <v>131</v>
      </c>
      <c r="B69" s="39">
        <f t="shared" si="0"/>
        <v>4.4311165965499146</v>
      </c>
      <c r="C69" s="40">
        <v>-0.28023931384086609</v>
      </c>
      <c r="D69" s="40">
        <f>10-(IF('Political stability abs conf'!C69="","",(10*(('Political stability abs conf'!C69-MIN('Political stability abs conf'!C$3:C$198))/((MAX('Political stability abs conf'!C$3:C$198)-MIN('Political stability abs conf'!C$3:C$198)))))))</f>
        <v>4.4311165965499146</v>
      </c>
      <c r="E69" s="32"/>
      <c r="F69" s="33"/>
    </row>
    <row r="70" spans="1:6" x14ac:dyDescent="0.35">
      <c r="A70" s="38" t="s">
        <v>133</v>
      </c>
      <c r="B70" s="39">
        <f t="shared" si="0"/>
        <v>4.4461850081080758</v>
      </c>
      <c r="C70" s="40">
        <v>-0.28674140572547913</v>
      </c>
      <c r="D70" s="40">
        <f>10-(IF('Political stability abs conf'!C70="","",(10*(('Political stability abs conf'!C70-MIN('Political stability abs conf'!C$3:C$198))/((MAX('Political stability abs conf'!C$3:C$198)-MIN('Political stability abs conf'!C$3:C$198)))))))</f>
        <v>4.4461850081080758</v>
      </c>
      <c r="E70" s="32"/>
      <c r="F70" s="33"/>
    </row>
    <row r="71" spans="1:6" x14ac:dyDescent="0.35">
      <c r="A71" s="38" t="s">
        <v>135</v>
      </c>
      <c r="B71" s="39">
        <f t="shared" ref="B71:B134" si="1">D71</f>
        <v>3.4236573895704661</v>
      </c>
      <c r="C71" s="40">
        <v>0.15448416769504547</v>
      </c>
      <c r="D71" s="40">
        <f>10-(IF('Political stability abs conf'!C71="","",(10*(('Political stability abs conf'!C71-MIN('Political stability abs conf'!C$3:C$198))/((MAX('Political stability abs conf'!C$3:C$198)-MIN('Political stability abs conf'!C$3:C$198)))))))</f>
        <v>3.4236573895704661</v>
      </c>
      <c r="E71" s="32"/>
      <c r="F71" s="33"/>
    </row>
    <row r="72" spans="1:6" x14ac:dyDescent="0.35">
      <c r="A72" s="38" t="s">
        <v>137</v>
      </c>
      <c r="B72" s="39">
        <f t="shared" si="1"/>
        <v>1.3674904991390786</v>
      </c>
      <c r="C72" s="40">
        <v>1.0417300462722778</v>
      </c>
      <c r="D72" s="40">
        <f>10-(IF('Political stability abs conf'!C72="","",(10*(('Political stability abs conf'!C72-MIN('Political stability abs conf'!C$3:C$198))/((MAX('Political stability abs conf'!C$3:C$198)-MIN('Political stability abs conf'!C$3:C$198)))))))</f>
        <v>1.3674904991390786</v>
      </c>
      <c r="E72" s="32"/>
      <c r="F72" s="33"/>
    </row>
    <row r="73" spans="1:6" x14ac:dyDescent="0.35">
      <c r="A73" s="38" t="s">
        <v>139</v>
      </c>
      <c r="B73" s="39">
        <f t="shared" si="1"/>
        <v>4.6905188588104183</v>
      </c>
      <c r="C73" s="40">
        <v>-0.39217263460159302</v>
      </c>
      <c r="D73" s="40">
        <f>10-(IF('Political stability abs conf'!C73="","",(10*(('Political stability abs conf'!C73-MIN('Political stability abs conf'!C$3:C$198))/((MAX('Political stability abs conf'!C$3:C$198)-MIN('Political stability abs conf'!C$3:C$198)))))))</f>
        <v>4.6905188588104183</v>
      </c>
      <c r="E73" s="32"/>
      <c r="F73" s="33"/>
    </row>
    <row r="74" spans="1:6" x14ac:dyDescent="0.35">
      <c r="A74" s="38" t="s">
        <v>141</v>
      </c>
      <c r="B74" s="39">
        <f t="shared" si="1"/>
        <v>4.1149276936703973</v>
      </c>
      <c r="C74" s="40">
        <v>-0.14380228519439697</v>
      </c>
      <c r="D74" s="40">
        <f>10-(IF('Political stability abs conf'!C74="","",(10*(('Political stability abs conf'!C74-MIN('Political stability abs conf'!C$3:C$198))/((MAX('Political stability abs conf'!C$3:C$198)-MIN('Political stability abs conf'!C$3:C$198)))))))</f>
        <v>4.1149276936703973</v>
      </c>
      <c r="E74" s="32"/>
      <c r="F74" s="33"/>
    </row>
    <row r="75" spans="1:6" x14ac:dyDescent="0.35">
      <c r="A75" s="38" t="s">
        <v>143</v>
      </c>
      <c r="B75" s="39">
        <f t="shared" si="1"/>
        <v>3.1764194850624827</v>
      </c>
      <c r="C75" s="40">
        <v>0.26116850972175598</v>
      </c>
      <c r="D75" s="40">
        <f>10-(IF('Political stability abs conf'!C75="","",(10*(('Political stability abs conf'!C75-MIN('Political stability abs conf'!C$3:C$198))/((MAX('Political stability abs conf'!C$3:C$198)-MIN('Political stability abs conf'!C$3:C$198)))))))</f>
        <v>3.1764194850624827</v>
      </c>
      <c r="E75" s="32"/>
      <c r="F75" s="33"/>
    </row>
    <row r="76" spans="1:6" x14ac:dyDescent="0.35">
      <c r="A76" s="38" t="s">
        <v>145</v>
      </c>
      <c r="B76" s="39">
        <f t="shared" si="1"/>
        <v>5.1999595494088142</v>
      </c>
      <c r="C76" s="40">
        <v>-0.61199873685836792</v>
      </c>
      <c r="D76" s="40">
        <f>10-(IF('Political stability abs conf'!C76="","",(10*(('Political stability abs conf'!C76-MIN('Political stability abs conf'!C$3:C$198))/((MAX('Political stability abs conf'!C$3:C$198)-MIN('Political stability abs conf'!C$3:C$198)))))))</f>
        <v>5.1999595494088142</v>
      </c>
      <c r="E76" s="32"/>
      <c r="F76" s="33"/>
    </row>
    <row r="77" spans="1:6" x14ac:dyDescent="0.35">
      <c r="A77" s="38" t="s">
        <v>147</v>
      </c>
      <c r="B77" s="39">
        <f t="shared" si="1"/>
        <v>2.1411916254623353</v>
      </c>
      <c r="C77" s="40">
        <v>0.70787429809570313</v>
      </c>
      <c r="D77" s="40">
        <f>10-(IF('Political stability abs conf'!C77="","",(10*(('Political stability abs conf'!C77-MIN('Political stability abs conf'!C$3:C$198))/((MAX('Political stability abs conf'!C$3:C$198)-MIN('Political stability abs conf'!C$3:C$198)))))))</f>
        <v>2.1411916254623353</v>
      </c>
      <c r="E77" s="32"/>
      <c r="F77" s="33"/>
    </row>
    <row r="78" spans="1:6" x14ac:dyDescent="0.35">
      <c r="A78" s="38" t="s">
        <v>149</v>
      </c>
      <c r="B78" s="39">
        <f t="shared" si="1"/>
        <v>6.3201134141531101</v>
      </c>
      <c r="C78" s="40">
        <v>-1.0953505039215088</v>
      </c>
      <c r="D78" s="40">
        <f>10-(IF('Political stability abs conf'!C78="","",(10*(('Political stability abs conf'!C78-MIN('Political stability abs conf'!C$3:C$198))/((MAX('Political stability abs conf'!C$3:C$198)-MIN('Political stability abs conf'!C$3:C$198)))))))</f>
        <v>6.3201134141531101</v>
      </c>
      <c r="E78" s="32"/>
      <c r="F78" s="33"/>
    </row>
    <row r="79" spans="1:6" x14ac:dyDescent="0.35">
      <c r="A79" s="38" t="s">
        <v>151</v>
      </c>
      <c r="B79" s="39">
        <f t="shared" si="1"/>
        <v>1.7854656677472089</v>
      </c>
      <c r="C79" s="40">
        <v>0.86137175559997559</v>
      </c>
      <c r="D79" s="40">
        <f>10-(IF('Political stability abs conf'!C79="","",(10*(('Political stability abs conf'!C79-MIN('Political stability abs conf'!C$3:C$198))/((MAX('Political stability abs conf'!C$3:C$198)-MIN('Political stability abs conf'!C$3:C$198)))))))</f>
        <v>1.7854656677472089</v>
      </c>
      <c r="E79" s="32"/>
      <c r="F79" s="33"/>
    </row>
    <row r="80" spans="1:6" x14ac:dyDescent="0.35">
      <c r="A80" s="38" t="s">
        <v>153</v>
      </c>
      <c r="B80" s="39">
        <f t="shared" si="1"/>
        <v>4.9554065522001309</v>
      </c>
      <c r="C80" s="40">
        <v>-0.50647294521331787</v>
      </c>
      <c r="D80" s="40">
        <f>10-(IF('Political stability abs conf'!C80="","",(10*(('Political stability abs conf'!C80-MIN('Political stability abs conf'!C$3:C$198))/((MAX('Political stability abs conf'!C$3:C$198)-MIN('Political stability abs conf'!C$3:C$198)))))))</f>
        <v>4.9554065522001309</v>
      </c>
      <c r="E80" s="32"/>
      <c r="F80" s="33"/>
    </row>
    <row r="81" spans="1:6" x14ac:dyDescent="0.35">
      <c r="A81" s="38" t="s">
        <v>155</v>
      </c>
      <c r="B81" s="39">
        <f t="shared" si="1"/>
        <v>5.2070190643785441</v>
      </c>
      <c r="C81" s="40">
        <v>-0.61504495143890381</v>
      </c>
      <c r="D81" s="40">
        <f>10-(IF('Political stability abs conf'!C81="","",(10*(('Political stability abs conf'!C81-MIN('Political stability abs conf'!C$3:C$198))/((MAX('Political stability abs conf'!C$3:C$198)-MIN('Political stability abs conf'!C$3:C$198)))))))</f>
        <v>5.2070190643785441</v>
      </c>
      <c r="E81" s="32"/>
      <c r="F81" s="33"/>
    </row>
    <row r="82" spans="1:6" x14ac:dyDescent="0.35">
      <c r="A82" s="38" t="s">
        <v>157</v>
      </c>
      <c r="B82" s="39">
        <f t="shared" si="1"/>
        <v>1.7960084587650673</v>
      </c>
      <c r="C82" s="40">
        <v>0.85682249069213867</v>
      </c>
      <c r="D82" s="40">
        <f>10-(IF('Political stability abs conf'!C82="","",(10*(('Political stability abs conf'!C82-MIN('Political stability abs conf'!C$3:C$198))/((MAX('Political stability abs conf'!C$3:C$198)-MIN('Political stability abs conf'!C$3:C$198)))))))</f>
        <v>1.7960084587650673</v>
      </c>
      <c r="E82" s="32"/>
      <c r="F82" s="33"/>
    </row>
    <row r="83" spans="1:6" x14ac:dyDescent="0.35">
      <c r="A83" s="38" t="s">
        <v>159</v>
      </c>
      <c r="B83" s="39">
        <f t="shared" si="1"/>
        <v>7.5397553725496138</v>
      </c>
      <c r="C83" s="40">
        <v>-1.6216318607330322</v>
      </c>
      <c r="D83" s="40">
        <f>10-(IF('Political stability abs conf'!C83="","",(10*(('Political stability abs conf'!C83-MIN('Political stability abs conf'!C$3:C$198))/((MAX('Political stability abs conf'!C$3:C$198)-MIN('Political stability abs conf'!C$3:C$198)))))))</f>
        <v>7.5397553725496138</v>
      </c>
      <c r="E83" s="32"/>
      <c r="F83" s="33"/>
    </row>
    <row r="84" spans="1:6" x14ac:dyDescent="0.35">
      <c r="A84" s="38" t="s">
        <v>161</v>
      </c>
      <c r="B84" s="39">
        <f t="shared" si="1"/>
        <v>9.336630195567917</v>
      </c>
      <c r="C84" s="40">
        <v>-2.3969919681549072</v>
      </c>
      <c r="D84" s="40">
        <f>10-(IF('Political stability abs conf'!C84="","",(10*(('Political stability abs conf'!C84-MIN('Political stability abs conf'!C$3:C$198))/((MAX('Political stability abs conf'!C$3:C$198)-MIN('Political stability abs conf'!C$3:C$198)))))))</f>
        <v>9.336630195567917</v>
      </c>
      <c r="E84" s="32"/>
      <c r="F84" s="33"/>
    </row>
    <row r="85" spans="1:6" x14ac:dyDescent="0.35">
      <c r="A85" s="38" t="s">
        <v>163</v>
      </c>
      <c r="B85" s="39">
        <f t="shared" si="1"/>
        <v>0.59868007637929033</v>
      </c>
      <c r="C85" s="40">
        <v>1.3734754323959351</v>
      </c>
      <c r="D85" s="40">
        <f>10-(IF('Political stability abs conf'!C85="","",(10*(('Political stability abs conf'!C85-MIN('Political stability abs conf'!C$3:C$198))/((MAX('Political stability abs conf'!C$3:C$198)-MIN('Political stability abs conf'!C$3:C$198)))))))</f>
        <v>0.59868007637929033</v>
      </c>
      <c r="E85" s="32"/>
      <c r="F85" s="33"/>
    </row>
    <row r="86" spans="1:6" x14ac:dyDescent="0.35">
      <c r="A86" s="38" t="s">
        <v>165</v>
      </c>
      <c r="B86" s="39">
        <f t="shared" si="1"/>
        <v>6.2413206794793172</v>
      </c>
      <c r="C86" s="40">
        <v>-1.0613510608673096</v>
      </c>
      <c r="D86" s="40">
        <f>10-(IF('Political stability abs conf'!C86="","",(10*(('Political stability abs conf'!C86-MIN('Political stability abs conf'!C$3:C$198))/((MAX('Political stability abs conf'!C$3:C$198)-MIN('Political stability abs conf'!C$3:C$198)))))))</f>
        <v>6.2413206794793172</v>
      </c>
      <c r="E86" s="32"/>
      <c r="F86" s="33"/>
    </row>
    <row r="87" spans="1:6" x14ac:dyDescent="0.35">
      <c r="A87" s="38" t="s">
        <v>167</v>
      </c>
      <c r="B87" s="39">
        <f t="shared" si="1"/>
        <v>2.4411669329760608</v>
      </c>
      <c r="C87" s="40">
        <v>0.57843351364135742</v>
      </c>
      <c r="D87" s="40">
        <f>10-(IF('Political stability abs conf'!C87="","",(10*(('Political stability abs conf'!C87-MIN('Political stability abs conf'!C$3:C$198))/((MAX('Political stability abs conf'!C$3:C$198)-MIN('Political stability abs conf'!C$3:C$198)))))))</f>
        <v>2.4411669329760608</v>
      </c>
      <c r="E87" s="32"/>
      <c r="F87" s="33"/>
    </row>
    <row r="88" spans="1:6" x14ac:dyDescent="0.35">
      <c r="A88" s="38" t="s">
        <v>169</v>
      </c>
      <c r="B88" s="39">
        <f t="shared" si="1"/>
        <v>3.2637763381225193</v>
      </c>
      <c r="C88" s="40">
        <v>0.22347360849380493</v>
      </c>
      <c r="D88" s="40">
        <f>10-(IF('Political stability abs conf'!C88="","",(10*(('Political stability abs conf'!C88-MIN('Political stability abs conf'!C$3:C$198))/((MAX('Political stability abs conf'!C$3:C$198)-MIN('Political stability abs conf'!C$3:C$198)))))))</f>
        <v>3.2637763381225193</v>
      </c>
      <c r="E88" s="32"/>
      <c r="F88" s="33"/>
    </row>
    <row r="89" spans="1:6" x14ac:dyDescent="0.35">
      <c r="A89" s="38" t="s">
        <v>171</v>
      </c>
      <c r="B89" s="39">
        <f t="shared" si="1"/>
        <v>4.420666492141418</v>
      </c>
      <c r="C89" s="40">
        <v>-0.27573004364967346</v>
      </c>
      <c r="D89" s="40">
        <f>10-(IF('Political stability abs conf'!C89="","",(10*(('Political stability abs conf'!C89-MIN('Political stability abs conf'!C$3:C$198))/((MAX('Political stability abs conf'!C$3:C$198)-MIN('Political stability abs conf'!C$3:C$198)))))))</f>
        <v>4.420666492141418</v>
      </c>
      <c r="E89" s="32"/>
      <c r="F89" s="33"/>
    </row>
    <row r="90" spans="1:6" x14ac:dyDescent="0.35">
      <c r="A90" s="38" t="s">
        <v>173</v>
      </c>
      <c r="B90" s="39">
        <f t="shared" si="1"/>
        <v>1.4008201065904284</v>
      </c>
      <c r="C90" s="40">
        <v>1.0273481607437134</v>
      </c>
      <c r="D90" s="40">
        <f>10-(IF('Political stability abs conf'!C90="","",(10*(('Political stability abs conf'!C90-MIN('Political stability abs conf'!C$3:C$198))/((MAX('Political stability abs conf'!C$3:C$198)-MIN('Political stability abs conf'!C$3:C$198)))))))</f>
        <v>1.4008201065904284</v>
      </c>
      <c r="E90" s="32"/>
      <c r="F90" s="33"/>
    </row>
    <row r="91" spans="1:6" x14ac:dyDescent="0.35">
      <c r="A91" s="38" t="s">
        <v>175</v>
      </c>
      <c r="B91" s="39">
        <f t="shared" si="1"/>
        <v>4.3709140883259456</v>
      </c>
      <c r="C91" s="40">
        <v>-0.25426164269447327</v>
      </c>
      <c r="D91" s="40">
        <f>10-(IF('Political stability abs conf'!C91="","",(10*(('Political stability abs conf'!C91-MIN('Political stability abs conf'!C$3:C$198))/((MAX('Political stability abs conf'!C$3:C$198)-MIN('Political stability abs conf'!C$3:C$198)))))))</f>
        <v>4.3709140883259456</v>
      </c>
      <c r="E91" s="32"/>
      <c r="F91" s="33"/>
    </row>
    <row r="92" spans="1:6" x14ac:dyDescent="0.35">
      <c r="A92" s="38" t="s">
        <v>177</v>
      </c>
      <c r="B92" s="39">
        <f t="shared" si="1"/>
        <v>6.3069372736257341</v>
      </c>
      <c r="C92" s="40">
        <v>-1.0896649360656738</v>
      </c>
      <c r="D92" s="40">
        <f>10-(IF('Political stability abs conf'!C92="","",(10*(('Political stability abs conf'!C92-MIN('Political stability abs conf'!C$3:C$198))/((MAX('Political stability abs conf'!C$3:C$198)-MIN('Political stability abs conf'!C$3:C$198)))))))</f>
        <v>6.3069372736257341</v>
      </c>
      <c r="E92" s="32"/>
      <c r="F92" s="33"/>
    </row>
    <row r="93" spans="1:6" x14ac:dyDescent="0.35">
      <c r="A93" s="38" t="s">
        <v>179</v>
      </c>
      <c r="B93" s="39">
        <f t="shared" si="1"/>
        <v>4.7687771605607789</v>
      </c>
      <c r="C93" s="40">
        <v>-0.42594146728515625</v>
      </c>
      <c r="D93" s="40">
        <f>10-(IF('Political stability abs conf'!C93="","",(10*(('Political stability abs conf'!C93-MIN('Political stability abs conf'!C$3:C$198))/((MAX('Political stability abs conf'!C$3:C$198)-MIN('Political stability abs conf'!C$3:C$198)))))))</f>
        <v>4.7687771605607789</v>
      </c>
      <c r="E93" s="32"/>
      <c r="F93" s="33"/>
    </row>
    <row r="94" spans="1:6" x14ac:dyDescent="0.35">
      <c r="A94" s="38" t="s">
        <v>181</v>
      </c>
      <c r="B94" s="39">
        <f t="shared" si="1"/>
        <v>4.0878435889846436</v>
      </c>
      <c r="C94" s="40">
        <v>-0.13211536407470703</v>
      </c>
      <c r="D94" s="40">
        <f>10-(IF('Political stability abs conf'!C94="","",(10*(('Political stability abs conf'!C94-MIN('Political stability abs conf'!C$3:C$198))/((MAX('Political stability abs conf'!C$3:C$198)-MIN('Political stability abs conf'!C$3:C$198)))))))</f>
        <v>4.0878435889846436</v>
      </c>
      <c r="E94" s="32"/>
      <c r="F94" s="33"/>
    </row>
    <row r="95" spans="1:6" x14ac:dyDescent="0.35">
      <c r="A95" s="38" t="s">
        <v>183</v>
      </c>
      <c r="B95" s="39">
        <f t="shared" si="1"/>
        <v>1.0309259439240215</v>
      </c>
      <c r="C95" s="40">
        <v>1.1869592666625977</v>
      </c>
      <c r="D95" s="40">
        <f>10-(IF('Political stability abs conf'!C95="","",(10*(('Political stability abs conf'!C95-MIN('Political stability abs conf'!C$3:C$198))/((MAX('Political stability abs conf'!C$3:C$198)-MIN('Political stability abs conf'!C$3:C$198)))))))</f>
        <v>1.0309259439240215</v>
      </c>
      <c r="E95" s="32"/>
      <c r="F95" s="33"/>
    </row>
    <row r="96" spans="1:6" x14ac:dyDescent="0.35">
      <c r="A96" s="38" t="s">
        <v>185</v>
      </c>
      <c r="B96" s="39">
        <f t="shared" si="1"/>
        <v>1.5672054166772789</v>
      </c>
      <c r="C96" s="40">
        <v>0.95555210113525391</v>
      </c>
      <c r="D96" s="40">
        <f>10-(IF('Political stability abs conf'!C96="","",(10*(('Political stability abs conf'!C96-MIN('Political stability abs conf'!C$3:C$198))/((MAX('Political stability abs conf'!C$3:C$198)-MIN('Political stability abs conf'!C$3:C$198)))))))</f>
        <v>1.5672054166772789</v>
      </c>
      <c r="E96" s="32"/>
      <c r="F96" s="33"/>
    </row>
    <row r="97" spans="1:6" x14ac:dyDescent="0.35">
      <c r="A97" s="38" t="s">
        <v>187</v>
      </c>
      <c r="B97" s="39">
        <f t="shared" si="1"/>
        <v>2.2461802757038472</v>
      </c>
      <c r="C97" s="40">
        <v>0.66257119178771973</v>
      </c>
      <c r="D97" s="40">
        <f>10-(IF('Political stability abs conf'!C97="","",(10*(('Political stability abs conf'!C97-MIN('Political stability abs conf'!C$3:C$198))/((MAX('Political stability abs conf'!C$3:C$198)-MIN('Political stability abs conf'!C$3:C$198)))))))</f>
        <v>2.2461802757038472</v>
      </c>
      <c r="E97" s="32"/>
      <c r="F97" s="33"/>
    </row>
    <row r="98" spans="1:6" x14ac:dyDescent="0.35">
      <c r="A98" s="38" t="s">
        <v>189</v>
      </c>
      <c r="B98" s="39">
        <f t="shared" si="1"/>
        <v>3.0887084614116773</v>
      </c>
      <c r="C98" s="40">
        <v>0.29901623725891113</v>
      </c>
      <c r="D98" s="40">
        <f>10-(IF('Political stability abs conf'!C98="","",(10*(('Political stability abs conf'!C98-MIN('Political stability abs conf'!C$3:C$198))/((MAX('Political stability abs conf'!C$3:C$198)-MIN('Political stability abs conf'!C$3:C$198)))))))</f>
        <v>3.0887084614116773</v>
      </c>
      <c r="E98" s="32"/>
      <c r="F98" s="33"/>
    </row>
    <row r="99" spans="1:6" x14ac:dyDescent="0.35">
      <c r="A99" s="38" t="s">
        <v>191</v>
      </c>
      <c r="B99" s="39">
        <f t="shared" si="1"/>
        <v>2.0986162869959779</v>
      </c>
      <c r="C99" s="40">
        <v>0.72624576091766357</v>
      </c>
      <c r="D99" s="40">
        <f>10-(IF('Political stability abs conf'!C99="","",(10*(('Political stability abs conf'!C99-MIN('Political stability abs conf'!C$3:C$198))/((MAX('Political stability abs conf'!C$3:C$198)-MIN('Political stability abs conf'!C$3:C$198)))))))</f>
        <v>2.0986162869959779</v>
      </c>
      <c r="E99" s="32"/>
      <c r="F99" s="33"/>
    </row>
    <row r="100" spans="1:6" x14ac:dyDescent="0.35">
      <c r="A100" s="38" t="s">
        <v>193</v>
      </c>
      <c r="B100" s="39">
        <f t="shared" si="1"/>
        <v>7.2427684139285073</v>
      </c>
      <c r="C100" s="40">
        <v>-1.4934805631637573</v>
      </c>
      <c r="D100" s="40">
        <f>10-(IF('Political stability abs conf'!C100="","",(10*(('Political stability abs conf'!C100-MIN('Political stability abs conf'!C$3:C$198))/((MAX('Political stability abs conf'!C$3:C$198)-MIN('Political stability abs conf'!C$3:C$198)))))))</f>
        <v>7.2427684139285073</v>
      </c>
      <c r="E100" s="32"/>
      <c r="F100" s="33"/>
    </row>
    <row r="101" spans="1:6" x14ac:dyDescent="0.35">
      <c r="A101" s="38" t="s">
        <v>195</v>
      </c>
      <c r="B101" s="39">
        <f t="shared" si="1"/>
        <v>4.3422245783560438</v>
      </c>
      <c r="C101" s="40">
        <v>-0.24188198149204254</v>
      </c>
      <c r="D101" s="40">
        <f>10-(IF('Political stability abs conf'!C101="","",(10*(('Political stability abs conf'!C101-MIN('Political stability abs conf'!C$3:C$198))/((MAX('Political stability abs conf'!C$3:C$198)-MIN('Political stability abs conf'!C$3:C$198)))))))</f>
        <v>4.3422245783560438</v>
      </c>
      <c r="E101" s="32"/>
      <c r="F101" s="33"/>
    </row>
    <row r="102" spans="1:6" x14ac:dyDescent="0.35">
      <c r="A102" s="38" t="s">
        <v>197</v>
      </c>
      <c r="B102" s="39">
        <f t="shared" si="1"/>
        <v>9.2669154995935319</v>
      </c>
      <c r="C102" s="40">
        <v>-2.3669097423553467</v>
      </c>
      <c r="D102" s="40">
        <f>10-(IF('Political stability abs conf'!C102="","",(10*(('Political stability abs conf'!C102-MIN('Political stability abs conf'!C$3:C$198))/((MAX('Political stability abs conf'!C$3:C$198)-MIN('Political stability abs conf'!C$3:C$198)))))))</f>
        <v>9.2669154995935319</v>
      </c>
      <c r="E102" s="32"/>
      <c r="F102" s="33"/>
    </row>
    <row r="103" spans="1:6" x14ac:dyDescent="0.35">
      <c r="A103" s="38" t="s">
        <v>199</v>
      </c>
      <c r="B103" s="39">
        <f t="shared" si="1"/>
        <v>1.8025658637123936</v>
      </c>
      <c r="C103" s="40">
        <v>0.85399293899536133</v>
      </c>
      <c r="D103" s="40">
        <f>10-(IF('Political stability abs conf'!C103="","",(10*(('Political stability abs conf'!C103-MIN('Political stability abs conf'!C$3:C$198))/((MAX('Political stability abs conf'!C$3:C$198)-MIN('Political stability abs conf'!C$3:C$198)))))))</f>
        <v>1.8025658637123936</v>
      </c>
      <c r="E103" s="32"/>
      <c r="F103" s="33"/>
    </row>
    <row r="104" spans="1:6" x14ac:dyDescent="0.35">
      <c r="A104" s="38" t="s">
        <v>201</v>
      </c>
      <c r="B104" s="39">
        <f t="shared" si="1"/>
        <v>4.5184706869688371</v>
      </c>
      <c r="C104" s="40">
        <v>-0.31793302297592163</v>
      </c>
      <c r="D104" s="40">
        <f>10-(IF('Political stability abs conf'!C104="","",(10*(('Political stability abs conf'!C104-MIN('Political stability abs conf'!C$3:C$198))/((MAX('Political stability abs conf'!C$3:C$198)-MIN('Political stability abs conf'!C$3:C$198)))))))</f>
        <v>4.5184706869688371</v>
      </c>
      <c r="E104" s="32"/>
      <c r="F104" s="33"/>
    </row>
    <row r="105" spans="1:6" x14ac:dyDescent="0.35">
      <c r="A105" s="38" t="s">
        <v>203</v>
      </c>
      <c r="B105" s="39">
        <f t="shared" si="1"/>
        <v>4.290573791166322</v>
      </c>
      <c r="C105" s="40">
        <v>-0.21959441900253296</v>
      </c>
      <c r="D105" s="40">
        <f>10-(IF('Political stability abs conf'!C105="","",(10*(('Political stability abs conf'!C105-MIN('Political stability abs conf'!C$3:C$198))/((MAX('Political stability abs conf'!C$3:C$198)-MIN('Political stability abs conf'!C$3:C$198)))))))</f>
        <v>4.290573791166322</v>
      </c>
      <c r="E105" s="32"/>
      <c r="F105" s="33"/>
    </row>
    <row r="106" spans="1:6" x14ac:dyDescent="0.35">
      <c r="A106" s="38" t="s">
        <v>205</v>
      </c>
      <c r="B106" s="39">
        <f t="shared" si="1"/>
        <v>1.8919349554935749</v>
      </c>
      <c r="C106" s="40">
        <v>0.81542974710464478</v>
      </c>
      <c r="D106" s="40">
        <f>10-(IF('Political stability abs conf'!C106="","",(10*(('Political stability abs conf'!C106-MIN('Political stability abs conf'!C$3:C$198))/((MAX('Political stability abs conf'!C$3:C$198)-MIN('Political stability abs conf'!C$3:C$198)))))))</f>
        <v>1.8919349554935749</v>
      </c>
      <c r="E106" s="32"/>
      <c r="F106" s="33"/>
    </row>
    <row r="107" spans="1:6" x14ac:dyDescent="0.35">
      <c r="A107" s="38" t="s">
        <v>207</v>
      </c>
      <c r="B107" s="39">
        <f t="shared" si="1"/>
        <v>0.98591892874944165</v>
      </c>
      <c r="C107" s="40">
        <v>1.2063800096511841</v>
      </c>
      <c r="D107" s="40">
        <f>10-(IF('Political stability abs conf'!C107="","",(10*(('Political stability abs conf'!C107-MIN('Political stability abs conf'!C$3:C$198))/((MAX('Political stability abs conf'!C$3:C$198)-MIN('Political stability abs conf'!C$3:C$198)))))))</f>
        <v>0.98591892874944165</v>
      </c>
      <c r="E107" s="32"/>
      <c r="F107" s="33"/>
    </row>
    <row r="108" spans="1:6" x14ac:dyDescent="0.35">
      <c r="A108" s="38" t="s">
        <v>209</v>
      </c>
      <c r="B108" s="39">
        <f t="shared" si="1"/>
        <v>2.1882525261728478</v>
      </c>
      <c r="C108" s="40">
        <v>0.68756729364395142</v>
      </c>
      <c r="D108" s="40">
        <f>10-(IF('Political stability abs conf'!C108="","",(10*(('Political stability abs conf'!C108-MIN('Political stability abs conf'!C$3:C$198))/((MAX('Political stability abs conf'!C$3:C$198)-MIN('Political stability abs conf'!C$3:C$198)))))))</f>
        <v>2.1882525261728478</v>
      </c>
      <c r="E108" s="32"/>
      <c r="F108" s="33"/>
    </row>
    <row r="109" spans="1:6" x14ac:dyDescent="0.35">
      <c r="A109" s="38" t="s">
        <v>211</v>
      </c>
      <c r="B109" s="39">
        <f t="shared" si="1"/>
        <v>1.3588945413139992</v>
      </c>
      <c r="C109" s="40">
        <v>1.0454392433166504</v>
      </c>
      <c r="D109" s="40">
        <f>10-(IF('Political stability abs conf'!C109="","",(10*(('Political stability abs conf'!C109-MIN('Political stability abs conf'!C$3:C$198))/((MAX('Political stability abs conf'!C$3:C$198)-MIN('Political stability abs conf'!C$3:C$198)))))))</f>
        <v>1.3588945413139992</v>
      </c>
      <c r="E109" s="32"/>
      <c r="F109" s="33"/>
    </row>
    <row r="110" spans="1:6" x14ac:dyDescent="0.35">
      <c r="A110" s="38" t="s">
        <v>213</v>
      </c>
      <c r="B110" s="39">
        <f t="shared" si="1"/>
        <v>4.699565817797299</v>
      </c>
      <c r="C110" s="40">
        <v>-0.39607644081115723</v>
      </c>
      <c r="D110" s="40">
        <f>10-(IF('Political stability abs conf'!C110="","",(10*(('Political stability abs conf'!C110-MIN('Political stability abs conf'!C$3:C$198))/((MAX('Political stability abs conf'!C$3:C$198)-MIN('Political stability abs conf'!C$3:C$198)))))))</f>
        <v>4.699565817797299</v>
      </c>
      <c r="E110" s="32"/>
      <c r="F110" s="33"/>
    </row>
    <row r="111" spans="1:6" x14ac:dyDescent="0.35">
      <c r="A111" s="38" t="s">
        <v>215</v>
      </c>
      <c r="B111" s="39">
        <f t="shared" si="1"/>
        <v>4.2579577739146233</v>
      </c>
      <c r="C111" s="40">
        <v>-0.20552045106887817</v>
      </c>
      <c r="D111" s="40">
        <f>10-(IF('Political stability abs conf'!C111="","",(10*(('Political stability abs conf'!C111-MIN('Political stability abs conf'!C$3:C$198))/((MAX('Political stability abs conf'!C$3:C$198)-MIN('Political stability abs conf'!C$3:C$198)))))))</f>
        <v>4.2579577739146233</v>
      </c>
      <c r="E111" s="32"/>
      <c r="F111" s="33"/>
    </row>
    <row r="112" spans="1:6" x14ac:dyDescent="0.35">
      <c r="A112" s="38" t="s">
        <v>217</v>
      </c>
      <c r="B112" s="39">
        <f t="shared" si="1"/>
        <v>5.2554081048044372</v>
      </c>
      <c r="C112" s="40">
        <v>-0.6359250545501709</v>
      </c>
      <c r="D112" s="40">
        <f>10-(IF('Political stability abs conf'!C112="","",(10*(('Political stability abs conf'!C112-MIN('Political stability abs conf'!C$3:C$198))/((MAX('Political stability abs conf'!C$3:C$198)-MIN('Political stability abs conf'!C$3:C$198)))))))</f>
        <v>5.2554081048044372</v>
      </c>
      <c r="E112" s="32"/>
      <c r="F112" s="33"/>
    </row>
    <row r="113" spans="1:6" x14ac:dyDescent="0.35">
      <c r="A113" s="38" t="s">
        <v>219</v>
      </c>
      <c r="B113" s="39">
        <f t="shared" si="1"/>
        <v>2.6164589980132744</v>
      </c>
      <c r="C113" s="40">
        <v>0.50279414653778076</v>
      </c>
      <c r="D113" s="40">
        <f>10-(IF('Political stability abs conf'!C113="","",(10*(('Political stability abs conf'!C113-MIN('Political stability abs conf'!C$3:C$198))/((MAX('Political stability abs conf'!C$3:C$198)-MIN('Political stability abs conf'!C$3:C$198)))))))</f>
        <v>2.6164589980132744</v>
      </c>
      <c r="E113" s="32"/>
      <c r="F113" s="33"/>
    </row>
    <row r="114" spans="1:6" x14ac:dyDescent="0.35">
      <c r="A114" s="38" t="s">
        <v>221</v>
      </c>
      <c r="B114" s="39">
        <f t="shared" si="1"/>
        <v>5.257297198797942</v>
      </c>
      <c r="C114" s="41">
        <v>-0.63674020767211914</v>
      </c>
      <c r="D114" s="40">
        <f>10-(IF('Political stability abs conf'!C114="","",(10*(('Political stability abs conf'!C114-MIN('Political stability abs conf'!C$3:C$198))/((MAX('Political stability abs conf'!C$3:C$198)-MIN('Political stability abs conf'!C$3:C$198)))))))</f>
        <v>5.257297198797942</v>
      </c>
      <c r="E114" s="32"/>
      <c r="F114" s="33"/>
    </row>
    <row r="115" spans="1:6" x14ac:dyDescent="0.35">
      <c r="A115" s="38" t="s">
        <v>223</v>
      </c>
      <c r="B115" s="39">
        <f t="shared" si="1"/>
        <v>2.3657154745971551</v>
      </c>
      <c r="C115" s="40">
        <v>0.61099117994308472</v>
      </c>
      <c r="D115" s="40">
        <f>10-(IF('Political stability abs conf'!C115="","",(10*(('Political stability abs conf'!C115-MIN('Political stability abs conf'!C$3:C$198))/((MAX('Political stability abs conf'!C$3:C$198)-MIN('Political stability abs conf'!C$3:C$198)))))))</f>
        <v>2.3657154745971551</v>
      </c>
      <c r="E115" s="32"/>
      <c r="F115" s="33"/>
    </row>
    <row r="116" spans="1:6" x14ac:dyDescent="0.35">
      <c r="A116" s="38" t="s">
        <v>225</v>
      </c>
      <c r="B116" s="39">
        <f t="shared" si="1"/>
        <v>3.4921904521410276</v>
      </c>
      <c r="C116" s="40">
        <v>0.12491182237863541</v>
      </c>
      <c r="D116" s="40">
        <f>10-(IF('Political stability abs conf'!C116="","",(10*(('Political stability abs conf'!C116-MIN('Political stability abs conf'!C$3:C$198))/((MAX('Political stability abs conf'!C$3:C$198)-MIN('Political stability abs conf'!C$3:C$198)))))))</f>
        <v>3.4921904521410276</v>
      </c>
      <c r="E116" s="32"/>
      <c r="F116" s="33"/>
    </row>
    <row r="117" spans="1:6" x14ac:dyDescent="0.35">
      <c r="A117" s="38" t="s">
        <v>227</v>
      </c>
      <c r="B117" s="39">
        <f t="shared" si="1"/>
        <v>9.2333742738328759</v>
      </c>
      <c r="C117" s="40">
        <v>-2.3524365425109863</v>
      </c>
      <c r="D117" s="40">
        <f>10-(IF('Political stability abs conf'!C117="","",(10*(('Political stability abs conf'!C117-MIN('Political stability abs conf'!C$3:C$198))/((MAX('Political stability abs conf'!C$3:C$198)-MIN('Political stability abs conf'!C$3:C$198)))))))</f>
        <v>9.2333742738328759</v>
      </c>
      <c r="E117" s="32"/>
      <c r="F117" s="33"/>
    </row>
    <row r="118" spans="1:6" x14ac:dyDescent="0.35">
      <c r="A118" s="38" t="s">
        <v>229</v>
      </c>
      <c r="B118" s="39">
        <f t="shared" si="1"/>
        <v>1.5275224253248449</v>
      </c>
      <c r="C118" s="40">
        <v>0.97267550230026245</v>
      </c>
      <c r="D118" s="40">
        <f>10-(IF('Political stability abs conf'!C118="","",(10*(('Political stability abs conf'!C118-MIN('Political stability abs conf'!C$3:C$198))/((MAX('Political stability abs conf'!C$3:C$198)-MIN('Political stability abs conf'!C$3:C$198)))))))</f>
        <v>1.5275224253248449</v>
      </c>
      <c r="E118" s="32"/>
      <c r="F118" s="33"/>
    </row>
    <row r="119" spans="1:6" x14ac:dyDescent="0.35">
      <c r="A119" s="38" t="s">
        <v>231</v>
      </c>
      <c r="B119" s="39">
        <f t="shared" si="1"/>
        <v>8.5690027357329885</v>
      </c>
      <c r="C119" s="40">
        <v>-2.0657570362091064</v>
      </c>
      <c r="D119" s="40">
        <f>10-(IF('Political stability abs conf'!C119="","",(10*(('Political stability abs conf'!C119-MIN('Political stability abs conf'!C$3:C$198))/((MAX('Political stability abs conf'!C$3:C$198)-MIN('Political stability abs conf'!C$3:C$198)))))))</f>
        <v>8.5690027357329885</v>
      </c>
      <c r="E119" s="32"/>
      <c r="F119" s="33"/>
    </row>
    <row r="120" spans="1:6" x14ac:dyDescent="0.35">
      <c r="A120" s="38" t="s">
        <v>233</v>
      </c>
      <c r="B120" s="39">
        <f t="shared" si="1"/>
        <v>4.1267873321080835</v>
      </c>
      <c r="C120" s="40">
        <v>-0.14891977608203888</v>
      </c>
      <c r="D120" s="40">
        <f>10-(IF('Political stability abs conf'!C120="","",(10*(('Political stability abs conf'!C120-MIN('Political stability abs conf'!C$3:C$198))/((MAX('Political stability abs conf'!C$3:C$198)-MIN('Political stability abs conf'!C$3:C$198)))))))</f>
        <v>4.1267873321080835</v>
      </c>
      <c r="E120" s="32"/>
      <c r="F120" s="33"/>
    </row>
    <row r="121" spans="1:6" x14ac:dyDescent="0.35">
      <c r="A121" s="38" t="s">
        <v>235</v>
      </c>
      <c r="B121" s="39">
        <f t="shared" si="1"/>
        <v>2.2653448552411968</v>
      </c>
      <c r="C121" s="40">
        <v>0.65430158376693726</v>
      </c>
      <c r="D121" s="40">
        <f>10-(IF('Political stability abs conf'!C121="","",(10*(('Political stability abs conf'!C121-MIN('Political stability abs conf'!C$3:C$198))/((MAX('Political stability abs conf'!C$3:C$198)-MIN('Political stability abs conf'!C$3:C$198)))))))</f>
        <v>2.2653448552411968</v>
      </c>
      <c r="E121" s="32"/>
      <c r="F121" s="33"/>
    </row>
    <row r="122" spans="1:6" x14ac:dyDescent="0.35">
      <c r="A122" s="38" t="s">
        <v>237</v>
      </c>
      <c r="B122" s="39">
        <f t="shared" si="1"/>
        <v>6.6279619725765873</v>
      </c>
      <c r="C122" s="40">
        <v>-1.2281886339187622</v>
      </c>
      <c r="D122" s="40">
        <f>10-(IF('Political stability abs conf'!C122="","",(10*(('Political stability abs conf'!C122-MIN('Political stability abs conf'!C$3:C$198))/((MAX('Political stability abs conf'!C$3:C$198)-MIN('Political stability abs conf'!C$3:C$198)))))))</f>
        <v>6.6279619725765873</v>
      </c>
      <c r="E122" s="32"/>
      <c r="F122" s="33"/>
    </row>
    <row r="123" spans="1:6" x14ac:dyDescent="0.35">
      <c r="A123" s="38" t="s">
        <v>239</v>
      </c>
      <c r="B123" s="39">
        <f t="shared" si="1"/>
        <v>5.3349659529346516</v>
      </c>
      <c r="C123" s="40">
        <v>-0.67025464773178101</v>
      </c>
      <c r="D123" s="40">
        <f>10-(IF('Political stability abs conf'!C123="","",(10*(('Political stability abs conf'!C123-MIN('Political stability abs conf'!C$3:C$198))/((MAX('Political stability abs conf'!C$3:C$198)-MIN('Political stability abs conf'!C$3:C$198)))))))</f>
        <v>5.3349659529346516</v>
      </c>
      <c r="E123" s="32"/>
      <c r="F123" s="33"/>
    </row>
    <row r="124" spans="1:6" x14ac:dyDescent="0.35">
      <c r="A124" s="38" t="s">
        <v>241</v>
      </c>
      <c r="B124" s="39">
        <f t="shared" si="1"/>
        <v>1.7983560130513805</v>
      </c>
      <c r="C124" s="40">
        <v>0.85580950975418091</v>
      </c>
      <c r="D124" s="40">
        <f>10-(IF('Political stability abs conf'!C124="","",(10*(('Political stability abs conf'!C124-MIN('Political stability abs conf'!C$3:C$198))/((MAX('Political stability abs conf'!C$3:C$198)-MIN('Political stability abs conf'!C$3:C$198)))))))</f>
        <v>1.7983560130513805</v>
      </c>
      <c r="E124" s="32"/>
      <c r="F124" s="33"/>
    </row>
    <row r="125" spans="1:6" x14ac:dyDescent="0.35">
      <c r="A125" s="38" t="s">
        <v>243</v>
      </c>
      <c r="B125" s="39">
        <f t="shared" si="1"/>
        <v>4.0424555538009708</v>
      </c>
      <c r="C125" s="40">
        <v>-0.11253020912408829</v>
      </c>
      <c r="D125" s="40">
        <f>10-(IF('Political stability abs conf'!C125="","",(10*(('Political stability abs conf'!C125-MIN('Political stability abs conf'!C$3:C$198))/((MAX('Political stability abs conf'!C$3:C$198)-MIN('Political stability abs conf'!C$3:C$198)))))))</f>
        <v>4.0424555538009708</v>
      </c>
      <c r="E125" s="32"/>
      <c r="F125" s="33"/>
    </row>
    <row r="126" spans="1:6" x14ac:dyDescent="0.35">
      <c r="A126" s="38" t="s">
        <v>245</v>
      </c>
      <c r="B126" s="39">
        <f t="shared" si="1"/>
        <v>3.4598810707864347</v>
      </c>
      <c r="C126" s="40">
        <v>0.13885347545146942</v>
      </c>
      <c r="D126" s="40">
        <f>10-(IF('Political stability abs conf'!C126="","",(10*(('Political stability abs conf'!C126-MIN('Political stability abs conf'!C$3:C$198))/((MAX('Political stability abs conf'!C$3:C$198)-MIN('Political stability abs conf'!C$3:C$198)))))))</f>
        <v>3.4598810707864347</v>
      </c>
      <c r="E126" s="32"/>
      <c r="F126" s="33"/>
    </row>
    <row r="127" spans="1:6" x14ac:dyDescent="0.35">
      <c r="A127" s="38" t="s">
        <v>247</v>
      </c>
      <c r="B127" s="39">
        <f t="shared" si="1"/>
        <v>2.5121147338115168</v>
      </c>
      <c r="C127" s="40">
        <v>0.54781919717788696</v>
      </c>
      <c r="D127" s="40">
        <f>10-(IF('Political stability abs conf'!C127="","",(10*(('Political stability abs conf'!C127-MIN('Political stability abs conf'!C$3:C$198))/((MAX('Political stability abs conf'!C$3:C$198)-MIN('Political stability abs conf'!C$3:C$198)))))))</f>
        <v>2.5121147338115168</v>
      </c>
      <c r="E127" s="32"/>
      <c r="F127" s="33"/>
    </row>
    <row r="128" spans="1:6" x14ac:dyDescent="0.35">
      <c r="A128" s="38" t="s">
        <v>249</v>
      </c>
      <c r="B128" s="39">
        <f t="shared" si="1"/>
        <v>7.5273978025842077</v>
      </c>
      <c r="C128" s="40">
        <v>-1.6162995100021362</v>
      </c>
      <c r="D128" s="40">
        <f>10-(IF('Political stability abs conf'!C128="","",(10*(('Political stability abs conf'!C128-MIN('Political stability abs conf'!C$3:C$198))/((MAX('Political stability abs conf'!C$3:C$198)-MIN('Political stability abs conf'!C$3:C$198)))))))</f>
        <v>7.5273978025842077</v>
      </c>
      <c r="E128" s="32"/>
      <c r="F128" s="33"/>
    </row>
    <row r="129" spans="1:6" x14ac:dyDescent="0.35">
      <c r="A129" s="38" t="s">
        <v>251</v>
      </c>
      <c r="B129" s="39">
        <f t="shared" si="1"/>
        <v>7.9051541655959134</v>
      </c>
      <c r="C129" s="40">
        <v>-1.7793031930923462</v>
      </c>
      <c r="D129" s="40">
        <f>10-(IF('Political stability abs conf'!C129="","",(10*(('Political stability abs conf'!C129-MIN('Political stability abs conf'!C$3:C$198))/((MAX('Political stability abs conf'!C$3:C$198)-MIN('Political stability abs conf'!C$3:C$198)))))))</f>
        <v>7.9051541655959134</v>
      </c>
      <c r="E129" s="32"/>
      <c r="F129" s="33"/>
    </row>
    <row r="130" spans="1:6" x14ac:dyDescent="0.35">
      <c r="A130" s="38" t="s">
        <v>253</v>
      </c>
      <c r="B130" s="39">
        <f t="shared" si="1"/>
        <v>4.8642561784949052</v>
      </c>
      <c r="C130" s="40">
        <v>-0.46714112162590027</v>
      </c>
      <c r="D130" s="40">
        <f>10-(IF('Political stability abs conf'!C130="","",(10*(('Political stability abs conf'!C130-MIN('Political stability abs conf'!C$3:C$198))/((MAX('Political stability abs conf'!C$3:C$198)-MIN('Political stability abs conf'!C$3:C$198)))))))</f>
        <v>4.8642561784949052</v>
      </c>
      <c r="E130" s="32"/>
      <c r="F130" s="33"/>
    </row>
    <row r="131" spans="1:6" x14ac:dyDescent="0.35">
      <c r="A131" s="38" t="s">
        <v>255</v>
      </c>
      <c r="B131" s="39">
        <f t="shared" si="1"/>
        <v>1.6607831159309754</v>
      </c>
      <c r="C131" s="40">
        <v>0.91517287492752075</v>
      </c>
      <c r="D131" s="40">
        <f>10-(IF('Political stability abs conf'!C131="","",(10*(('Political stability abs conf'!C131-MIN('Political stability abs conf'!C$3:C$198))/((MAX('Political stability abs conf'!C$3:C$198)-MIN('Political stability abs conf'!C$3:C$198)))))))</f>
        <v>1.6607831159309754</v>
      </c>
      <c r="E131" s="32"/>
      <c r="F131" s="33"/>
    </row>
    <row r="132" spans="1:6" x14ac:dyDescent="0.35">
      <c r="A132" s="38" t="s">
        <v>257</v>
      </c>
      <c r="B132" s="39">
        <f t="shared" si="1"/>
        <v>1.2237721068613894</v>
      </c>
      <c r="C132" s="40">
        <v>1.1037452220916748</v>
      </c>
      <c r="D132" s="40">
        <f>10-(IF('Political stability abs conf'!C132="","",(10*(('Political stability abs conf'!C132-MIN('Political stability abs conf'!C$3:C$198))/((MAX('Political stability abs conf'!C$3:C$198)-MIN('Political stability abs conf'!C$3:C$198)))))))</f>
        <v>1.2237721068613894</v>
      </c>
      <c r="E132" s="32"/>
      <c r="F132" s="33"/>
    </row>
    <row r="133" spans="1:6" x14ac:dyDescent="0.35">
      <c r="A133" s="38" t="s">
        <v>259</v>
      </c>
      <c r="B133" s="39">
        <f t="shared" si="1"/>
        <v>4.3448296453271604</v>
      </c>
      <c r="C133" s="40">
        <v>-0.24300608038902283</v>
      </c>
      <c r="D133" s="40">
        <f>10-(IF('Political stability abs conf'!C133="","",(10*(('Political stability abs conf'!C133-MIN('Political stability abs conf'!C$3:C$198))/((MAX('Political stability abs conf'!C$3:C$198)-MIN('Political stability abs conf'!C$3:C$198)))))))</f>
        <v>4.3448296453271604</v>
      </c>
      <c r="E133" s="32"/>
      <c r="F133" s="33"/>
    </row>
    <row r="134" spans="1:6" x14ac:dyDescent="0.35">
      <c r="A134" s="38" t="s">
        <v>261</v>
      </c>
      <c r="B134" s="39">
        <f t="shared" si="1"/>
        <v>1.9081937891076013</v>
      </c>
      <c r="C134" s="40">
        <v>0.80841398239135742</v>
      </c>
      <c r="D134" s="40">
        <f>10-(IF('Political stability abs conf'!C134="","",(10*(('Political stability abs conf'!C134-MIN('Political stability abs conf'!C$3:C$198))/((MAX('Political stability abs conf'!C$3:C$198)-MIN('Political stability abs conf'!C$3:C$198)))))))</f>
        <v>1.9081937891076013</v>
      </c>
      <c r="E134" s="32"/>
      <c r="F134" s="33"/>
    </row>
    <row r="135" spans="1:6" x14ac:dyDescent="0.35">
      <c r="A135" s="38" t="s">
        <v>263</v>
      </c>
      <c r="B135" s="39">
        <f t="shared" ref="B135:B198" si="2">D135</f>
        <v>0.44770118699085515</v>
      </c>
      <c r="C135" s="40">
        <v>1.4386235475540161</v>
      </c>
      <c r="D135" s="40">
        <f>10-(IF('Political stability abs conf'!C135="","",(10*(('Political stability abs conf'!C135-MIN('Political stability abs conf'!C$3:C$198))/((MAX('Political stability abs conf'!C$3:C$198)-MIN('Political stability abs conf'!C$3:C$198)))))))</f>
        <v>0.44770118699085515</v>
      </c>
      <c r="E135" s="32"/>
      <c r="F135" s="33"/>
    </row>
    <row r="136" spans="1:6" x14ac:dyDescent="0.35">
      <c r="A136" s="38" t="s">
        <v>265</v>
      </c>
      <c r="B136" s="39">
        <f t="shared" si="2"/>
        <v>2.6074851108838502</v>
      </c>
      <c r="C136" s="40">
        <v>0.50666642189025879</v>
      </c>
      <c r="D136" s="40">
        <f>10-(IF('Political stability abs conf'!C136="","",(10*(('Political stability abs conf'!C136-MIN('Political stability abs conf'!C$3:C$198))/((MAX('Political stability abs conf'!C$3:C$198)-MIN('Political stability abs conf'!C$3:C$198)))))))</f>
        <v>2.6074851108838502</v>
      </c>
      <c r="E136" s="32"/>
      <c r="F136" s="33"/>
    </row>
    <row r="137" spans="1:6" x14ac:dyDescent="0.35">
      <c r="A137" s="38" t="s">
        <v>267</v>
      </c>
      <c r="B137" s="39">
        <f t="shared" si="2"/>
        <v>7.6443823930693515</v>
      </c>
      <c r="C137" s="40">
        <v>-1.6667789220809937</v>
      </c>
      <c r="D137" s="40">
        <f>10-(IF('Political stability abs conf'!C137="","",(10*(('Political stability abs conf'!C137-MIN('Political stability abs conf'!C$3:C$198))/((MAX('Political stability abs conf'!C$3:C$198)-MIN('Political stability abs conf'!C$3:C$198)))))))</f>
        <v>7.6443823930693515</v>
      </c>
      <c r="E137" s="32"/>
      <c r="F137" s="33"/>
    </row>
    <row r="138" spans="1:6" x14ac:dyDescent="0.35">
      <c r="A138" s="38" t="s">
        <v>269</v>
      </c>
      <c r="B138" s="39">
        <f t="shared" si="2"/>
        <v>3.1193682524908102</v>
      </c>
      <c r="C138" s="40">
        <v>0.28578639030456543</v>
      </c>
      <c r="D138" s="40">
        <f>10-(IF('Political stability abs conf'!C138="","",(10*(('Political stability abs conf'!C138-MIN('Political stability abs conf'!C$3:C$198))/((MAX('Political stability abs conf'!C$3:C$198)-MIN('Political stability abs conf'!C$3:C$198)))))))</f>
        <v>3.1193682524908102</v>
      </c>
      <c r="E138" s="32"/>
      <c r="F138" s="33"/>
    </row>
    <row r="139" spans="1:6" x14ac:dyDescent="0.35">
      <c r="A139" s="38" t="s">
        <v>271</v>
      </c>
      <c r="B139" s="39">
        <f t="shared" si="2"/>
        <v>4.7224997448700936</v>
      </c>
      <c r="C139" s="40">
        <v>-0.40597254037857056</v>
      </c>
      <c r="D139" s="40">
        <f>10-(IF('Political stability abs conf'!C139="","",(10*(('Political stability abs conf'!C139-MIN('Political stability abs conf'!C$3:C$198))/((MAX('Political stability abs conf'!C$3:C$198)-MIN('Political stability abs conf'!C$3:C$198)))))))</f>
        <v>4.7224997448700936</v>
      </c>
      <c r="E139" s="32"/>
      <c r="F139" s="33"/>
    </row>
    <row r="140" spans="1:6" x14ac:dyDescent="0.35">
      <c r="A140" s="38" t="s">
        <v>273</v>
      </c>
      <c r="B140" s="39">
        <f t="shared" si="2"/>
        <v>5.9344085182613062</v>
      </c>
      <c r="C140" s="40">
        <v>-0.92891699075698853</v>
      </c>
      <c r="D140" s="40">
        <f>10-(IF('Political stability abs conf'!C140="","",(10*(('Political stability abs conf'!C140-MIN('Political stability abs conf'!C$3:C$198))/((MAX('Political stability abs conf'!C$3:C$198)-MIN('Political stability abs conf'!C$3:C$198)))))))</f>
        <v>5.9344085182613062</v>
      </c>
      <c r="E140" s="32"/>
      <c r="F140" s="33"/>
    </row>
    <row r="141" spans="1:6" x14ac:dyDescent="0.35">
      <c r="A141" s="38" t="s">
        <v>275</v>
      </c>
      <c r="B141" s="39">
        <f t="shared" si="2"/>
        <v>1.5791629562094318</v>
      </c>
      <c r="C141" s="40">
        <v>0.95039236545562744</v>
      </c>
      <c r="D141" s="40">
        <f>10-(IF('Political stability abs conf'!C141="","",(10*(('Political stability abs conf'!C141-MIN('Political stability abs conf'!C$3:C$198))/((MAX('Political stability abs conf'!C$3:C$198)-MIN('Political stability abs conf'!C$3:C$198)))))))</f>
        <v>1.5791629562094318</v>
      </c>
      <c r="E141" s="32"/>
      <c r="F141" s="33"/>
    </row>
    <row r="142" spans="1:6" x14ac:dyDescent="0.35">
      <c r="A142" s="38" t="s">
        <v>277</v>
      </c>
      <c r="B142" s="39">
        <f t="shared" si="2"/>
        <v>5.1300930463052357</v>
      </c>
      <c r="C142" s="40">
        <v>-0.58185100555419922</v>
      </c>
      <c r="D142" s="40">
        <f>10-(IF('Political stability abs conf'!C142="","",(10*(('Political stability abs conf'!C142-MIN('Political stability abs conf'!C$3:C$198))/((MAX('Political stability abs conf'!C$3:C$198)-MIN('Political stability abs conf'!C$3:C$198)))))))</f>
        <v>5.1300930463052357</v>
      </c>
      <c r="E142" s="32"/>
      <c r="F142" s="33"/>
    </row>
    <row r="143" spans="1:6" x14ac:dyDescent="0.35">
      <c r="A143" s="38" t="s">
        <v>279</v>
      </c>
      <c r="B143" s="39">
        <f t="shared" si="2"/>
        <v>2.5941289842879209</v>
      </c>
      <c r="C143" s="40">
        <v>0.51242965459823608</v>
      </c>
      <c r="D143" s="40">
        <f>10-(IF('Political stability abs conf'!C143="","",(10*(('Political stability abs conf'!C143-MIN('Political stability abs conf'!C$3:C$198))/((MAX('Political stability abs conf'!C$3:C$198)-MIN('Political stability abs conf'!C$3:C$198)))))))</f>
        <v>2.5941289842879209</v>
      </c>
      <c r="E143" s="32"/>
      <c r="F143" s="33"/>
    </row>
    <row r="144" spans="1:6" x14ac:dyDescent="0.35">
      <c r="A144" s="38" t="s">
        <v>281</v>
      </c>
      <c r="B144" s="39">
        <f t="shared" si="2"/>
        <v>2.5899756296376797</v>
      </c>
      <c r="C144" s="40">
        <v>0.51422184705734253</v>
      </c>
      <c r="D144" s="40">
        <f>10-(IF('Political stability abs conf'!C144="","",(10*(('Political stability abs conf'!C144-MIN('Political stability abs conf'!C$3:C$198))/((MAX('Political stability abs conf'!C$3:C$198)-MIN('Political stability abs conf'!C$3:C$198)))))))</f>
        <v>2.5899756296376797</v>
      </c>
      <c r="E144" s="32"/>
      <c r="F144" s="33"/>
    </row>
    <row r="145" spans="1:6" x14ac:dyDescent="0.35">
      <c r="A145" s="38" t="s">
        <v>283</v>
      </c>
      <c r="B145" s="39">
        <f t="shared" si="2"/>
        <v>1.5733843397920388</v>
      </c>
      <c r="C145" s="40">
        <v>0.95288586616516113</v>
      </c>
      <c r="D145" s="40">
        <f>10-(IF('Political stability abs conf'!C145="","",(10*(('Political stability abs conf'!C145-MIN('Political stability abs conf'!C$3:C$198))/((MAX('Political stability abs conf'!C$3:C$198)-MIN('Political stability abs conf'!C$3:C$198)))))))</f>
        <v>1.5733843397920388</v>
      </c>
      <c r="E145" s="32"/>
      <c r="F145" s="33"/>
    </row>
    <row r="146" spans="1:6" x14ac:dyDescent="0.35">
      <c r="A146" s="38" t="s">
        <v>285</v>
      </c>
      <c r="B146" s="39">
        <f t="shared" si="2"/>
        <v>3.7885933220625745</v>
      </c>
      <c r="C146" s="40">
        <v>-2.9874381143599749E-3</v>
      </c>
      <c r="D146" s="40">
        <f>10-(IF('Political stability abs conf'!C146="","",(10*(('Political stability abs conf'!C146-MIN('Political stability abs conf'!C$3:C$198))/((MAX('Political stability abs conf'!C$3:C$198)-MIN('Political stability abs conf'!C$3:C$198)))))))</f>
        <v>3.7885933220625745</v>
      </c>
      <c r="E146" s="32"/>
      <c r="F146" s="33"/>
    </row>
    <row r="147" spans="1:6" x14ac:dyDescent="0.35">
      <c r="A147" s="38" t="s">
        <v>287</v>
      </c>
      <c r="B147" s="39">
        <f t="shared" si="2"/>
        <v>1.5618094260541255</v>
      </c>
      <c r="C147" s="40">
        <v>0.95788049697875977</v>
      </c>
      <c r="D147" s="40">
        <f>10-(IF('Political stability abs conf'!C147="","",(10*(('Political stability abs conf'!C147-MIN('Political stability abs conf'!C$3:C$198))/((MAX('Political stability abs conf'!C$3:C$198)-MIN('Political stability abs conf'!C$3:C$198)))))))</f>
        <v>1.5618094260541255</v>
      </c>
      <c r="E147" s="32"/>
      <c r="F147" s="33"/>
    </row>
    <row r="148" spans="1:6" x14ac:dyDescent="0.35">
      <c r="A148" s="38" t="s">
        <v>289</v>
      </c>
      <c r="B148" s="39">
        <f t="shared" si="2"/>
        <v>2.5463830867132824</v>
      </c>
      <c r="C148" s="40">
        <v>0.53303223848342896</v>
      </c>
      <c r="D148" s="40">
        <f>10-(IF('Political stability abs conf'!C148="","",(10*(('Political stability abs conf'!C148-MIN('Political stability abs conf'!C$3:C$198))/((MAX('Political stability abs conf'!C$3:C$198)-MIN('Political stability abs conf'!C$3:C$198)))))))</f>
        <v>2.5463830867132824</v>
      </c>
      <c r="E148" s="32"/>
      <c r="F148" s="33"/>
    </row>
    <row r="149" spans="1:6" x14ac:dyDescent="0.35">
      <c r="A149" s="38" t="s">
        <v>291</v>
      </c>
      <c r="B149" s="39">
        <f t="shared" si="2"/>
        <v>5.2774688991532672</v>
      </c>
      <c r="C149" s="40">
        <v>-0.64544439315795898</v>
      </c>
      <c r="D149" s="40">
        <f>10-(IF('Political stability abs conf'!C149="","",(10*(('Political stability abs conf'!C149-MIN('Political stability abs conf'!C$3:C$198))/((MAX('Political stability abs conf'!C$3:C$198)-MIN('Political stability abs conf'!C$3:C$198)))))))</f>
        <v>5.2774688991532672</v>
      </c>
      <c r="E149" s="32"/>
      <c r="F149" s="33"/>
    </row>
    <row r="150" spans="1:6" x14ac:dyDescent="0.35">
      <c r="A150" s="38" t="s">
        <v>293</v>
      </c>
      <c r="B150" s="39">
        <f t="shared" si="2"/>
        <v>3.3866833750280332</v>
      </c>
      <c r="C150" s="40">
        <v>0.17043863236904144</v>
      </c>
      <c r="D150" s="40">
        <f>10-(IF('Political stability abs conf'!C150="","",(10*(('Political stability abs conf'!C150-MIN('Political stability abs conf'!C$3:C$198))/((MAX('Political stability abs conf'!C$3:C$198)-MIN('Political stability abs conf'!C$3:C$198)))))))</f>
        <v>3.3866833750280332</v>
      </c>
      <c r="E150" s="32"/>
      <c r="F150" s="33"/>
    </row>
    <row r="151" spans="1:6" x14ac:dyDescent="0.35">
      <c r="A151" s="38" t="s">
        <v>295</v>
      </c>
      <c r="B151" s="39">
        <f t="shared" si="2"/>
        <v>5.1347471296573231</v>
      </c>
      <c r="C151" s="40">
        <v>-0.58385926485061646</v>
      </c>
      <c r="D151" s="40">
        <f>10-(IF('Political stability abs conf'!C151="","",(10*(('Political stability abs conf'!C151-MIN('Political stability abs conf'!C$3:C$198))/((MAX('Political stability abs conf'!C$3:C$198)-MIN('Political stability abs conf'!C$3:C$198)))))))</f>
        <v>5.1347471296573231</v>
      </c>
      <c r="E151" s="32"/>
      <c r="F151" s="33"/>
    </row>
    <row r="152" spans="1:6" x14ac:dyDescent="0.35">
      <c r="A152" s="38" t="s">
        <v>297</v>
      </c>
      <c r="B152" s="39">
        <f t="shared" si="2"/>
        <v>8.2660584178144383</v>
      </c>
      <c r="C152" s="40">
        <v>-1.9350351095199585</v>
      </c>
      <c r="D152" s="40">
        <f>10-(IF('Political stability abs conf'!C152="","",(10*(('Political stability abs conf'!C152-MIN('Political stability abs conf'!C$3:C$198))/((MAX('Political stability abs conf'!C$3:C$198)-MIN('Political stability abs conf'!C$3:C$198)))))))</f>
        <v>8.2660584178144383</v>
      </c>
      <c r="E152" s="32"/>
      <c r="F152" s="33"/>
    </row>
    <row r="153" spans="1:6" x14ac:dyDescent="0.35">
      <c r="A153" s="38" t="s">
        <v>299</v>
      </c>
      <c r="B153" s="39">
        <f t="shared" si="2"/>
        <v>4.1746021575785077</v>
      </c>
      <c r="C153" s="40">
        <v>-0.16955210268497467</v>
      </c>
      <c r="D153" s="40">
        <f>10-(IF('Political stability abs conf'!C153="","",(10*(('Political stability abs conf'!C153-MIN('Political stability abs conf'!C$3:C$198))/((MAX('Political stability abs conf'!C$3:C$198)-MIN('Political stability abs conf'!C$3:C$198)))))))</f>
        <v>4.1746021575785077</v>
      </c>
      <c r="E153" s="32"/>
      <c r="F153" s="33"/>
    </row>
    <row r="154" spans="1:6" x14ac:dyDescent="0.35">
      <c r="A154" s="38" t="s">
        <v>301</v>
      </c>
      <c r="B154" s="39">
        <f t="shared" si="2"/>
        <v>0.32124571023994442</v>
      </c>
      <c r="C154" s="40">
        <v>1.4931896924972534</v>
      </c>
      <c r="D154" s="40">
        <f>10-(IF('Political stability abs conf'!C154="","",(10*(('Political stability abs conf'!C154-MIN('Political stability abs conf'!C$3:C$198))/((MAX('Political stability abs conf'!C$3:C$198)-MIN('Political stability abs conf'!C$3:C$198)))))))</f>
        <v>0.32124571023994442</v>
      </c>
      <c r="E154" s="32"/>
      <c r="F154" s="33"/>
    </row>
    <row r="155" spans="1:6" x14ac:dyDescent="0.35">
      <c r="A155" s="38" t="s">
        <v>303</v>
      </c>
      <c r="B155" s="39">
        <f t="shared" si="2"/>
        <v>2.6438487889382518</v>
      </c>
      <c r="C155" s="40">
        <v>0.49097532033920288</v>
      </c>
      <c r="D155" s="40">
        <f>10-(IF('Political stability abs conf'!C155="","",(10*(('Political stability abs conf'!C155-MIN('Political stability abs conf'!C$3:C$198))/((MAX('Political stability abs conf'!C$3:C$198)-MIN('Political stability abs conf'!C$3:C$198)))))))</f>
        <v>2.6438487889382518</v>
      </c>
      <c r="E155" s="32"/>
      <c r="F155" s="33"/>
    </row>
    <row r="156" spans="1:6" x14ac:dyDescent="0.35">
      <c r="A156" s="38" t="s">
        <v>305</v>
      </c>
      <c r="B156" s="39">
        <f t="shared" si="2"/>
        <v>4.1630047283155189</v>
      </c>
      <c r="C156" s="40">
        <v>-0.16454775631427765</v>
      </c>
      <c r="D156" s="40">
        <f>10-(IF('Political stability abs conf'!C156="","",(10*(('Political stability abs conf'!C156-MIN('Political stability abs conf'!C$3:C$198))/((MAX('Political stability abs conf'!C$3:C$198)-MIN('Political stability abs conf'!C$3:C$198)))))))</f>
        <v>4.1630047283155189</v>
      </c>
      <c r="E156" s="32"/>
      <c r="F156" s="33"/>
    </row>
    <row r="157" spans="1:6" x14ac:dyDescent="0.35">
      <c r="A157" s="38" t="s">
        <v>307</v>
      </c>
      <c r="B157" s="39">
        <f t="shared" si="2"/>
        <v>4.2711996653005038</v>
      </c>
      <c r="C157" s="40">
        <v>-0.21123439073562622</v>
      </c>
      <c r="D157" s="40">
        <f>10-(IF('Political stability abs conf'!C157="","",(10*(('Political stability abs conf'!C157-MIN('Political stability abs conf'!C$3:C$198))/((MAX('Political stability abs conf'!C$3:C$198)-MIN('Political stability abs conf'!C$3:C$198)))))))</f>
        <v>4.2711996653005038</v>
      </c>
      <c r="E157" s="32"/>
      <c r="F157" s="33"/>
    </row>
    <row r="158" spans="1:6" x14ac:dyDescent="0.35">
      <c r="A158" s="38" t="s">
        <v>309</v>
      </c>
      <c r="B158" s="39">
        <f t="shared" si="2"/>
        <v>1.6804416556994415</v>
      </c>
      <c r="C158" s="40">
        <v>0.90669012069702148</v>
      </c>
      <c r="D158" s="40">
        <f>10-(IF('Political stability abs conf'!C158="","",(10*(('Political stability abs conf'!C158-MIN('Political stability abs conf'!C$3:C$198))/((MAX('Political stability abs conf'!C$3:C$198)-MIN('Political stability abs conf'!C$3:C$198)))))))</f>
        <v>1.6804416556994415</v>
      </c>
      <c r="E158" s="32"/>
      <c r="F158" s="33"/>
    </row>
    <row r="159" spans="1:6" x14ac:dyDescent="0.35">
      <c r="A159" s="38" t="s">
        <v>311</v>
      </c>
      <c r="B159" s="39">
        <f t="shared" si="2"/>
        <v>10</v>
      </c>
      <c r="C159" s="40">
        <v>-2.683239221572876</v>
      </c>
      <c r="D159" s="40">
        <f>10-(IF('Political stability abs conf'!C159="","",(10*(('Political stability abs conf'!C159-MIN('Political stability abs conf'!C$3:C$198))/((MAX('Political stability abs conf'!C$3:C$198)-MIN('Political stability abs conf'!C$3:C$198)))))))</f>
        <v>10</v>
      </c>
      <c r="E159" s="32"/>
      <c r="F159" s="33"/>
    </row>
    <row r="160" spans="1:6" x14ac:dyDescent="0.35">
      <c r="A160" s="38" t="s">
        <v>313</v>
      </c>
      <c r="B160" s="39">
        <f t="shared" si="2"/>
        <v>4.0927340853500294</v>
      </c>
      <c r="C160" s="40">
        <v>-0.13422563672065735</v>
      </c>
      <c r="D160" s="40">
        <f>10-(IF('Political stability abs conf'!C160="","",(10*(('Political stability abs conf'!C160-MIN('Political stability abs conf'!C$3:C$198))/((MAX('Political stability abs conf'!C$3:C$198)-MIN('Political stability abs conf'!C$3:C$198)))))))</f>
        <v>4.0927340853500294</v>
      </c>
      <c r="E160" s="32"/>
      <c r="F160" s="33"/>
    </row>
    <row r="161" spans="1:6" x14ac:dyDescent="0.35">
      <c r="A161" s="38" t="s">
        <v>315</v>
      </c>
      <c r="B161" s="39">
        <f t="shared" si="2"/>
        <v>9.1175201560914338</v>
      </c>
      <c r="C161" s="40">
        <v>-2.3024449348449707</v>
      </c>
      <c r="D161" s="40">
        <f>10-(IF('Political stability abs conf'!C161="","",(10*(('Political stability abs conf'!C161-MIN('Political stability abs conf'!C$3:C$198))/((MAX('Political stability abs conf'!C$3:C$198)-MIN('Political stability abs conf'!C$3:C$198)))))))</f>
        <v>9.1175201560914338</v>
      </c>
      <c r="E161" s="32"/>
      <c r="F161" s="33"/>
    </row>
    <row r="162" spans="1:6" x14ac:dyDescent="0.35">
      <c r="A162" s="38" t="s">
        <v>317</v>
      </c>
      <c r="B162" s="39">
        <f t="shared" si="2"/>
        <v>2.3969562491024865</v>
      </c>
      <c r="C162" s="40">
        <v>0.59751063585281372</v>
      </c>
      <c r="D162" s="40">
        <f>10-(IF('Political stability abs conf'!C162="","",(10*(('Political stability abs conf'!C162-MIN('Political stability abs conf'!C$3:C$198))/((MAX('Political stability abs conf'!C$3:C$198)-MIN('Political stability abs conf'!C$3:C$198)))))))</f>
        <v>2.3969562491024865</v>
      </c>
      <c r="E162" s="32"/>
      <c r="F162" s="33"/>
    </row>
    <row r="163" spans="1:6" x14ac:dyDescent="0.35">
      <c r="A163" s="38" t="s">
        <v>319</v>
      </c>
      <c r="B163" s="39">
        <f t="shared" si="2"/>
        <v>2.9127990151515952</v>
      </c>
      <c r="C163" s="40">
        <v>0.3749220073223114</v>
      </c>
      <c r="D163" s="40">
        <f>10-(IF('Political stability abs conf'!C163="","",(10*(('Political stability abs conf'!C163-MIN('Political stability abs conf'!C$3:C$198))/((MAX('Political stability abs conf'!C$3:C$198)-MIN('Political stability abs conf'!C$3:C$198)))))))</f>
        <v>2.9127990151515952</v>
      </c>
      <c r="E163" s="32"/>
      <c r="F163" s="33"/>
    </row>
    <row r="164" spans="1:6" x14ac:dyDescent="0.35">
      <c r="A164" s="38" t="s">
        <v>321</v>
      </c>
      <c r="B164" s="39">
        <f t="shared" si="2"/>
        <v>2.4848652850551112</v>
      </c>
      <c r="C164" s="40">
        <v>0.55957746505737305</v>
      </c>
      <c r="D164" s="40">
        <f>10-(IF('Political stability abs conf'!C164="","",(10*(('Political stability abs conf'!C164-MIN('Political stability abs conf'!C$3:C$198))/((MAX('Political stability abs conf'!C$3:C$198)-MIN('Political stability abs conf'!C$3:C$198)))))))</f>
        <v>2.4848652850551112</v>
      </c>
      <c r="E164" s="32"/>
      <c r="F164" s="33"/>
    </row>
    <row r="165" spans="1:6" x14ac:dyDescent="0.35">
      <c r="A165" s="38" t="s">
        <v>323</v>
      </c>
      <c r="B165" s="39">
        <f t="shared" si="2"/>
        <v>2.0202909911986122</v>
      </c>
      <c r="C165" s="40">
        <v>0.76004350185394287</v>
      </c>
      <c r="D165" s="40">
        <f>10-(IF('Political stability abs conf'!C165="","",(10*(('Political stability abs conf'!C165-MIN('Political stability abs conf'!C$3:C$198))/((MAX('Political stability abs conf'!C$3:C$198)-MIN('Political stability abs conf'!C$3:C$198)))))))</f>
        <v>2.0202909911986122</v>
      </c>
      <c r="E165" s="32"/>
      <c r="F165" s="33"/>
    </row>
    <row r="166" spans="1:6" x14ac:dyDescent="0.35">
      <c r="A166" s="38" t="s">
        <v>325</v>
      </c>
      <c r="B166" s="39">
        <f t="shared" si="2"/>
        <v>1.3853225187352649</v>
      </c>
      <c r="C166" s="40">
        <v>1.0340354442596436</v>
      </c>
      <c r="D166" s="40">
        <f>10-(IF('Political stability abs conf'!C166="","",(10*(('Political stability abs conf'!C166-MIN('Political stability abs conf'!C$3:C$198))/((MAX('Political stability abs conf'!C$3:C$198)-MIN('Political stability abs conf'!C$3:C$198)))))))</f>
        <v>1.3853225187352649</v>
      </c>
      <c r="E166" s="32"/>
      <c r="F166" s="33"/>
    </row>
    <row r="167" spans="1:6" x14ac:dyDescent="0.35">
      <c r="A167" s="38" t="s">
        <v>327</v>
      </c>
      <c r="B167" s="39">
        <f t="shared" si="2"/>
        <v>3.8515087023126018</v>
      </c>
      <c r="C167" s="40">
        <v>-3.0135726556181908E-2</v>
      </c>
      <c r="D167" s="40">
        <f>10-(IF('Political stability abs conf'!C167="","",(10*(('Political stability abs conf'!C167-MIN('Political stability abs conf'!C$3:C$198))/((MAX('Political stability abs conf'!C$3:C$198)-MIN('Political stability abs conf'!C$3:C$198)))))))</f>
        <v>3.8515087023126018</v>
      </c>
      <c r="E167" s="32"/>
      <c r="F167" s="33"/>
    </row>
    <row r="168" spans="1:6" x14ac:dyDescent="0.35">
      <c r="A168" s="38" t="s">
        <v>329</v>
      </c>
      <c r="B168" s="39">
        <f t="shared" si="2"/>
        <v>2.017821328175077</v>
      </c>
      <c r="C168" s="40">
        <v>0.76110917329788208</v>
      </c>
      <c r="D168" s="40">
        <f>10-(IF('Political stability abs conf'!C168="","",(10*(('Political stability abs conf'!C168-MIN('Political stability abs conf'!C$3:C$198))/((MAX('Political stability abs conf'!C$3:C$198)-MIN('Political stability abs conf'!C$3:C$198)))))))</f>
        <v>2.017821328175077</v>
      </c>
      <c r="E168" s="32"/>
      <c r="F168" s="33"/>
    </row>
    <row r="169" spans="1:6" x14ac:dyDescent="0.35">
      <c r="A169" s="38" t="s">
        <v>331</v>
      </c>
      <c r="B169" s="39">
        <f t="shared" si="2"/>
        <v>9.9541263443080723</v>
      </c>
      <c r="C169" s="40">
        <v>-2.6634445190429688</v>
      </c>
      <c r="D169" s="40">
        <f>10-(IF('Political stability abs conf'!C169="","",(10*(('Political stability abs conf'!C169-MIN('Political stability abs conf'!C$3:C$198))/((MAX('Political stability abs conf'!C$3:C$198)-MIN('Political stability abs conf'!C$3:C$198)))))))</f>
        <v>9.9541263443080723</v>
      </c>
      <c r="E169" s="32"/>
      <c r="F169" s="33"/>
    </row>
    <row r="170" spans="1:6" x14ac:dyDescent="0.35">
      <c r="A170" s="38" t="s">
        <v>333</v>
      </c>
      <c r="B170" s="39">
        <f t="shared" si="2"/>
        <v>6.876744987726414</v>
      </c>
      <c r="C170" s="40">
        <v>-1.335539698600769</v>
      </c>
      <c r="D170" s="40">
        <f>10-(IF('Political stability abs conf'!C170="","",(10*(('Political stability abs conf'!C170-MIN('Political stability abs conf'!C$3:C$198))/((MAX('Political stability abs conf'!C$3:C$198)-MIN('Political stability abs conf'!C$3:C$198)))))))</f>
        <v>6.876744987726414</v>
      </c>
      <c r="E170" s="32"/>
      <c r="F170" s="33"/>
    </row>
    <row r="171" spans="1:6" x14ac:dyDescent="0.35">
      <c r="A171" s="38" t="s">
        <v>335</v>
      </c>
      <c r="B171" s="39">
        <f t="shared" si="2"/>
        <v>5.6398644250449328</v>
      </c>
      <c r="C171" s="40">
        <v>-0.80181980133056641</v>
      </c>
      <c r="D171" s="40">
        <f>10-(IF('Political stability abs conf'!C171="","",(10*(('Political stability abs conf'!C171-MIN('Political stability abs conf'!C$3:C$198))/((MAX('Political stability abs conf'!C$3:C$198)-MIN('Political stability abs conf'!C$3:C$198)))))))</f>
        <v>5.6398644250449328</v>
      </c>
      <c r="E171" s="32"/>
      <c r="F171" s="33"/>
    </row>
    <row r="172" spans="1:6" x14ac:dyDescent="0.35">
      <c r="A172" s="38" t="s">
        <v>337</v>
      </c>
      <c r="B172" s="39">
        <f t="shared" si="2"/>
        <v>5.0465085106198408</v>
      </c>
      <c r="C172" s="40">
        <v>-0.5457838773727417</v>
      </c>
      <c r="D172" s="40">
        <f>10-(IF('Political stability abs conf'!C172="","",(10*(('Political stability abs conf'!C172-MIN('Political stability abs conf'!C$3:C$198))/((MAX('Political stability abs conf'!C$3:C$198)-MIN('Political stability abs conf'!C$3:C$198)))))))</f>
        <v>5.0465085106198408</v>
      </c>
      <c r="E172" s="32"/>
      <c r="F172" s="33"/>
    </row>
    <row r="173" spans="1:6" x14ac:dyDescent="0.35">
      <c r="A173" s="38" t="s">
        <v>339</v>
      </c>
      <c r="B173" s="39">
        <f t="shared" si="2"/>
        <v>5.1903009416793751</v>
      </c>
      <c r="C173" s="40">
        <v>-0.60783100128173828</v>
      </c>
      <c r="D173" s="40">
        <f>10-(IF('Political stability abs conf'!C173="","",(10*(('Political stability abs conf'!C173-MIN('Political stability abs conf'!C$3:C$198))/((MAX('Political stability abs conf'!C$3:C$198)-MIN('Political stability abs conf'!C$3:C$198)))))))</f>
        <v>5.1903009416793751</v>
      </c>
      <c r="E173" s="32"/>
      <c r="F173" s="33"/>
    </row>
    <row r="174" spans="1:6" x14ac:dyDescent="0.35">
      <c r="A174" s="38" t="s">
        <v>341</v>
      </c>
      <c r="B174" s="39">
        <f t="shared" si="2"/>
        <v>4.5210011971629003</v>
      </c>
      <c r="C174" s="40">
        <v>-0.3190249502658844</v>
      </c>
      <c r="D174" s="40">
        <f>10-(IF('Political stability abs conf'!C174="","",(10*(('Political stability abs conf'!C174-MIN('Political stability abs conf'!C$3:C$198))/((MAX('Political stability abs conf'!C$3:C$198)-MIN('Political stability abs conf'!C$3:C$198)))))))</f>
        <v>4.5210011971629003</v>
      </c>
      <c r="E174" s="32"/>
      <c r="F174" s="33"/>
    </row>
    <row r="175" spans="1:6" x14ac:dyDescent="0.35">
      <c r="A175" s="38" t="s">
        <v>343</v>
      </c>
      <c r="B175" s="39">
        <f t="shared" si="2"/>
        <v>3.3826713640037696</v>
      </c>
      <c r="C175" s="40">
        <v>0.17216983437538147</v>
      </c>
      <c r="D175" s="40">
        <f>10-(IF('Political stability abs conf'!C175="","",(10*(('Political stability abs conf'!C175-MIN('Political stability abs conf'!C$3:C$198))/((MAX('Political stability abs conf'!C$3:C$198)-MIN('Political stability abs conf'!C$3:C$198)))))))</f>
        <v>3.3826713640037696</v>
      </c>
      <c r="E175" s="32"/>
      <c r="F175" s="33"/>
    </row>
    <row r="176" spans="1:6" x14ac:dyDescent="0.35">
      <c r="A176" s="38" t="s">
        <v>345</v>
      </c>
      <c r="B176" s="39">
        <f t="shared" si="2"/>
        <v>1.292470150905956</v>
      </c>
      <c r="C176" s="40">
        <v>1.0741016864776611</v>
      </c>
      <c r="D176" s="40">
        <f>10-(IF('Political stability abs conf'!C176="","",(10*(('Political stability abs conf'!C176-MIN('Political stability abs conf'!C$3:C$198))/((MAX('Political stability abs conf'!C$3:C$198)-MIN('Political stability abs conf'!C$3:C$198)))))))</f>
        <v>1.292470150905956</v>
      </c>
      <c r="E176" s="32"/>
      <c r="F176" s="33"/>
    </row>
    <row r="177" spans="1:6" x14ac:dyDescent="0.35">
      <c r="A177" s="38" t="s">
        <v>347</v>
      </c>
      <c r="B177" s="39">
        <f t="shared" si="2"/>
        <v>3.4227790423613991</v>
      </c>
      <c r="C177" s="40">
        <v>0.15486317873001099</v>
      </c>
      <c r="D177" s="40">
        <f>10-(IF('Political stability abs conf'!C177="","",(10*(('Political stability abs conf'!C177-MIN('Political stability abs conf'!C$3:C$198))/((MAX('Political stability abs conf'!C$3:C$198)-MIN('Political stability abs conf'!C$3:C$198)))))))</f>
        <v>3.4227790423613991</v>
      </c>
      <c r="E177" s="32"/>
      <c r="F177" s="33"/>
    </row>
    <row r="178" spans="1:6" x14ac:dyDescent="0.35">
      <c r="A178" s="38" t="s">
        <v>349</v>
      </c>
      <c r="B178" s="39">
        <f t="shared" si="2"/>
        <v>5.3940534592051561</v>
      </c>
      <c r="C178" s="40">
        <v>-0.69575119018554688</v>
      </c>
      <c r="D178" s="40">
        <f>10-(IF('Political stability abs conf'!C178="","",(10*(('Political stability abs conf'!C178-MIN('Political stability abs conf'!C$3:C$198))/((MAX('Political stability abs conf'!C$3:C$198)-MIN('Political stability abs conf'!C$3:C$198)))))))</f>
        <v>5.3940534592051561</v>
      </c>
      <c r="E178" s="32"/>
      <c r="F178" s="33"/>
    </row>
    <row r="179" spans="1:6" x14ac:dyDescent="0.35">
      <c r="A179" s="38" t="s">
        <v>351</v>
      </c>
      <c r="B179" s="39">
        <f t="shared" si="2"/>
        <v>6.3264713564120321</v>
      </c>
      <c r="C179" s="40">
        <v>-1.0980939865112305</v>
      </c>
      <c r="D179" s="40">
        <f>10-(IF('Political stability abs conf'!C179="","",(10*(('Political stability abs conf'!C179-MIN('Political stability abs conf'!C$3:C$198))/((MAX('Political stability abs conf'!C$3:C$198)-MIN('Political stability abs conf'!C$3:C$198)))))))</f>
        <v>6.3264713564120321</v>
      </c>
      <c r="E179" s="32"/>
      <c r="F179" s="33"/>
    </row>
    <row r="180" spans="1:6" x14ac:dyDescent="0.35">
      <c r="A180" s="38" t="s">
        <v>353</v>
      </c>
      <c r="B180" s="39">
        <f t="shared" si="2"/>
        <v>0.80627017867602468</v>
      </c>
      <c r="C180" s="40">
        <v>1.2838993072509766</v>
      </c>
      <c r="D180" s="40">
        <f>10-(IF('Political stability abs conf'!C180="","",(10*(('Political stability abs conf'!C180-MIN('Political stability abs conf'!C$3:C$198))/((MAX('Political stability abs conf'!C$3:C$198)-MIN('Political stability abs conf'!C$3:C$198)))))))</f>
        <v>0.80627017867602468</v>
      </c>
      <c r="E180" s="32"/>
      <c r="F180" s="33"/>
    </row>
    <row r="181" spans="1:6" x14ac:dyDescent="0.35">
      <c r="A181" s="38" t="s">
        <v>355</v>
      </c>
      <c r="B181" s="39">
        <f t="shared" si="2"/>
        <v>1.9735407494813284</v>
      </c>
      <c r="C181" s="40">
        <v>0.78021645545959473</v>
      </c>
      <c r="D181" s="40">
        <f>10-(IF('Political stability abs conf'!C181="","",(10*(('Political stability abs conf'!C181-MIN('Political stability abs conf'!C$3:C$198))/((MAX('Political stability abs conf'!C$3:C$198)-MIN('Political stability abs conf'!C$3:C$198)))))))</f>
        <v>1.9735407494813284</v>
      </c>
      <c r="E181" s="32"/>
      <c r="F181" s="33"/>
    </row>
    <row r="182" spans="1:6" x14ac:dyDescent="0.35">
      <c r="A182" s="38" t="s">
        <v>357</v>
      </c>
      <c r="B182" s="39">
        <f t="shared" si="2"/>
        <v>4.7943251677213228</v>
      </c>
      <c r="C182" s="40">
        <v>-0.43696555495262146</v>
      </c>
      <c r="D182" s="40">
        <f>10-(IF('Political stability abs conf'!C182="","",(10*(('Political stability abs conf'!C182-MIN('Political stability abs conf'!C$3:C$198))/((MAX('Political stability abs conf'!C$3:C$198)-MIN('Political stability abs conf'!C$3:C$198)))))))</f>
        <v>4.7943251677213228</v>
      </c>
      <c r="E182" s="32"/>
      <c r="F182" s="33"/>
    </row>
    <row r="183" spans="1:6" x14ac:dyDescent="0.35">
      <c r="A183" s="38" t="s">
        <v>359</v>
      </c>
      <c r="B183" s="39">
        <f t="shared" si="2"/>
        <v>5.7739034897848303</v>
      </c>
      <c r="C183" s="40">
        <v>-0.85965830087661743</v>
      </c>
      <c r="D183" s="40">
        <f>10-(IF('Political stability abs conf'!C183="","",(10*(('Political stability abs conf'!C183-MIN('Political stability abs conf'!C$3:C$198))/((MAX('Political stability abs conf'!C$3:C$198)-MIN('Political stability abs conf'!C$3:C$198)))))))</f>
        <v>5.7739034897848303</v>
      </c>
      <c r="E183" s="32"/>
      <c r="F183" s="33"/>
    </row>
    <row r="184" spans="1:6" x14ac:dyDescent="0.35">
      <c r="A184" s="43" t="s">
        <v>361</v>
      </c>
      <c r="B184" s="39">
        <f t="shared" si="2"/>
        <v>6.3281513184732336</v>
      </c>
      <c r="C184" s="41">
        <v>-1.0988188982009888</v>
      </c>
      <c r="D184" s="40">
        <f>10-(IF('Political stability abs conf'!C184="","",(10*(('Political stability abs conf'!C184-MIN('Political stability abs conf'!C$3:C$198))/((MAX('Political stability abs conf'!C$3:C$198)-MIN('Political stability abs conf'!C$3:C$198)))))))</f>
        <v>6.3281513184732336</v>
      </c>
      <c r="E184" s="32"/>
      <c r="F184" s="33"/>
    </row>
    <row r="185" spans="1:6" x14ac:dyDescent="0.35">
      <c r="A185" s="38" t="s">
        <v>363</v>
      </c>
      <c r="B185" s="39">
        <f t="shared" si="2"/>
        <v>1.3568750506599319</v>
      </c>
      <c r="C185" s="40">
        <v>1.0463106632232666</v>
      </c>
      <c r="D185" s="40">
        <f>10-(IF('Political stability abs conf'!C185="","",(10*(('Political stability abs conf'!C185-MIN('Political stability abs conf'!C$3:C$198))/((MAX('Political stability abs conf'!C$3:C$198)-MIN('Political stability abs conf'!C$3:C$198)))))))</f>
        <v>1.3568750506599319</v>
      </c>
      <c r="E185" s="32"/>
      <c r="F185" s="33"/>
    </row>
    <row r="186" spans="1:6" x14ac:dyDescent="0.35">
      <c r="A186" s="38" t="s">
        <v>365</v>
      </c>
      <c r="B186" s="39">
        <f t="shared" si="2"/>
        <v>3.7701885157747919</v>
      </c>
      <c r="C186" s="40">
        <v>4.9543241038918495E-3</v>
      </c>
      <c r="D186" s="40">
        <f>10-(IF('Political stability abs conf'!C186="","",(10*(('Political stability abs conf'!C186-MIN('Political stability abs conf'!C$3:C$198))/((MAX('Political stability abs conf'!C$3:C$198)-MIN('Political stability abs conf'!C$3:C$198)))))))</f>
        <v>3.7701885157747919</v>
      </c>
      <c r="E186" s="32"/>
      <c r="F186" s="33"/>
    </row>
    <row r="187" spans="1:6" x14ac:dyDescent="0.35">
      <c r="A187" s="44"/>
      <c r="B187" s="44"/>
      <c r="C187" s="40"/>
      <c r="D187" s="40"/>
      <c r="E187" s="32"/>
      <c r="F187" s="33"/>
    </row>
    <row r="188" spans="1:6" x14ac:dyDescent="0.35">
      <c r="A188" s="38" t="s">
        <v>367</v>
      </c>
      <c r="B188" s="39">
        <f t="shared" si="2"/>
        <v>4.3373941694348792</v>
      </c>
      <c r="C188" s="40">
        <v>-0.23979763686656952</v>
      </c>
      <c r="D188" s="40">
        <f>10-(IF('Political stability abs conf'!C188="","",(10*(('Political stability abs conf'!C188-MIN('Political stability abs conf'!C$3:C$198))/((MAX('Political stability abs conf'!C$3:C$198)-MIN('Political stability abs conf'!C$3:C$198)))))))</f>
        <v>4.3373941694348792</v>
      </c>
      <c r="E188" s="32"/>
      <c r="F188" s="33"/>
    </row>
    <row r="189" spans="1:6" x14ac:dyDescent="0.35">
      <c r="A189" s="38" t="s">
        <v>369</v>
      </c>
      <c r="B189" s="39">
        <f t="shared" si="2"/>
        <v>1.3674904991390786</v>
      </c>
      <c r="C189" s="40">
        <v>1.0417300462722778</v>
      </c>
      <c r="D189" s="40">
        <f>10-(IF('Political stability abs conf'!C189="","",(10*(('Political stability abs conf'!C189-MIN('Political stability abs conf'!C$3:C$198))/((MAX('Political stability abs conf'!C$3:C$198)-MIN('Political stability abs conf'!C$3:C$198)))))))</f>
        <v>1.3674904991390786</v>
      </c>
      <c r="E189" s="32"/>
      <c r="F189" s="33"/>
    </row>
    <row r="190" spans="1:6" x14ac:dyDescent="0.35">
      <c r="A190" s="38" t="s">
        <v>371</v>
      </c>
      <c r="B190" s="39">
        <f t="shared" si="2"/>
        <v>7.3182432166248228</v>
      </c>
      <c r="C190" s="40">
        <v>-1.5260483026504517</v>
      </c>
      <c r="D190" s="40">
        <f>10-(IF('Political stability abs conf'!C190="","",(10*(('Political stability abs conf'!C190-MIN('Political stability abs conf'!C$3:C$198))/((MAX('Political stability abs conf'!C$3:C$198)-MIN('Political stability abs conf'!C$3:C$198)))))))</f>
        <v>7.3182432166248228</v>
      </c>
      <c r="E190" s="32"/>
      <c r="F190" s="33"/>
    </row>
    <row r="191" spans="1:6" x14ac:dyDescent="0.35">
      <c r="A191" s="38" t="s">
        <v>373</v>
      </c>
      <c r="B191" s="39">
        <f t="shared" si="2"/>
        <v>4.0472570931224991</v>
      </c>
      <c r="C191" s="40">
        <v>-0.11460209637880325</v>
      </c>
      <c r="D191" s="40">
        <f>10-(IF('Political stability abs conf'!C191="","",(10*(('Political stability abs conf'!C191-MIN('Political stability abs conf'!C$3:C$198))/((MAX('Political stability abs conf'!C$3:C$198)-MIN('Political stability abs conf'!C$3:C$198)))))))</f>
        <v>4.0472570931224991</v>
      </c>
      <c r="E191" s="32"/>
      <c r="F191" s="33"/>
    </row>
    <row r="192" spans="1:6" x14ac:dyDescent="0.35">
      <c r="A192" s="38" t="s">
        <v>375</v>
      </c>
      <c r="B192" s="39">
        <f t="shared" si="2"/>
        <v>1.9479172531523528</v>
      </c>
      <c r="C192" s="40">
        <v>0.79127311706542969</v>
      </c>
      <c r="D192" s="40">
        <f>10-(IF('Political stability abs conf'!C192="","",(10*(('Political stability abs conf'!C192-MIN('Political stability abs conf'!C$3:C$198))/((MAX('Political stability abs conf'!C$3:C$198)-MIN('Political stability abs conf'!C$3:C$198)))))))</f>
        <v>1.9479172531523528</v>
      </c>
      <c r="E192" s="32"/>
      <c r="F192" s="33"/>
    </row>
    <row r="193" spans="1:6" x14ac:dyDescent="0.35">
      <c r="A193" s="44"/>
      <c r="B193" s="44"/>
      <c r="C193" s="40"/>
      <c r="D193" s="40"/>
      <c r="E193" s="32"/>
      <c r="F193" s="33"/>
    </row>
    <row r="194" spans="1:6" x14ac:dyDescent="0.35">
      <c r="A194" s="38" t="s">
        <v>377</v>
      </c>
      <c r="B194" s="39">
        <f t="shared" si="2"/>
        <v>1.2094677037032042</v>
      </c>
      <c r="C194" s="40">
        <v>1.1099176406860352</v>
      </c>
      <c r="D194" s="40">
        <f>10-(IF('Political stability abs conf'!C194="","",(10*(('Political stability abs conf'!C194-MIN('Political stability abs conf'!C$3:C$198))/((MAX('Political stability abs conf'!C$3:C$198)-MIN('Political stability abs conf'!C$3:C$198)))))))</f>
        <v>1.2094677037032042</v>
      </c>
      <c r="E194" s="32"/>
      <c r="F194" s="33"/>
    </row>
    <row r="195" spans="1:6" x14ac:dyDescent="0.35">
      <c r="A195" s="38" t="s">
        <v>379</v>
      </c>
      <c r="B195" s="39">
        <f t="shared" si="2"/>
        <v>9.779373823080352</v>
      </c>
      <c r="C195" s="40">
        <v>-2.5880379676818848</v>
      </c>
      <c r="D195" s="40">
        <f>10-(IF('Political stability abs conf'!C195="","",(10*(('Political stability abs conf'!C195-MIN('Political stability abs conf'!C$3:C$198))/((MAX('Political stability abs conf'!C$3:C$198)-MIN('Political stability abs conf'!C$3:C$198)))))))</f>
        <v>9.779373823080352</v>
      </c>
      <c r="E195" s="32"/>
      <c r="F195" s="33"/>
    </row>
    <row r="196" spans="1:6" x14ac:dyDescent="0.35">
      <c r="A196" s="38" t="s">
        <v>381</v>
      </c>
      <c r="B196" s="39">
        <f t="shared" si="2"/>
        <v>5.4191415556863083</v>
      </c>
      <c r="C196" s="40">
        <v>-0.70657682418823242</v>
      </c>
      <c r="D196" s="40">
        <f>10-(IF('Political stability abs conf'!C196="","",(10*(('Political stability abs conf'!C196-MIN('Political stability abs conf'!C$3:C$198))/((MAX('Political stability abs conf'!C$3:C$198)-MIN('Political stability abs conf'!C$3:C$198)))))))</f>
        <v>5.4191415556863083</v>
      </c>
      <c r="E196" s="32"/>
      <c r="F196" s="33"/>
    </row>
    <row r="197" spans="1:6" x14ac:dyDescent="0.35">
      <c r="A197" s="38" t="s">
        <v>383</v>
      </c>
      <c r="B197" s="39">
        <f t="shared" si="2"/>
        <v>3.6421203148990946</v>
      </c>
      <c r="C197" s="40">
        <v>6.0216367244720459E-2</v>
      </c>
      <c r="D197" s="40">
        <f>10-(IF('Political stability abs conf'!C197="","",(10*(('Political stability abs conf'!C197-MIN('Political stability abs conf'!C$3:C$198))/((MAX('Political stability abs conf'!C$3:C$198)-MIN('Political stability abs conf'!C$3:C$198)))))))</f>
        <v>3.6421203148990946</v>
      </c>
      <c r="E197" s="32"/>
      <c r="F197" s="33"/>
    </row>
    <row r="198" spans="1:6" x14ac:dyDescent="0.35">
      <c r="A198" s="38" t="s">
        <v>385</v>
      </c>
      <c r="B198" s="39">
        <f t="shared" si="2"/>
        <v>6.1612104412584312</v>
      </c>
      <c r="C198" s="40">
        <v>-1.0267831087112427</v>
      </c>
      <c r="D198" s="40">
        <f>10-(IF('Political stability abs conf'!C198="","",(10*(('Political stability abs conf'!C198-MIN('Political stability abs conf'!C$3:C$198))/((MAX('Political stability abs conf'!C$3:C$198)-MIN('Political stability abs conf'!C$3:C$198)))))))</f>
        <v>6.1612104412584312</v>
      </c>
      <c r="E198" s="32"/>
      <c r="F198" s="33"/>
    </row>
    <row r="199" spans="1:6" x14ac:dyDescent="0.35">
      <c r="A199" s="32"/>
      <c r="B199" s="34"/>
    </row>
    <row r="200" spans="1:6" hidden="1" x14ac:dyDescent="0.35">
      <c r="C200">
        <f>QUARTILE(C$205:C$397,1)</f>
        <v>-0.64544439315795898</v>
      </c>
    </row>
    <row r="201" spans="1:6" hidden="1" x14ac:dyDescent="0.35">
      <c r="B201" s="27"/>
      <c r="C201">
        <f>QUARTILE(C$205:C$390,3)</f>
        <v>0.72165289521217346</v>
      </c>
    </row>
    <row r="202" spans="1:6" hidden="1" x14ac:dyDescent="0.35">
      <c r="C202">
        <f>C201+2*(C201-C200)</f>
        <v>3.4558474719524384</v>
      </c>
    </row>
    <row r="203" spans="1:6" hidden="1" x14ac:dyDescent="0.35">
      <c r="C203" s="8"/>
    </row>
    <row r="204" spans="1:6" hidden="1" x14ac:dyDescent="0.35">
      <c r="C204" s="8"/>
    </row>
    <row r="205" spans="1:6" hidden="1" x14ac:dyDescent="0.35">
      <c r="C205" s="30">
        <v>1.4743354320526123</v>
      </c>
    </row>
    <row r="206" spans="1:6" hidden="1" x14ac:dyDescent="0.35">
      <c r="B206" s="26"/>
      <c r="C206" s="31">
        <v>-2.683239221572876</v>
      </c>
    </row>
    <row r="207" spans="1:6" hidden="1" x14ac:dyDescent="0.35">
      <c r="C207" s="31">
        <v>-2.6634445190429688</v>
      </c>
    </row>
    <row r="208" spans="1:6" hidden="1" x14ac:dyDescent="0.35">
      <c r="C208" s="31">
        <v>-2.5880379676818848</v>
      </c>
    </row>
    <row r="209" spans="3:3" hidden="1" x14ac:dyDescent="0.35">
      <c r="C209" s="31">
        <v>-2.5298552513122559</v>
      </c>
    </row>
    <row r="210" spans="3:3" hidden="1" x14ac:dyDescent="0.35">
      <c r="C210" s="31">
        <v>-2.3969919681549072</v>
      </c>
    </row>
    <row r="211" spans="3:3" hidden="1" x14ac:dyDescent="0.35">
      <c r="C211" s="31">
        <v>-2.3669097423553467</v>
      </c>
    </row>
    <row r="212" spans="3:3" hidden="1" x14ac:dyDescent="0.35">
      <c r="C212" s="31">
        <v>-2.3524365425109863</v>
      </c>
    </row>
    <row r="213" spans="3:3" hidden="1" x14ac:dyDescent="0.35">
      <c r="C213" s="31">
        <v>-2.3024449348449707</v>
      </c>
    </row>
    <row r="214" spans="3:3" hidden="1" x14ac:dyDescent="0.35">
      <c r="C214" s="31">
        <v>-2.1045353412628174</v>
      </c>
    </row>
    <row r="215" spans="3:3" hidden="1" x14ac:dyDescent="0.35">
      <c r="C215" s="31">
        <v>-2.0683600902557373</v>
      </c>
    </row>
    <row r="216" spans="3:3" hidden="1" x14ac:dyDescent="0.35">
      <c r="C216" s="31">
        <v>-2.0657570362091064</v>
      </c>
    </row>
    <row r="217" spans="3:3" hidden="1" x14ac:dyDescent="0.35">
      <c r="C217" s="31">
        <v>-1.9350351095199585</v>
      </c>
    </row>
    <row r="218" spans="3:3" hidden="1" x14ac:dyDescent="0.35">
      <c r="C218" s="31">
        <v>-1.7793031930923462</v>
      </c>
    </row>
    <row r="219" spans="3:3" hidden="1" x14ac:dyDescent="0.35">
      <c r="C219" s="31">
        <v>-1.6667789220809937</v>
      </c>
    </row>
    <row r="220" spans="3:3" hidden="1" x14ac:dyDescent="0.35">
      <c r="C220" s="31">
        <v>-1.6387419700622559</v>
      </c>
    </row>
    <row r="221" spans="3:3" hidden="1" x14ac:dyDescent="0.35">
      <c r="C221" s="31">
        <v>-1.6216318607330322</v>
      </c>
    </row>
    <row r="222" spans="3:3" hidden="1" x14ac:dyDescent="0.35">
      <c r="C222" s="31">
        <v>-1.6162995100021362</v>
      </c>
    </row>
    <row r="223" spans="3:3" hidden="1" x14ac:dyDescent="0.35">
      <c r="C223" s="31">
        <v>-1.6146669387817383</v>
      </c>
    </row>
    <row r="224" spans="3:3" hidden="1" x14ac:dyDescent="0.35">
      <c r="C224" s="31">
        <v>-1.5260483026504517</v>
      </c>
    </row>
    <row r="225" spans="3:3" hidden="1" x14ac:dyDescent="0.35">
      <c r="C225" s="31">
        <v>-1.4934805631637573</v>
      </c>
    </row>
    <row r="226" spans="3:3" hidden="1" x14ac:dyDescent="0.35">
      <c r="C226" s="31">
        <v>-1.406510591506958</v>
      </c>
    </row>
    <row r="227" spans="3:3" hidden="1" x14ac:dyDescent="0.35">
      <c r="C227" s="31">
        <v>-1.3639798164367676</v>
      </c>
    </row>
    <row r="228" spans="3:3" hidden="1" x14ac:dyDescent="0.35">
      <c r="C228" s="31">
        <v>-1.335539698600769</v>
      </c>
    </row>
    <row r="229" spans="3:3" hidden="1" x14ac:dyDescent="0.35">
      <c r="C229" s="31">
        <v>-1.2281886339187622</v>
      </c>
    </row>
    <row r="230" spans="3:3" hidden="1" x14ac:dyDescent="0.35">
      <c r="C230" s="31">
        <v>-1.0988188982009888</v>
      </c>
    </row>
    <row r="231" spans="3:3" hidden="1" x14ac:dyDescent="0.35">
      <c r="C231" s="31">
        <v>-1.0980939865112305</v>
      </c>
    </row>
    <row r="232" spans="3:3" hidden="1" x14ac:dyDescent="0.35">
      <c r="C232" s="31">
        <v>-1.0953505039215088</v>
      </c>
    </row>
    <row r="233" spans="3:3" hidden="1" x14ac:dyDescent="0.35">
      <c r="C233" s="31">
        <v>-1.0896649360656738</v>
      </c>
    </row>
    <row r="234" spans="3:3" hidden="1" x14ac:dyDescent="0.35">
      <c r="C234" s="31">
        <v>-1.0613510608673096</v>
      </c>
    </row>
    <row r="235" spans="3:3" hidden="1" x14ac:dyDescent="0.35">
      <c r="C235" s="31">
        <v>-1.0267831087112427</v>
      </c>
    </row>
    <row r="236" spans="3:3" hidden="1" x14ac:dyDescent="0.35">
      <c r="C236" s="31">
        <v>-1.0242050886154175</v>
      </c>
    </row>
    <row r="237" spans="3:3" hidden="1" x14ac:dyDescent="0.35">
      <c r="C237" s="31">
        <v>-1.0057859420776367</v>
      </c>
    </row>
    <row r="238" spans="3:3" hidden="1" x14ac:dyDescent="0.35">
      <c r="C238" s="31">
        <v>-0.97041082382202148</v>
      </c>
    </row>
    <row r="239" spans="3:3" hidden="1" x14ac:dyDescent="0.35">
      <c r="C239" s="31">
        <v>-0.97016239166259766</v>
      </c>
    </row>
    <row r="240" spans="3:3" hidden="1" x14ac:dyDescent="0.35">
      <c r="C240" s="31">
        <v>-0.95286029577255249</v>
      </c>
    </row>
    <row r="241" spans="3:3" hidden="1" x14ac:dyDescent="0.35">
      <c r="C241" s="31">
        <v>-0.92891699075698853</v>
      </c>
    </row>
    <row r="242" spans="3:3" hidden="1" x14ac:dyDescent="0.35">
      <c r="C242" s="31">
        <v>-0.91407662630081177</v>
      </c>
    </row>
    <row r="243" spans="3:3" hidden="1" x14ac:dyDescent="0.35">
      <c r="C243" s="31">
        <v>-0.87646502256393433</v>
      </c>
    </row>
    <row r="244" spans="3:3" hidden="1" x14ac:dyDescent="0.35">
      <c r="C244" s="31">
        <v>-0.85965830087661743</v>
      </c>
    </row>
    <row r="245" spans="3:3" hidden="1" x14ac:dyDescent="0.35">
      <c r="C245" s="31">
        <v>-0.85347837209701538</v>
      </c>
    </row>
    <row r="246" spans="3:3" hidden="1" x14ac:dyDescent="0.35">
      <c r="C246" s="31">
        <v>-0.83559226989746094</v>
      </c>
    </row>
    <row r="247" spans="3:3" hidden="1" x14ac:dyDescent="0.35">
      <c r="C247" s="31">
        <v>-0.80181980133056641</v>
      </c>
    </row>
    <row r="248" spans="3:3" hidden="1" x14ac:dyDescent="0.35">
      <c r="C248" s="31">
        <v>-0.73660540580749512</v>
      </c>
    </row>
    <row r="249" spans="3:3" hidden="1" x14ac:dyDescent="0.35">
      <c r="C249" s="31">
        <v>-0.71083623170852661</v>
      </c>
    </row>
    <row r="250" spans="3:3" hidden="1" x14ac:dyDescent="0.35">
      <c r="C250" s="31">
        <v>-0.70726156234741211</v>
      </c>
    </row>
    <row r="251" spans="3:3" hidden="1" x14ac:dyDescent="0.35">
      <c r="C251" s="31">
        <v>-0.70657682418823242</v>
      </c>
    </row>
    <row r="252" spans="3:3" hidden="1" x14ac:dyDescent="0.35">
      <c r="C252" s="31">
        <v>-0.69575119018554688</v>
      </c>
    </row>
    <row r="253" spans="3:3" hidden="1" x14ac:dyDescent="0.35">
      <c r="C253" s="31">
        <v>-0.67025464773178101</v>
      </c>
    </row>
    <row r="254" spans="3:3" hidden="1" x14ac:dyDescent="0.35">
      <c r="C254" s="31">
        <v>-0.64544439315795898</v>
      </c>
    </row>
    <row r="255" spans="3:3" hidden="1" x14ac:dyDescent="0.35">
      <c r="C255" s="31">
        <v>-0.63674020767211914</v>
      </c>
    </row>
    <row r="256" spans="3:3" hidden="1" x14ac:dyDescent="0.35">
      <c r="C256" s="31">
        <v>-0.6359250545501709</v>
      </c>
    </row>
    <row r="257" spans="3:3" hidden="1" x14ac:dyDescent="0.35">
      <c r="C257" s="31">
        <v>-0.61504495143890381</v>
      </c>
    </row>
    <row r="258" spans="3:3" hidden="1" x14ac:dyDescent="0.35">
      <c r="C258" s="31">
        <v>-0.61199873685836792</v>
      </c>
    </row>
    <row r="259" spans="3:3" hidden="1" x14ac:dyDescent="0.35">
      <c r="C259" s="31">
        <v>-0.60783100128173828</v>
      </c>
    </row>
    <row r="260" spans="3:3" hidden="1" x14ac:dyDescent="0.35">
      <c r="C260" s="31">
        <v>-0.6066163182258606</v>
      </c>
    </row>
    <row r="261" spans="3:3" hidden="1" x14ac:dyDescent="0.35">
      <c r="C261" s="31">
        <v>-0.58385926485061646</v>
      </c>
    </row>
    <row r="262" spans="3:3" hidden="1" x14ac:dyDescent="0.35">
      <c r="C262" s="31">
        <v>-0.58185100555419922</v>
      </c>
    </row>
    <row r="263" spans="3:3" hidden="1" x14ac:dyDescent="0.35">
      <c r="C263" s="31">
        <v>-0.5457838773727417</v>
      </c>
    </row>
    <row r="264" spans="3:3" hidden="1" x14ac:dyDescent="0.35">
      <c r="C264" s="31">
        <v>-0.50647294521331787</v>
      </c>
    </row>
    <row r="265" spans="3:3" hidden="1" x14ac:dyDescent="0.35">
      <c r="C265" s="31">
        <v>-0.50511056184768677</v>
      </c>
    </row>
    <row r="266" spans="3:3" hidden="1" x14ac:dyDescent="0.35">
      <c r="C266" s="31">
        <v>-0.48500698804855347</v>
      </c>
    </row>
    <row r="267" spans="3:3" hidden="1" x14ac:dyDescent="0.35">
      <c r="C267" s="31">
        <v>-0.48186013102531433</v>
      </c>
    </row>
    <row r="268" spans="3:3" hidden="1" x14ac:dyDescent="0.35">
      <c r="C268" s="31">
        <v>-0.46714112162590027</v>
      </c>
    </row>
    <row r="269" spans="3:3" hidden="1" x14ac:dyDescent="0.35">
      <c r="C269" s="31">
        <v>-0.43696555495262146</v>
      </c>
    </row>
    <row r="270" spans="3:3" hidden="1" x14ac:dyDescent="0.35">
      <c r="C270" s="31">
        <v>-0.42594146728515625</v>
      </c>
    </row>
    <row r="271" spans="3:3" hidden="1" x14ac:dyDescent="0.35">
      <c r="C271" s="31">
        <v>-0.42342817783355713</v>
      </c>
    </row>
    <row r="272" spans="3:3" hidden="1" x14ac:dyDescent="0.35">
      <c r="C272" s="31">
        <v>-0.40597254037857056</v>
      </c>
    </row>
    <row r="273" spans="3:3" hidden="1" x14ac:dyDescent="0.35">
      <c r="C273" s="31">
        <v>-0.39607644081115723</v>
      </c>
    </row>
    <row r="274" spans="3:3" hidden="1" x14ac:dyDescent="0.35">
      <c r="C274" s="31">
        <v>-0.39217263460159302</v>
      </c>
    </row>
    <row r="275" spans="3:3" hidden="1" x14ac:dyDescent="0.35">
      <c r="C275" s="31">
        <v>-0.38058239221572876</v>
      </c>
    </row>
    <row r="276" spans="3:3" hidden="1" x14ac:dyDescent="0.35">
      <c r="C276" s="31">
        <v>-0.3190249502658844</v>
      </c>
    </row>
    <row r="277" spans="3:3" hidden="1" x14ac:dyDescent="0.35">
      <c r="C277" s="31">
        <v>-0.31856730580329895</v>
      </c>
    </row>
    <row r="278" spans="3:3" hidden="1" x14ac:dyDescent="0.35">
      <c r="C278" s="31">
        <v>-0.31793302297592163</v>
      </c>
    </row>
    <row r="279" spans="3:3" hidden="1" x14ac:dyDescent="0.35">
      <c r="C279" s="31">
        <v>-0.3013404905796051</v>
      </c>
    </row>
    <row r="280" spans="3:3" hidden="1" x14ac:dyDescent="0.35">
      <c r="C280" s="31">
        <v>-0.28674140572547913</v>
      </c>
    </row>
    <row r="281" spans="3:3" hidden="1" x14ac:dyDescent="0.35">
      <c r="C281" s="31">
        <v>-0.28023931384086609</v>
      </c>
    </row>
    <row r="282" spans="3:3" hidden="1" x14ac:dyDescent="0.35">
      <c r="C282" s="31">
        <v>-0.27573004364967346</v>
      </c>
    </row>
    <row r="283" spans="3:3" hidden="1" x14ac:dyDescent="0.35">
      <c r="C283" s="31">
        <v>-0.2662537693977356</v>
      </c>
    </row>
    <row r="284" spans="3:3" hidden="1" x14ac:dyDescent="0.35">
      <c r="C284" s="31">
        <v>-0.25426164269447327</v>
      </c>
    </row>
    <row r="285" spans="3:3" hidden="1" x14ac:dyDescent="0.35">
      <c r="C285" s="31">
        <v>-0.24300608038902283</v>
      </c>
    </row>
    <row r="286" spans="3:3" hidden="1" x14ac:dyDescent="0.35">
      <c r="C286" s="31">
        <v>-0.24188198149204254</v>
      </c>
    </row>
    <row r="287" spans="3:3" hidden="1" x14ac:dyDescent="0.35">
      <c r="C287" s="31">
        <v>-0.23979763686656952</v>
      </c>
    </row>
    <row r="288" spans="3:3" hidden="1" x14ac:dyDescent="0.35">
      <c r="C288" s="31">
        <v>-0.2274605929851532</v>
      </c>
    </row>
    <row r="289" spans="3:3" hidden="1" x14ac:dyDescent="0.35">
      <c r="C289" s="31">
        <v>-0.21959441900253296</v>
      </c>
    </row>
    <row r="290" spans="3:3" hidden="1" x14ac:dyDescent="0.35">
      <c r="C290" s="31">
        <v>-0.21123439073562622</v>
      </c>
    </row>
    <row r="291" spans="3:3" hidden="1" x14ac:dyDescent="0.35">
      <c r="C291" s="31">
        <v>-0.20552045106887817</v>
      </c>
    </row>
    <row r="292" spans="3:3" hidden="1" x14ac:dyDescent="0.35">
      <c r="C292" s="31">
        <v>-0.16955210268497467</v>
      </c>
    </row>
    <row r="293" spans="3:3" hidden="1" x14ac:dyDescent="0.35">
      <c r="C293" s="31">
        <v>-0.16454775631427765</v>
      </c>
    </row>
    <row r="294" spans="3:3" hidden="1" x14ac:dyDescent="0.35">
      <c r="C294" s="31">
        <v>-0.14891977608203888</v>
      </c>
    </row>
    <row r="295" spans="3:3" hidden="1" x14ac:dyDescent="0.35">
      <c r="C295" s="31">
        <v>-0.14380228519439697</v>
      </c>
    </row>
    <row r="296" spans="3:3" hidden="1" x14ac:dyDescent="0.35">
      <c r="C296" s="31">
        <v>-0.13422563672065735</v>
      </c>
    </row>
    <row r="297" spans="3:3" hidden="1" x14ac:dyDescent="0.35">
      <c r="C297" s="31">
        <v>-0.13211536407470703</v>
      </c>
    </row>
    <row r="298" spans="3:3" hidden="1" x14ac:dyDescent="0.35">
      <c r="C298" s="31">
        <v>-0.11460209637880325</v>
      </c>
    </row>
    <row r="299" spans="3:3" hidden="1" x14ac:dyDescent="0.35">
      <c r="C299" s="31">
        <v>-0.11253020912408829</v>
      </c>
    </row>
    <row r="300" spans="3:3" hidden="1" x14ac:dyDescent="0.35">
      <c r="C300" s="31">
        <v>-0.10636664181947708</v>
      </c>
    </row>
    <row r="301" spans="3:3" hidden="1" x14ac:dyDescent="0.35">
      <c r="C301" s="31">
        <v>-8.5975639522075653E-2</v>
      </c>
    </row>
    <row r="302" spans="3:3" hidden="1" x14ac:dyDescent="0.35">
      <c r="C302" s="31">
        <v>-3.0135726556181908E-2</v>
      </c>
    </row>
    <row r="303" spans="3:3" hidden="1" x14ac:dyDescent="0.35">
      <c r="C303" s="31">
        <v>-2.9874381143599749E-3</v>
      </c>
    </row>
    <row r="304" spans="3:3" hidden="1" x14ac:dyDescent="0.35">
      <c r="C304" s="31">
        <v>4.9543241038918495E-3</v>
      </c>
    </row>
    <row r="305" spans="3:3" hidden="1" x14ac:dyDescent="0.35">
      <c r="C305" s="31">
        <v>6.0216367244720459E-2</v>
      </c>
    </row>
    <row r="306" spans="3:3" hidden="1" x14ac:dyDescent="0.35">
      <c r="C306" s="31">
        <v>6.2636606395244598E-2</v>
      </c>
    </row>
    <row r="307" spans="3:3" hidden="1" x14ac:dyDescent="0.35">
      <c r="C307" s="31">
        <v>6.644786149263382E-2</v>
      </c>
    </row>
    <row r="308" spans="3:3" hidden="1" x14ac:dyDescent="0.35">
      <c r="C308" s="31">
        <v>0.10944584757089615</v>
      </c>
    </row>
    <row r="309" spans="3:3" hidden="1" x14ac:dyDescent="0.35">
      <c r="C309" s="31">
        <v>0.12491182237863541</v>
      </c>
    </row>
    <row r="310" spans="3:3" hidden="1" x14ac:dyDescent="0.35">
      <c r="C310" s="31">
        <v>0.13741050660610199</v>
      </c>
    </row>
    <row r="311" spans="3:3" hidden="1" x14ac:dyDescent="0.35">
      <c r="C311" s="31">
        <v>0.13885347545146942</v>
      </c>
    </row>
    <row r="312" spans="3:3" hidden="1" x14ac:dyDescent="0.35">
      <c r="C312" s="31">
        <v>0.15448416769504547</v>
      </c>
    </row>
    <row r="313" spans="3:3" hidden="1" x14ac:dyDescent="0.35">
      <c r="C313" s="31">
        <v>0.15486317873001099</v>
      </c>
    </row>
    <row r="314" spans="3:3" hidden="1" x14ac:dyDescent="0.35">
      <c r="C314" s="31">
        <v>0.17043863236904144</v>
      </c>
    </row>
    <row r="315" spans="3:3" hidden="1" x14ac:dyDescent="0.35">
      <c r="C315" s="31">
        <v>0.17216983437538147</v>
      </c>
    </row>
    <row r="316" spans="3:3" hidden="1" x14ac:dyDescent="0.35">
      <c r="C316" s="31">
        <v>0.22347360849380493</v>
      </c>
    </row>
    <row r="317" spans="3:3" hidden="1" x14ac:dyDescent="0.35">
      <c r="C317" s="31">
        <v>0.26116850972175598</v>
      </c>
    </row>
    <row r="318" spans="3:3" hidden="1" x14ac:dyDescent="0.35">
      <c r="C318" s="31">
        <v>0.28578639030456543</v>
      </c>
    </row>
    <row r="319" spans="3:3" hidden="1" x14ac:dyDescent="0.35">
      <c r="C319" s="31">
        <v>0.29901623725891113</v>
      </c>
    </row>
    <row r="320" spans="3:3" hidden="1" x14ac:dyDescent="0.35">
      <c r="C320" s="31">
        <v>0.37173369526863098</v>
      </c>
    </row>
    <row r="321" spans="3:3" hidden="1" x14ac:dyDescent="0.35">
      <c r="C321" s="31">
        <v>0.3749220073223114</v>
      </c>
    </row>
    <row r="322" spans="3:3" hidden="1" x14ac:dyDescent="0.35">
      <c r="C322" s="31">
        <v>0.44311380386352539</v>
      </c>
    </row>
    <row r="323" spans="3:3" hidden="1" x14ac:dyDescent="0.35">
      <c r="C323" s="31">
        <v>0.45826911926269531</v>
      </c>
    </row>
    <row r="324" spans="3:3" hidden="1" x14ac:dyDescent="0.35">
      <c r="C324" s="31">
        <v>0.46071696281433105</v>
      </c>
    </row>
    <row r="325" spans="3:3" hidden="1" x14ac:dyDescent="0.35">
      <c r="C325" s="31">
        <v>0.49097532033920288</v>
      </c>
    </row>
    <row r="326" spans="3:3" hidden="1" x14ac:dyDescent="0.35">
      <c r="C326" s="31">
        <v>0.50279414653778076</v>
      </c>
    </row>
    <row r="327" spans="3:3" hidden="1" x14ac:dyDescent="0.35">
      <c r="C327" s="31">
        <v>0.50666642189025879</v>
      </c>
    </row>
    <row r="328" spans="3:3" hidden="1" x14ac:dyDescent="0.35">
      <c r="C328" s="31">
        <v>0.51242965459823608</v>
      </c>
    </row>
    <row r="329" spans="3:3" hidden="1" x14ac:dyDescent="0.35">
      <c r="C329" s="31">
        <v>0.51422184705734253</v>
      </c>
    </row>
    <row r="330" spans="3:3" hidden="1" x14ac:dyDescent="0.35">
      <c r="C330" s="31">
        <v>0.53303223848342896</v>
      </c>
    </row>
    <row r="331" spans="3:3" hidden="1" x14ac:dyDescent="0.35">
      <c r="C331" s="31">
        <v>0.54211747646331787</v>
      </c>
    </row>
    <row r="332" spans="3:3" hidden="1" x14ac:dyDescent="0.35">
      <c r="C332" s="31">
        <v>0.54781919717788696</v>
      </c>
    </row>
    <row r="333" spans="3:3" hidden="1" x14ac:dyDescent="0.35">
      <c r="C333" s="31">
        <v>0.55957746505737305</v>
      </c>
    </row>
    <row r="334" spans="3:3" hidden="1" x14ac:dyDescent="0.35">
      <c r="C334" s="31">
        <v>0.57843351364135742</v>
      </c>
    </row>
    <row r="335" spans="3:3" hidden="1" x14ac:dyDescent="0.35">
      <c r="C335" s="31">
        <v>0.57905089855194092</v>
      </c>
    </row>
    <row r="336" spans="3:3" hidden="1" x14ac:dyDescent="0.35">
      <c r="C336" s="31">
        <v>0.59751063585281372</v>
      </c>
    </row>
    <row r="337" spans="3:3" hidden="1" x14ac:dyDescent="0.35">
      <c r="C337" s="31">
        <v>0.61099117994308472</v>
      </c>
    </row>
    <row r="338" spans="3:3" hidden="1" x14ac:dyDescent="0.35">
      <c r="C338" s="31">
        <v>0.61255472898483276</v>
      </c>
    </row>
    <row r="339" spans="3:3" hidden="1" x14ac:dyDescent="0.35">
      <c r="C339" s="31">
        <v>0.6492995023727417</v>
      </c>
    </row>
    <row r="340" spans="3:3" hidden="1" x14ac:dyDescent="0.35">
      <c r="C340" s="31">
        <v>0.65430158376693726</v>
      </c>
    </row>
    <row r="341" spans="3:3" hidden="1" x14ac:dyDescent="0.35">
      <c r="C341" s="31">
        <v>0.66257119178771973</v>
      </c>
    </row>
    <row r="342" spans="3:3" hidden="1" x14ac:dyDescent="0.35">
      <c r="C342" s="31">
        <v>0.66794168949127197</v>
      </c>
    </row>
    <row r="343" spans="3:3" hidden="1" x14ac:dyDescent="0.35">
      <c r="C343" s="31">
        <v>0.68756729364395142</v>
      </c>
    </row>
    <row r="344" spans="3:3" hidden="1" x14ac:dyDescent="0.35">
      <c r="C344" s="31">
        <v>0.70787429809570313</v>
      </c>
    </row>
    <row r="345" spans="3:3" hidden="1" x14ac:dyDescent="0.35">
      <c r="C345" s="31">
        <v>0.72624576091766357</v>
      </c>
    </row>
    <row r="346" spans="3:3" hidden="1" x14ac:dyDescent="0.35">
      <c r="C346" s="31">
        <v>0.75560373067855835</v>
      </c>
    </row>
    <row r="347" spans="3:3" hidden="1" x14ac:dyDescent="0.35">
      <c r="C347" s="31">
        <v>0.75599604845046997</v>
      </c>
    </row>
    <row r="348" spans="3:3" hidden="1" x14ac:dyDescent="0.35">
      <c r="C348" s="31">
        <v>0.76004350185394287</v>
      </c>
    </row>
    <row r="349" spans="3:3" hidden="1" x14ac:dyDescent="0.35">
      <c r="C349" s="31">
        <v>0.76110917329788208</v>
      </c>
    </row>
    <row r="350" spans="3:3" hidden="1" x14ac:dyDescent="0.35">
      <c r="C350" s="31">
        <v>0.78021645545959473</v>
      </c>
    </row>
    <row r="351" spans="3:3" hidden="1" x14ac:dyDescent="0.35">
      <c r="C351" s="31">
        <v>0.79127311706542969</v>
      </c>
    </row>
    <row r="352" spans="3:3" hidden="1" x14ac:dyDescent="0.35">
      <c r="C352" s="31">
        <v>0.80841398239135742</v>
      </c>
    </row>
    <row r="353" spans="3:3" hidden="1" x14ac:dyDescent="0.35">
      <c r="C353" s="31">
        <v>0.81542974710464478</v>
      </c>
    </row>
    <row r="354" spans="3:3" hidden="1" x14ac:dyDescent="0.35">
      <c r="C354" s="31">
        <v>0.85098868608474731</v>
      </c>
    </row>
    <row r="355" spans="3:3" hidden="1" x14ac:dyDescent="0.35">
      <c r="C355" s="31">
        <v>0.85399293899536133</v>
      </c>
    </row>
    <row r="356" spans="3:3" hidden="1" x14ac:dyDescent="0.35">
      <c r="C356" s="31">
        <v>0.85580950975418091</v>
      </c>
    </row>
    <row r="357" spans="3:3" hidden="1" x14ac:dyDescent="0.35">
      <c r="C357" s="31">
        <v>0.85682249069213867</v>
      </c>
    </row>
    <row r="358" spans="3:3" hidden="1" x14ac:dyDescent="0.35">
      <c r="C358" s="31">
        <v>0.86137175559997559</v>
      </c>
    </row>
    <row r="359" spans="3:3" hidden="1" x14ac:dyDescent="0.35">
      <c r="C359" s="31">
        <v>0.87277275323867798</v>
      </c>
    </row>
    <row r="360" spans="3:3" hidden="1" x14ac:dyDescent="0.35">
      <c r="C360" s="31">
        <v>0.87671947479248047</v>
      </c>
    </row>
    <row r="361" spans="3:3" hidden="1" x14ac:dyDescent="0.35">
      <c r="C361" s="31">
        <v>0.90245848894119263</v>
      </c>
    </row>
    <row r="362" spans="3:3" hidden="1" x14ac:dyDescent="0.35">
      <c r="C362" s="31">
        <v>0.90669012069702148</v>
      </c>
    </row>
    <row r="363" spans="3:3" hidden="1" x14ac:dyDescent="0.35">
      <c r="C363" s="31">
        <v>0.91489112377166748</v>
      </c>
    </row>
    <row r="364" spans="3:3" hidden="1" x14ac:dyDescent="0.35">
      <c r="C364" s="31">
        <v>0.91517287492752075</v>
      </c>
    </row>
    <row r="365" spans="3:3" hidden="1" x14ac:dyDescent="0.35">
      <c r="C365" s="31">
        <v>0.93690264225006104</v>
      </c>
    </row>
    <row r="366" spans="3:3" hidden="1" x14ac:dyDescent="0.35">
      <c r="C366" s="31">
        <v>0.94990700483322144</v>
      </c>
    </row>
    <row r="367" spans="3:3" hidden="1" x14ac:dyDescent="0.35">
      <c r="C367" s="31">
        <v>0.95039236545562744</v>
      </c>
    </row>
    <row r="368" spans="3:3" hidden="1" x14ac:dyDescent="0.35">
      <c r="C368" s="31">
        <v>0.95288586616516113</v>
      </c>
    </row>
    <row r="369" spans="3:3" hidden="1" x14ac:dyDescent="0.35">
      <c r="C369" s="31">
        <v>0.95555210113525391</v>
      </c>
    </row>
    <row r="370" spans="3:3" hidden="1" x14ac:dyDescent="0.35">
      <c r="C370" s="31">
        <v>0.95555210113525391</v>
      </c>
    </row>
    <row r="371" spans="3:3" hidden="1" x14ac:dyDescent="0.35">
      <c r="C371" s="31">
        <v>0.95760065317153931</v>
      </c>
    </row>
    <row r="372" spans="3:3" hidden="1" x14ac:dyDescent="0.35">
      <c r="C372" s="31">
        <v>0.95788049697875977</v>
      </c>
    </row>
    <row r="373" spans="3:3" hidden="1" x14ac:dyDescent="0.35">
      <c r="C373" s="31">
        <v>0.97267550230026245</v>
      </c>
    </row>
    <row r="374" spans="3:3" hidden="1" x14ac:dyDescent="0.35">
      <c r="C374" s="31">
        <v>0.97313308715820313</v>
      </c>
    </row>
    <row r="375" spans="3:3" hidden="1" x14ac:dyDescent="0.35">
      <c r="C375" s="31">
        <v>0.9783778190612793</v>
      </c>
    </row>
    <row r="376" spans="3:3" hidden="1" x14ac:dyDescent="0.35">
      <c r="C376" s="31">
        <v>0.98190778493881226</v>
      </c>
    </row>
    <row r="377" spans="3:3" hidden="1" x14ac:dyDescent="0.35">
      <c r="C377" s="31">
        <v>1.0273481607437134</v>
      </c>
    </row>
    <row r="378" spans="3:3" hidden="1" x14ac:dyDescent="0.35">
      <c r="C378" s="31">
        <v>1.0340354442596436</v>
      </c>
    </row>
    <row r="379" spans="3:3" hidden="1" x14ac:dyDescent="0.35">
      <c r="C379" s="31">
        <v>1.0417300462722778</v>
      </c>
    </row>
    <row r="380" spans="3:3" hidden="1" x14ac:dyDescent="0.35">
      <c r="C380" s="31">
        <v>1.0417300462722778</v>
      </c>
    </row>
    <row r="381" spans="3:3" hidden="1" x14ac:dyDescent="0.35">
      <c r="C381" s="31">
        <v>1.0454392433166504</v>
      </c>
    </row>
    <row r="382" spans="3:3" hidden="1" x14ac:dyDescent="0.35">
      <c r="C382" s="31">
        <v>1.0463106632232666</v>
      </c>
    </row>
    <row r="383" spans="3:3" hidden="1" x14ac:dyDescent="0.35">
      <c r="C383" s="31">
        <v>1.0741016864776611</v>
      </c>
    </row>
    <row r="384" spans="3:3" hidden="1" x14ac:dyDescent="0.35">
      <c r="C384" s="31">
        <v>1.1037452220916748</v>
      </c>
    </row>
    <row r="385" spans="3:3" hidden="1" x14ac:dyDescent="0.35">
      <c r="C385" s="31">
        <v>1.1083563566207886</v>
      </c>
    </row>
    <row r="386" spans="3:3" hidden="1" x14ac:dyDescent="0.35">
      <c r="C386" s="31">
        <v>1.1099176406860352</v>
      </c>
    </row>
    <row r="387" spans="3:3" hidden="1" x14ac:dyDescent="0.35">
      <c r="C387" s="31">
        <v>1.1222219467163086</v>
      </c>
    </row>
    <row r="388" spans="3:3" hidden="1" x14ac:dyDescent="0.35">
      <c r="C388" s="31">
        <v>1.1314451694488525</v>
      </c>
    </row>
    <row r="389" spans="3:3" hidden="1" x14ac:dyDescent="0.35">
      <c r="C389" s="31">
        <v>1.1686439514160156</v>
      </c>
    </row>
    <row r="390" spans="3:3" hidden="1" x14ac:dyDescent="0.35">
      <c r="C390" s="31">
        <v>1.1869592666625977</v>
      </c>
    </row>
    <row r="391" spans="3:3" hidden="1" x14ac:dyDescent="0.35">
      <c r="C391" s="31">
        <v>1.2063800096511841</v>
      </c>
    </row>
    <row r="392" spans="3:3" hidden="1" x14ac:dyDescent="0.35">
      <c r="C392" s="31">
        <v>1.2838993072509766</v>
      </c>
    </row>
    <row r="393" spans="3:3" hidden="1" x14ac:dyDescent="0.35">
      <c r="C393" s="31">
        <v>1.3734754323959351</v>
      </c>
    </row>
    <row r="394" spans="3:3" hidden="1" x14ac:dyDescent="0.35">
      <c r="C394" s="31">
        <v>1.3923200368881226</v>
      </c>
    </row>
    <row r="395" spans="3:3" hidden="1" x14ac:dyDescent="0.35">
      <c r="C395" s="31">
        <v>1.4386235475540161</v>
      </c>
    </row>
    <row r="396" spans="3:3" hidden="1" x14ac:dyDescent="0.35">
      <c r="C396" s="31">
        <v>1.4931896924972534</v>
      </c>
    </row>
    <row r="397" spans="3:3" hidden="1" x14ac:dyDescent="0.35">
      <c r="C397" s="31">
        <v>1.6318087577819824</v>
      </c>
    </row>
    <row r="398" spans="3:3" x14ac:dyDescent="0.35">
      <c r="C398" s="31"/>
    </row>
    <row r="399" spans="3:3" x14ac:dyDescent="0.35">
      <c r="C399" s="31"/>
    </row>
    <row r="400" spans="3:3" x14ac:dyDescent="0.35">
      <c r="C400" s="31"/>
    </row>
    <row r="401" spans="4:4" x14ac:dyDescent="0.35">
      <c r="D401" s="4"/>
    </row>
    <row r="402" spans="4:4" x14ac:dyDescent="0.35">
      <c r="D402" s="4"/>
    </row>
  </sheetData>
  <sortState xmlns:xlrd2="http://schemas.microsoft.com/office/spreadsheetml/2017/richdata2" ref="A3:B199">
    <sortCondition ref="A3:A199"/>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6B25-8691-604B-B88E-6489110A5D6D}">
  <sheetPr>
    <tabColor theme="9"/>
  </sheetPr>
  <dimension ref="A1:G205"/>
  <sheetViews>
    <sheetView tabSelected="1" workbookViewId="0">
      <selection activeCell="E2" sqref="E2"/>
    </sheetView>
  </sheetViews>
  <sheetFormatPr defaultColWidth="10.6640625" defaultRowHeight="15.5" x14ac:dyDescent="0.35"/>
  <cols>
    <col min="2" max="4" width="10.83203125" style="8"/>
  </cols>
  <sheetData>
    <row r="1" spans="1:5" x14ac:dyDescent="0.35">
      <c r="C1" s="8" t="s">
        <v>441</v>
      </c>
      <c r="E1" t="s">
        <v>440</v>
      </c>
    </row>
    <row r="2" spans="1:5" ht="90" x14ac:dyDescent="0.35">
      <c r="A2" t="s">
        <v>386</v>
      </c>
      <c r="B2" s="6" t="s">
        <v>402</v>
      </c>
      <c r="C2" s="7" t="s">
        <v>415</v>
      </c>
      <c r="D2" s="6" t="s">
        <v>402</v>
      </c>
      <c r="E2" s="29" t="s">
        <v>416</v>
      </c>
    </row>
    <row r="3" spans="1:5" x14ac:dyDescent="0.35">
      <c r="A3" t="s">
        <v>1</v>
      </c>
      <c r="B3" s="1" t="s">
        <v>1</v>
      </c>
      <c r="C3"/>
      <c r="D3" s="1" t="s">
        <v>1</v>
      </c>
      <c r="E3" s="5" t="str">
        <f>IFERROR(10*(IF(C3="","",IF(C3&gt;=$F$205,1,((C3-$B$204)/($B$203-$B$204))))),"")</f>
        <v/>
      </c>
    </row>
    <row r="4" spans="1:5" x14ac:dyDescent="0.35">
      <c r="A4" t="s">
        <v>3</v>
      </c>
      <c r="B4" s="1" t="s">
        <v>3</v>
      </c>
      <c r="C4">
        <v>0.57912797416923201</v>
      </c>
      <c r="D4" s="1" t="s">
        <v>3</v>
      </c>
      <c r="E4" s="5">
        <f t="shared" ref="E4:E67" si="0">IFERROR(10*(IF(C4="","",IF(C4&gt;=$F$205,1,((C4-$B$204)/($B$203-$B$204))))),"")</f>
        <v>7.7180043285104567</v>
      </c>
    </row>
    <row r="5" spans="1:5" x14ac:dyDescent="0.35">
      <c r="A5" t="s">
        <v>5</v>
      </c>
      <c r="B5" s="1" t="s">
        <v>5</v>
      </c>
      <c r="C5">
        <v>0.50532047523413004</v>
      </c>
      <c r="D5" s="1" t="s">
        <v>5</v>
      </c>
      <c r="E5" s="5">
        <f t="shared" si="0"/>
        <v>5.9591427398877901</v>
      </c>
    </row>
    <row r="6" spans="1:5" x14ac:dyDescent="0.35">
      <c r="A6" t="s">
        <v>7</v>
      </c>
      <c r="B6" s="1" t="s">
        <v>7</v>
      </c>
      <c r="C6">
        <v>0.414296228670883</v>
      </c>
      <c r="D6" s="1" t="s">
        <v>7</v>
      </c>
      <c r="E6" s="5">
        <f t="shared" si="0"/>
        <v>3.7899993164778305</v>
      </c>
    </row>
    <row r="7" spans="1:5" x14ac:dyDescent="0.35">
      <c r="A7" t="s">
        <v>9</v>
      </c>
      <c r="B7" s="1" t="s">
        <v>9</v>
      </c>
      <c r="C7"/>
      <c r="D7" s="1" t="s">
        <v>9</v>
      </c>
      <c r="E7" s="5" t="str">
        <f t="shared" si="0"/>
        <v/>
      </c>
    </row>
    <row r="8" spans="1:5" x14ac:dyDescent="0.35">
      <c r="A8" t="s">
        <v>11</v>
      </c>
      <c r="B8" s="1" t="s">
        <v>11</v>
      </c>
      <c r="C8">
        <v>0.369916823716952</v>
      </c>
      <c r="D8" s="1" t="s">
        <v>11</v>
      </c>
      <c r="E8" s="5">
        <f t="shared" si="0"/>
        <v>2.7324207258791366</v>
      </c>
    </row>
    <row r="9" spans="1:5" x14ac:dyDescent="0.35">
      <c r="A9" t="s">
        <v>13</v>
      </c>
      <c r="B9" s="1" t="s">
        <v>13</v>
      </c>
      <c r="C9">
        <v>0.40664418778334899</v>
      </c>
      <c r="D9" s="1" t="s">
        <v>13</v>
      </c>
      <c r="E9" s="5">
        <f t="shared" si="0"/>
        <v>3.6076481870419457</v>
      </c>
    </row>
    <row r="10" spans="1:5" x14ac:dyDescent="0.35">
      <c r="A10" t="s">
        <v>15</v>
      </c>
      <c r="B10" s="1" t="s">
        <v>15</v>
      </c>
      <c r="C10">
        <v>0.39582880036267298</v>
      </c>
      <c r="D10" s="1" t="s">
        <v>15</v>
      </c>
      <c r="E10" s="5">
        <f t="shared" si="0"/>
        <v>3.3499132715555628</v>
      </c>
    </row>
    <row r="11" spans="1:5" x14ac:dyDescent="0.35">
      <c r="A11" t="s">
        <v>17</v>
      </c>
      <c r="B11" s="1" t="s">
        <v>17</v>
      </c>
      <c r="C11">
        <v>0.47699763415809698</v>
      </c>
      <c r="D11" s="1" t="s">
        <v>17</v>
      </c>
      <c r="E11" s="5">
        <f t="shared" si="0"/>
        <v>5.2841983512003834</v>
      </c>
    </row>
    <row r="12" spans="1:5" x14ac:dyDescent="0.35">
      <c r="A12" t="s">
        <v>19</v>
      </c>
      <c r="B12" s="1" t="s">
        <v>19</v>
      </c>
      <c r="C12">
        <v>0.32023738775143301</v>
      </c>
      <c r="D12" s="1" t="s">
        <v>19</v>
      </c>
      <c r="E12" s="5">
        <f t="shared" si="0"/>
        <v>1.5485403217887295</v>
      </c>
    </row>
    <row r="13" spans="1:5" x14ac:dyDescent="0.35">
      <c r="A13" t="s">
        <v>21</v>
      </c>
      <c r="B13" s="1" t="s">
        <v>21</v>
      </c>
      <c r="C13">
        <v>0.28377808864224102</v>
      </c>
      <c r="D13" s="1" t="s">
        <v>21</v>
      </c>
      <c r="E13" s="5">
        <f t="shared" si="0"/>
        <v>0.67970095347944171</v>
      </c>
    </row>
    <row r="14" spans="1:5" x14ac:dyDescent="0.35">
      <c r="A14" t="s">
        <v>23</v>
      </c>
      <c r="B14" s="1" t="s">
        <v>23</v>
      </c>
      <c r="C14">
        <v>0.43729748915837102</v>
      </c>
      <c r="D14" s="1" t="s">
        <v>23</v>
      </c>
      <c r="E14" s="5">
        <f t="shared" si="0"/>
        <v>4.338128356819916</v>
      </c>
    </row>
    <row r="15" spans="1:5" x14ac:dyDescent="0.35">
      <c r="A15" t="s">
        <v>25</v>
      </c>
      <c r="B15" s="1" t="s">
        <v>25</v>
      </c>
      <c r="C15">
        <v>0.55755612996614201</v>
      </c>
      <c r="D15" s="1" t="s">
        <v>25</v>
      </c>
      <c r="E15" s="5">
        <f t="shared" si="0"/>
        <v>7.2039388377135216</v>
      </c>
    </row>
    <row r="16" spans="1:5" x14ac:dyDescent="0.35">
      <c r="A16" t="s">
        <v>27</v>
      </c>
      <c r="B16" s="1" t="s">
        <v>27</v>
      </c>
      <c r="C16">
        <v>0.345962866549964</v>
      </c>
      <c r="D16" s="1" t="s">
        <v>27</v>
      </c>
      <c r="E16" s="5">
        <f t="shared" si="0"/>
        <v>2.1615885507694808</v>
      </c>
    </row>
    <row r="17" spans="1:5" x14ac:dyDescent="0.35">
      <c r="A17" t="s">
        <v>29</v>
      </c>
      <c r="B17" s="1" t="s">
        <v>29</v>
      </c>
      <c r="C17">
        <v>0.57222230160962395</v>
      </c>
      <c r="D17" s="1" t="s">
        <v>29</v>
      </c>
      <c r="E17" s="5">
        <f t="shared" si="0"/>
        <v>7.553439448465137</v>
      </c>
    </row>
    <row r="18" spans="1:5" x14ac:dyDescent="0.35">
      <c r="A18" t="s">
        <v>31</v>
      </c>
      <c r="B18" s="1" t="s">
        <v>31</v>
      </c>
      <c r="C18">
        <v>0.54681319004942397</v>
      </c>
      <c r="D18" s="1" t="s">
        <v>31</v>
      </c>
      <c r="E18" s="5">
        <f t="shared" si="0"/>
        <v>6.9479303746031391</v>
      </c>
    </row>
    <row r="19" spans="1:5" x14ac:dyDescent="0.35">
      <c r="A19" t="s">
        <v>33</v>
      </c>
      <c r="B19" s="1" t="s">
        <v>33</v>
      </c>
      <c r="C19">
        <v>0.54054147772398498</v>
      </c>
      <c r="D19" s="1" t="s">
        <v>33</v>
      </c>
      <c r="E19" s="5">
        <f t="shared" si="0"/>
        <v>6.7984730150764952</v>
      </c>
    </row>
    <row r="20" spans="1:5" x14ac:dyDescent="0.35">
      <c r="A20" t="s">
        <v>35</v>
      </c>
      <c r="B20" s="1" t="s">
        <v>35</v>
      </c>
      <c r="C20">
        <v>0.36543362397762702</v>
      </c>
      <c r="D20" s="1" t="s">
        <v>35</v>
      </c>
      <c r="E20" s="5">
        <f t="shared" si="0"/>
        <v>2.6255843213214458</v>
      </c>
    </row>
    <row r="21" spans="1:5" x14ac:dyDescent="0.35">
      <c r="A21" t="s">
        <v>37</v>
      </c>
      <c r="B21" s="1" t="s">
        <v>37</v>
      </c>
      <c r="C21">
        <v>0.45157098104378701</v>
      </c>
      <c r="D21" s="1" t="s">
        <v>37</v>
      </c>
      <c r="E21" s="5">
        <f t="shared" si="0"/>
        <v>4.6782712552380037</v>
      </c>
    </row>
    <row r="22" spans="1:5" x14ac:dyDescent="0.35">
      <c r="A22" t="s">
        <v>39</v>
      </c>
      <c r="B22" s="1" t="s">
        <v>39</v>
      </c>
      <c r="C22">
        <v>0.457091046686675</v>
      </c>
      <c r="D22" s="1" t="s">
        <v>39</v>
      </c>
      <c r="E22" s="5">
        <f t="shared" si="0"/>
        <v>4.8098165801173689</v>
      </c>
    </row>
    <row r="23" spans="1:5" x14ac:dyDescent="0.35">
      <c r="A23" t="s">
        <v>41</v>
      </c>
      <c r="B23" s="1" t="s">
        <v>41</v>
      </c>
      <c r="C23">
        <v>0.368691574865469</v>
      </c>
      <c r="D23" s="1" t="s">
        <v>41</v>
      </c>
      <c r="E23" s="5">
        <f t="shared" si="0"/>
        <v>2.703222566173543</v>
      </c>
    </row>
    <row r="24" spans="1:5" x14ac:dyDescent="0.35">
      <c r="A24" t="s">
        <v>43</v>
      </c>
      <c r="B24" s="1" t="s">
        <v>43</v>
      </c>
      <c r="C24">
        <v>0.34487194161669799</v>
      </c>
      <c r="D24" s="1" t="s">
        <v>43</v>
      </c>
      <c r="E24" s="5">
        <f t="shared" si="0"/>
        <v>2.1355913826107344</v>
      </c>
    </row>
    <row r="25" spans="1:5" x14ac:dyDescent="0.35">
      <c r="A25" t="s">
        <v>45</v>
      </c>
      <c r="B25" s="1" t="s">
        <v>45</v>
      </c>
      <c r="C25">
        <v>0.45800701425309998</v>
      </c>
      <c r="D25" s="1" t="s">
        <v>45</v>
      </c>
      <c r="E25" s="5">
        <f t="shared" si="0"/>
        <v>4.8316444457442165</v>
      </c>
    </row>
    <row r="26" spans="1:5" x14ac:dyDescent="0.35">
      <c r="A26" t="s">
        <v>47</v>
      </c>
      <c r="B26" s="1" t="s">
        <v>47</v>
      </c>
      <c r="C26">
        <v>0.45975762614337601</v>
      </c>
      <c r="D26" s="1" t="s">
        <v>47</v>
      </c>
      <c r="E26" s="5">
        <f t="shared" si="0"/>
        <v>4.8733622122966374</v>
      </c>
    </row>
    <row r="27" spans="1:5" x14ac:dyDescent="0.35">
      <c r="A27" t="s">
        <v>49</v>
      </c>
      <c r="B27" s="1" t="s">
        <v>49</v>
      </c>
      <c r="C27">
        <v>0.395471620559677</v>
      </c>
      <c r="D27" s="1" t="s">
        <v>49</v>
      </c>
      <c r="E27" s="5">
        <f t="shared" si="0"/>
        <v>3.341401537046393</v>
      </c>
    </row>
    <row r="28" spans="1:5" x14ac:dyDescent="0.35">
      <c r="A28" t="s">
        <v>51</v>
      </c>
      <c r="B28" s="1" t="s">
        <v>51</v>
      </c>
      <c r="C28">
        <v>0.38595855876077001</v>
      </c>
      <c r="D28" s="1" t="s">
        <v>51</v>
      </c>
      <c r="E28" s="5">
        <f t="shared" si="0"/>
        <v>3.1147015508701434</v>
      </c>
    </row>
    <row r="29" spans="1:5" x14ac:dyDescent="0.35">
      <c r="A29" t="s">
        <v>53</v>
      </c>
      <c r="B29" s="1" t="s">
        <v>53</v>
      </c>
      <c r="C29">
        <v>0.37141027581382002</v>
      </c>
      <c r="D29" s="1" t="s">
        <v>53</v>
      </c>
      <c r="E29" s="5">
        <f t="shared" si="0"/>
        <v>2.7680102738997086</v>
      </c>
    </row>
    <row r="30" spans="1:5" x14ac:dyDescent="0.35">
      <c r="A30" t="s">
        <v>55</v>
      </c>
      <c r="B30" s="1" t="s">
        <v>55</v>
      </c>
      <c r="C30">
        <v>0.51926685262323602</v>
      </c>
      <c r="D30" s="1" t="s">
        <v>55</v>
      </c>
      <c r="E30" s="5">
        <f t="shared" si="0"/>
        <v>6.2914903718228992</v>
      </c>
    </row>
    <row r="31" spans="1:5" x14ac:dyDescent="0.35">
      <c r="A31" t="s">
        <v>57</v>
      </c>
      <c r="B31" s="1" t="s">
        <v>57</v>
      </c>
      <c r="C31">
        <v>0.46597224285913003</v>
      </c>
      <c r="D31" s="1" t="s">
        <v>57</v>
      </c>
      <c r="E31" s="5">
        <f t="shared" si="0"/>
        <v>5.021458961096692</v>
      </c>
    </row>
    <row r="32" spans="1:5" x14ac:dyDescent="0.35">
      <c r="A32" t="s">
        <v>59</v>
      </c>
      <c r="B32" s="1" t="s">
        <v>59</v>
      </c>
      <c r="C32">
        <v>0.59262714484947498</v>
      </c>
      <c r="D32" s="1" t="s">
        <v>59</v>
      </c>
      <c r="E32" s="5">
        <f t="shared" si="0"/>
        <v>8.0396948495321467</v>
      </c>
    </row>
    <row r="33" spans="1:5" x14ac:dyDescent="0.35">
      <c r="A33" t="s">
        <v>61</v>
      </c>
      <c r="B33" s="1" t="s">
        <v>61</v>
      </c>
      <c r="C33">
        <v>0.30082879407784202</v>
      </c>
      <c r="D33" s="1" t="s">
        <v>61</v>
      </c>
      <c r="E33" s="5">
        <f t="shared" si="0"/>
        <v>1.086025937827821</v>
      </c>
    </row>
    <row r="34" spans="1:5" x14ac:dyDescent="0.35">
      <c r="A34" t="s">
        <v>63</v>
      </c>
      <c r="B34" s="1" t="s">
        <v>63</v>
      </c>
      <c r="C34">
        <v>0.25525564678289803</v>
      </c>
      <c r="D34" s="1" t="s">
        <v>63</v>
      </c>
      <c r="E34" s="5">
        <f t="shared" si="0"/>
        <v>0</v>
      </c>
    </row>
    <row r="35" spans="1:5" x14ac:dyDescent="0.35">
      <c r="A35" t="s">
        <v>65</v>
      </c>
      <c r="B35" s="1" t="s">
        <v>65</v>
      </c>
      <c r="C35">
        <v>0.32455505330105899</v>
      </c>
      <c r="D35" s="1" t="s">
        <v>65</v>
      </c>
      <c r="E35" s="5">
        <f t="shared" si="0"/>
        <v>1.6514319818141421</v>
      </c>
    </row>
    <row r="36" spans="1:5" x14ac:dyDescent="0.35">
      <c r="A36" t="s">
        <v>67</v>
      </c>
      <c r="B36" s="1" t="s">
        <v>67</v>
      </c>
      <c r="C36">
        <v>0.39561259839691598</v>
      </c>
      <c r="D36" s="1" t="s">
        <v>67</v>
      </c>
      <c r="E36" s="5">
        <f t="shared" si="0"/>
        <v>3.3447610940879446</v>
      </c>
    </row>
    <row r="37" spans="1:5" x14ac:dyDescent="0.35">
      <c r="A37" t="s">
        <v>69</v>
      </c>
      <c r="B37" s="1" t="s">
        <v>69</v>
      </c>
      <c r="C37">
        <v>0.51290448737715</v>
      </c>
      <c r="D37" s="1" t="s">
        <v>69</v>
      </c>
      <c r="E37" s="5">
        <f t="shared" si="0"/>
        <v>6.1398727177147681</v>
      </c>
    </row>
    <row r="38" spans="1:5" x14ac:dyDescent="0.35">
      <c r="A38" t="s">
        <v>71</v>
      </c>
      <c r="B38" s="1" t="s">
        <v>71</v>
      </c>
      <c r="C38">
        <v>0.47975892781364599</v>
      </c>
      <c r="D38" s="1" t="s">
        <v>71</v>
      </c>
      <c r="E38" s="5">
        <f t="shared" si="0"/>
        <v>5.3500010598102907</v>
      </c>
    </row>
    <row r="39" spans="1:5" x14ac:dyDescent="0.35">
      <c r="A39" t="s">
        <v>73</v>
      </c>
      <c r="B39" s="1" t="s">
        <v>73</v>
      </c>
      <c r="C39">
        <v>0.58603743270481901</v>
      </c>
      <c r="D39" s="1" t="s">
        <v>73</v>
      </c>
      <c r="E39" s="5">
        <f t="shared" si="0"/>
        <v>7.8826594298452255</v>
      </c>
    </row>
    <row r="40" spans="1:5" x14ac:dyDescent="0.35">
      <c r="A40" t="s">
        <v>75</v>
      </c>
      <c r="B40" s="1" t="s">
        <v>75</v>
      </c>
      <c r="C40">
        <v>0.522542549789341</v>
      </c>
      <c r="D40" s="1" t="s">
        <v>75</v>
      </c>
      <c r="E40" s="5">
        <f t="shared" si="0"/>
        <v>6.3695515174320763</v>
      </c>
    </row>
    <row r="41" spans="1:5" x14ac:dyDescent="0.35">
      <c r="A41" t="s">
        <v>77</v>
      </c>
      <c r="B41" s="1" t="s">
        <v>77</v>
      </c>
      <c r="C41">
        <v>0.41723520816204701</v>
      </c>
      <c r="D41" s="1" t="s">
        <v>77</v>
      </c>
      <c r="E41" s="5">
        <f t="shared" si="0"/>
        <v>3.8600363480984718</v>
      </c>
    </row>
    <row r="42" spans="1:5" x14ac:dyDescent="0.35">
      <c r="A42" t="s">
        <v>79</v>
      </c>
      <c r="B42" s="1" t="s">
        <v>79</v>
      </c>
      <c r="C42">
        <v>0.53066200958433696</v>
      </c>
      <c r="D42" s="1" t="s">
        <v>79</v>
      </c>
      <c r="E42" s="5">
        <f t="shared" si="0"/>
        <v>6.5630414223852522</v>
      </c>
    </row>
    <row r="43" spans="1:5" x14ac:dyDescent="0.35">
      <c r="A43" t="s">
        <v>81</v>
      </c>
      <c r="B43" s="1" t="s">
        <v>81</v>
      </c>
      <c r="C43">
        <v>0.41308971861803501</v>
      </c>
      <c r="D43" s="1" t="s">
        <v>81</v>
      </c>
      <c r="E43" s="5">
        <f t="shared" si="0"/>
        <v>3.7612477096782642</v>
      </c>
    </row>
    <row r="44" spans="1:5" x14ac:dyDescent="0.35">
      <c r="A44" t="s">
        <v>83</v>
      </c>
      <c r="B44" s="1" t="s">
        <v>83</v>
      </c>
      <c r="C44">
        <v>0.382542503288403</v>
      </c>
      <c r="D44" s="1" t="s">
        <v>83</v>
      </c>
      <c r="E44" s="5">
        <f t="shared" si="0"/>
        <v>3.0332956118850865</v>
      </c>
    </row>
    <row r="45" spans="1:5" x14ac:dyDescent="0.35">
      <c r="A45" t="s">
        <v>85</v>
      </c>
      <c r="B45" s="1" t="s">
        <v>85</v>
      </c>
      <c r="C45">
        <v>0.36516576475117302</v>
      </c>
      <c r="D45" s="1" t="s">
        <v>85</v>
      </c>
      <c r="E45" s="5">
        <f t="shared" si="0"/>
        <v>2.6192011311122454</v>
      </c>
    </row>
    <row r="46" spans="1:5" x14ac:dyDescent="0.35">
      <c r="A46" t="s">
        <v>87</v>
      </c>
      <c r="B46" s="1" t="s">
        <v>87</v>
      </c>
      <c r="C46">
        <v>0.30283360262553699</v>
      </c>
      <c r="D46" s="1" t="s">
        <v>87</v>
      </c>
      <c r="E46" s="5">
        <f t="shared" si="0"/>
        <v>1.1338013102216695</v>
      </c>
    </row>
    <row r="47" spans="1:5" x14ac:dyDescent="0.35">
      <c r="A47" t="s">
        <v>89</v>
      </c>
      <c r="B47" s="1" t="s">
        <v>89</v>
      </c>
      <c r="C47">
        <v>0.29320393366216202</v>
      </c>
      <c r="D47" s="1" t="s">
        <v>89</v>
      </c>
      <c r="E47" s="5">
        <f t="shared" si="0"/>
        <v>0.90432252967492821</v>
      </c>
    </row>
    <row r="48" spans="1:5" x14ac:dyDescent="0.35">
      <c r="A48" t="s">
        <v>91</v>
      </c>
      <c r="B48" s="1" t="s">
        <v>91</v>
      </c>
      <c r="C48">
        <v>0.48078465614343302</v>
      </c>
      <c r="D48" s="1" t="s">
        <v>91</v>
      </c>
      <c r="E48" s="5">
        <f t="shared" si="0"/>
        <v>5.374444567389526</v>
      </c>
    </row>
    <row r="49" spans="1:5" x14ac:dyDescent="0.35">
      <c r="A49" t="s">
        <v>93</v>
      </c>
      <c r="B49" s="1" t="s">
        <v>93</v>
      </c>
      <c r="C49">
        <v>0.44606306395942702</v>
      </c>
      <c r="D49" s="1" t="s">
        <v>93</v>
      </c>
      <c r="E49" s="5">
        <f t="shared" si="0"/>
        <v>4.5470154352634298</v>
      </c>
    </row>
    <row r="50" spans="1:5" x14ac:dyDescent="0.35">
      <c r="A50" t="s">
        <v>95</v>
      </c>
      <c r="B50" s="1" t="s">
        <v>95</v>
      </c>
      <c r="C50">
        <v>0.353538132824533</v>
      </c>
      <c r="D50" s="1" t="s">
        <v>95</v>
      </c>
      <c r="E50" s="5">
        <f t="shared" si="0"/>
        <v>2.3421101111280516</v>
      </c>
    </row>
    <row r="51" spans="1:5" x14ac:dyDescent="0.35">
      <c r="A51" t="s">
        <v>97</v>
      </c>
      <c r="B51" s="1" t="s">
        <v>97</v>
      </c>
      <c r="C51">
        <v>0.42653438363014401</v>
      </c>
      <c r="D51" s="1" t="s">
        <v>97</v>
      </c>
      <c r="E51" s="5">
        <f t="shared" si="0"/>
        <v>4.0816393392942523</v>
      </c>
    </row>
    <row r="52" spans="1:5" x14ac:dyDescent="0.35">
      <c r="A52" t="s">
        <v>99</v>
      </c>
      <c r="B52" s="1" t="s">
        <v>99</v>
      </c>
      <c r="C52">
        <v>0.38974833384726798</v>
      </c>
      <c r="D52" s="1" t="s">
        <v>99</v>
      </c>
      <c r="E52" s="5">
        <f t="shared" si="0"/>
        <v>3.2050133745375664</v>
      </c>
    </row>
    <row r="53" spans="1:5" x14ac:dyDescent="0.35">
      <c r="A53" t="s">
        <v>101</v>
      </c>
      <c r="B53" s="1" t="s">
        <v>101</v>
      </c>
      <c r="C53">
        <v>0.44738473976433402</v>
      </c>
      <c r="D53" s="1" t="s">
        <v>101</v>
      </c>
      <c r="E53" s="5">
        <f t="shared" si="0"/>
        <v>4.5785114870115979</v>
      </c>
    </row>
    <row r="54" spans="1:5" x14ac:dyDescent="0.35">
      <c r="A54" t="s">
        <v>103</v>
      </c>
      <c r="B54" s="1" t="s">
        <v>103</v>
      </c>
      <c r="C54">
        <v>0.44162949578593902</v>
      </c>
      <c r="D54" s="1" t="s">
        <v>103</v>
      </c>
      <c r="E54" s="5">
        <f t="shared" si="0"/>
        <v>4.4413617703459298</v>
      </c>
    </row>
    <row r="55" spans="1:5" x14ac:dyDescent="0.35">
      <c r="A55" t="s">
        <v>105</v>
      </c>
      <c r="B55" s="1" t="s">
        <v>105</v>
      </c>
      <c r="C55">
        <v>0.590837015905184</v>
      </c>
      <c r="D55" s="1" t="s">
        <v>105</v>
      </c>
      <c r="E55" s="5">
        <f t="shared" si="0"/>
        <v>7.9970353761151758</v>
      </c>
    </row>
    <row r="56" spans="1:5" x14ac:dyDescent="0.35">
      <c r="A56" t="s">
        <v>107</v>
      </c>
      <c r="B56" s="1" t="s">
        <v>107</v>
      </c>
      <c r="C56">
        <v>0.29960296412204801</v>
      </c>
      <c r="D56" s="1" t="s">
        <v>107</v>
      </c>
      <c r="E56" s="5">
        <f t="shared" si="0"/>
        <v>1.0568139301790465</v>
      </c>
    </row>
    <row r="57" spans="1:5" x14ac:dyDescent="0.35">
      <c r="A57" t="s">
        <v>109</v>
      </c>
      <c r="B57" s="1" t="s">
        <v>109</v>
      </c>
      <c r="C57">
        <v>0.363234597779934</v>
      </c>
      <c r="D57" s="1" t="s">
        <v>109</v>
      </c>
      <c r="E57" s="5">
        <f t="shared" si="0"/>
        <v>2.5731806663093977</v>
      </c>
    </row>
    <row r="58" spans="1:5" x14ac:dyDescent="0.35">
      <c r="A58" t="s">
        <v>111</v>
      </c>
      <c r="B58" s="1" t="s">
        <v>111</v>
      </c>
      <c r="C58">
        <v>0.56303042025568695</v>
      </c>
      <c r="D58" s="1" t="s">
        <v>111</v>
      </c>
      <c r="E58" s="5">
        <f t="shared" si="0"/>
        <v>7.3343933180057865</v>
      </c>
    </row>
    <row r="59" spans="1:5" x14ac:dyDescent="0.35">
      <c r="A59" t="s">
        <v>113</v>
      </c>
      <c r="B59" s="1" t="s">
        <v>113</v>
      </c>
      <c r="C59">
        <v>0.30975854580770601</v>
      </c>
      <c r="D59" s="1" t="s">
        <v>113</v>
      </c>
      <c r="E59" s="5">
        <f t="shared" si="0"/>
        <v>1.2988254167453337</v>
      </c>
    </row>
    <row r="60" spans="1:5" x14ac:dyDescent="0.35">
      <c r="A60" t="s">
        <v>115</v>
      </c>
      <c r="B60" s="1" t="s">
        <v>115</v>
      </c>
      <c r="C60">
        <v>0.43620415179074301</v>
      </c>
      <c r="D60" s="1" t="s">
        <v>115</v>
      </c>
      <c r="E60" s="5">
        <f t="shared" si="0"/>
        <v>4.3120736994060724</v>
      </c>
    </row>
    <row r="61" spans="1:5" x14ac:dyDescent="0.35">
      <c r="A61" t="s">
        <v>117</v>
      </c>
      <c r="B61" s="1" t="s">
        <v>117</v>
      </c>
      <c r="C61">
        <v>0.30977834824116701</v>
      </c>
      <c r="D61" s="1" t="s">
        <v>117</v>
      </c>
      <c r="E61" s="5">
        <f t="shared" si="0"/>
        <v>1.2992973164855814</v>
      </c>
    </row>
    <row r="62" spans="1:5" x14ac:dyDescent="0.35">
      <c r="A62" t="s">
        <v>119</v>
      </c>
      <c r="B62" s="1" t="s">
        <v>119</v>
      </c>
      <c r="C62">
        <v>0.58481139609836996</v>
      </c>
      <c r="D62" s="1" t="s">
        <v>119</v>
      </c>
      <c r="E62" s="5">
        <f t="shared" si="0"/>
        <v>7.8534424976304562</v>
      </c>
    </row>
    <row r="63" spans="1:5" x14ac:dyDescent="0.35">
      <c r="A63" t="s">
        <v>121</v>
      </c>
      <c r="B63" s="1" t="s">
        <v>121</v>
      </c>
      <c r="C63">
        <v>0.42386910619302298</v>
      </c>
      <c r="D63" s="1" t="s">
        <v>121</v>
      </c>
      <c r="E63" s="5">
        <f t="shared" si="0"/>
        <v>4.0181247347511988</v>
      </c>
    </row>
    <row r="64" spans="1:5" x14ac:dyDescent="0.35">
      <c r="A64" t="s">
        <v>123</v>
      </c>
      <c r="B64" s="1" t="s">
        <v>123</v>
      </c>
      <c r="C64">
        <v>0.29611080457575401</v>
      </c>
      <c r="D64" s="1" t="s">
        <v>123</v>
      </c>
      <c r="E64" s="5">
        <f t="shared" si="0"/>
        <v>0.973594401324407</v>
      </c>
    </row>
    <row r="65" spans="1:5" x14ac:dyDescent="0.35">
      <c r="A65" t="s">
        <v>125</v>
      </c>
      <c r="B65" s="1" t="s">
        <v>125</v>
      </c>
      <c r="C65">
        <v>0.409754145759607</v>
      </c>
      <c r="D65" s="1" t="s">
        <v>125</v>
      </c>
      <c r="E65" s="5">
        <f t="shared" si="0"/>
        <v>3.6817597028850804</v>
      </c>
    </row>
    <row r="66" spans="1:5" x14ac:dyDescent="0.35">
      <c r="A66" t="s">
        <v>127</v>
      </c>
      <c r="B66" s="1" t="s">
        <v>127</v>
      </c>
      <c r="C66">
        <v>0.47084556345975298</v>
      </c>
      <c r="D66" s="1" t="s">
        <v>127</v>
      </c>
      <c r="E66" s="5">
        <f t="shared" si="0"/>
        <v>5.1375920984763512</v>
      </c>
    </row>
    <row r="67" spans="1:5" x14ac:dyDescent="0.35">
      <c r="A67" t="s">
        <v>129</v>
      </c>
      <c r="B67" s="1" t="s">
        <v>129</v>
      </c>
      <c r="C67">
        <v>0.53209034100728003</v>
      </c>
      <c r="D67" s="1" t="s">
        <v>129</v>
      </c>
      <c r="E67" s="5">
        <f t="shared" si="0"/>
        <v>6.5970791192573044</v>
      </c>
    </row>
    <row r="68" spans="1:5" x14ac:dyDescent="0.35">
      <c r="A68" t="s">
        <v>389</v>
      </c>
      <c r="B68" s="1"/>
      <c r="C68"/>
      <c r="D68" s="1"/>
      <c r="E68" s="5" t="str">
        <f t="shared" ref="E68:E131" si="1">IFERROR(10*(IF(C68="","",IF(C68&gt;=$F$205,1,((C68-$B$204)/($B$203-$B$204))))),"")</f>
        <v/>
      </c>
    </row>
    <row r="69" spans="1:5" x14ac:dyDescent="0.35">
      <c r="A69" t="s">
        <v>131</v>
      </c>
      <c r="B69" s="1" t="s">
        <v>131</v>
      </c>
      <c r="C69">
        <v>0.65819694958289898</v>
      </c>
      <c r="D69" s="1" t="s">
        <v>131</v>
      </c>
      <c r="E69" s="5">
        <f t="shared" si="1"/>
        <v>9.6022489610122683</v>
      </c>
    </row>
    <row r="70" spans="1:5" x14ac:dyDescent="0.35">
      <c r="A70" t="s">
        <v>133</v>
      </c>
      <c r="B70" s="1" t="s">
        <v>133</v>
      </c>
      <c r="C70">
        <v>0.44378856286346502</v>
      </c>
      <c r="D70" s="1" t="s">
        <v>133</v>
      </c>
      <c r="E70" s="5">
        <f t="shared" si="1"/>
        <v>4.4928131838839951</v>
      </c>
    </row>
    <row r="71" spans="1:5" x14ac:dyDescent="0.35">
      <c r="A71" t="s">
        <v>135</v>
      </c>
      <c r="B71" s="1" t="s">
        <v>135</v>
      </c>
      <c r="C71">
        <v>0.327295728286493</v>
      </c>
      <c r="D71" s="1" t="s">
        <v>135</v>
      </c>
      <c r="E71" s="5">
        <f t="shared" si="1"/>
        <v>1.7167433394448546</v>
      </c>
    </row>
    <row r="72" spans="1:5" x14ac:dyDescent="0.35">
      <c r="A72" t="s">
        <v>137</v>
      </c>
      <c r="B72" s="1" t="s">
        <v>137</v>
      </c>
      <c r="C72">
        <v>0.39028616480931899</v>
      </c>
      <c r="D72" s="1" t="s">
        <v>137</v>
      </c>
      <c r="E72" s="5">
        <f t="shared" si="1"/>
        <v>3.2178300968757028</v>
      </c>
    </row>
    <row r="73" spans="1:5" x14ac:dyDescent="0.35">
      <c r="A73" t="s">
        <v>139</v>
      </c>
      <c r="B73" s="1" t="s">
        <v>139</v>
      </c>
      <c r="C73">
        <v>0.44741573778639299</v>
      </c>
      <c r="D73" s="1" t="s">
        <v>139</v>
      </c>
      <c r="E73" s="5">
        <f t="shared" si="1"/>
        <v>4.5792501820102016</v>
      </c>
    </row>
    <row r="74" spans="1:5" x14ac:dyDescent="0.35">
      <c r="A74" t="s">
        <v>141</v>
      </c>
      <c r="B74" s="1" t="s">
        <v>141</v>
      </c>
      <c r="C74">
        <v>0.45928915335897802</v>
      </c>
      <c r="D74" s="1" t="s">
        <v>141</v>
      </c>
      <c r="E74" s="5">
        <f t="shared" si="1"/>
        <v>4.862198322479462</v>
      </c>
    </row>
    <row r="75" spans="1:5" x14ac:dyDescent="0.35">
      <c r="A75" t="s">
        <v>143</v>
      </c>
      <c r="B75" s="1" t="s">
        <v>143</v>
      </c>
      <c r="C75"/>
      <c r="D75" s="1" t="s">
        <v>143</v>
      </c>
      <c r="E75" s="5" t="str">
        <f t="shared" si="1"/>
        <v/>
      </c>
    </row>
    <row r="76" spans="1:5" x14ac:dyDescent="0.35">
      <c r="A76" t="s">
        <v>145</v>
      </c>
      <c r="B76" s="1" t="s">
        <v>145</v>
      </c>
      <c r="C76">
        <v>0.46228144256975401</v>
      </c>
      <c r="D76" s="1" t="s">
        <v>145</v>
      </c>
      <c r="E76" s="5">
        <f t="shared" si="1"/>
        <v>4.9335057455844185</v>
      </c>
    </row>
    <row r="77" spans="1:5" x14ac:dyDescent="0.35">
      <c r="A77" t="s">
        <v>147</v>
      </c>
      <c r="B77" s="1" t="s">
        <v>147</v>
      </c>
      <c r="C77">
        <v>0.39247534109321203</v>
      </c>
      <c r="D77" s="1" t="s">
        <v>147</v>
      </c>
      <c r="E77" s="5">
        <f t="shared" si="1"/>
        <v>3.269999024586542</v>
      </c>
    </row>
    <row r="78" spans="1:5" x14ac:dyDescent="0.35">
      <c r="A78" t="s">
        <v>149</v>
      </c>
      <c r="B78" s="2" t="s">
        <v>149</v>
      </c>
      <c r="C78" s="20">
        <v>0.53140073573881297</v>
      </c>
      <c r="D78" s="2" t="s">
        <v>149</v>
      </c>
      <c r="E78" s="5">
        <f t="shared" si="1"/>
        <v>6.5806455557912793</v>
      </c>
    </row>
    <row r="79" spans="1:5" x14ac:dyDescent="0.35">
      <c r="A79" t="s">
        <v>151</v>
      </c>
      <c r="B79" s="1" t="s">
        <v>151</v>
      </c>
      <c r="C79">
        <v>0.37248051478413102</v>
      </c>
      <c r="D79" s="1" t="s">
        <v>151</v>
      </c>
      <c r="E79" s="5">
        <f t="shared" si="1"/>
        <v>2.7935144874645426</v>
      </c>
    </row>
    <row r="80" spans="1:5" x14ac:dyDescent="0.35">
      <c r="A80" t="s">
        <v>153</v>
      </c>
      <c r="B80" s="1" t="s">
        <v>153</v>
      </c>
      <c r="C80">
        <v>0.45137936766192599</v>
      </c>
      <c r="D80" s="1" t="s">
        <v>153</v>
      </c>
      <c r="E80" s="5">
        <f t="shared" si="1"/>
        <v>4.6737050333488463</v>
      </c>
    </row>
    <row r="81" spans="1:5" x14ac:dyDescent="0.35">
      <c r="A81" t="s">
        <v>155</v>
      </c>
      <c r="B81" s="1" t="s">
        <v>155</v>
      </c>
      <c r="C81">
        <v>0.50630949176144702</v>
      </c>
      <c r="D81" s="1" t="s">
        <v>155</v>
      </c>
      <c r="E81" s="5">
        <f t="shared" si="1"/>
        <v>5.982711390844794</v>
      </c>
    </row>
    <row r="82" spans="1:5" x14ac:dyDescent="0.35">
      <c r="A82" t="s">
        <v>157</v>
      </c>
      <c r="B82" s="1" t="s">
        <v>157</v>
      </c>
      <c r="C82">
        <v>0.31879252381870998</v>
      </c>
      <c r="D82" s="1" t="s">
        <v>157</v>
      </c>
      <c r="E82" s="5">
        <f t="shared" si="1"/>
        <v>1.5141086487376298</v>
      </c>
    </row>
    <row r="83" spans="1:5" x14ac:dyDescent="0.35">
      <c r="A83" t="s">
        <v>159</v>
      </c>
      <c r="B83" s="1" t="s">
        <v>159</v>
      </c>
      <c r="C83">
        <v>0.38911380269811302</v>
      </c>
      <c r="D83" s="1" t="s">
        <v>159</v>
      </c>
      <c r="E83" s="5">
        <f t="shared" si="1"/>
        <v>3.1898922488913146</v>
      </c>
    </row>
    <row r="84" spans="1:5" x14ac:dyDescent="0.35">
      <c r="A84" t="s">
        <v>161</v>
      </c>
      <c r="B84" s="1" t="s">
        <v>161</v>
      </c>
      <c r="C84">
        <v>0.43944220074231699</v>
      </c>
      <c r="D84" s="1" t="s">
        <v>161</v>
      </c>
      <c r="E84" s="5">
        <f t="shared" si="1"/>
        <v>4.3892376733270853</v>
      </c>
    </row>
    <row r="85" spans="1:5" x14ac:dyDescent="0.35">
      <c r="A85" t="s">
        <v>163</v>
      </c>
      <c r="B85" s="1" t="s">
        <v>163</v>
      </c>
      <c r="C85">
        <v>0.321201889636473</v>
      </c>
      <c r="D85" s="1" t="s">
        <v>163</v>
      </c>
      <c r="E85" s="5">
        <f t="shared" si="1"/>
        <v>1.571524779224994</v>
      </c>
    </row>
    <row r="86" spans="1:5" x14ac:dyDescent="0.35">
      <c r="A86" t="s">
        <v>165</v>
      </c>
      <c r="B86" s="1" t="s">
        <v>165</v>
      </c>
      <c r="C86">
        <v>0.315589871788162</v>
      </c>
      <c r="D86" s="1" t="s">
        <v>165</v>
      </c>
      <c r="E86" s="5">
        <f t="shared" si="1"/>
        <v>1.4377881972993785</v>
      </c>
    </row>
    <row r="87" spans="1:5" x14ac:dyDescent="0.35">
      <c r="A87" t="s">
        <v>167</v>
      </c>
      <c r="B87" s="1" t="s">
        <v>167</v>
      </c>
      <c r="C87">
        <v>0.32322121146669602</v>
      </c>
      <c r="D87" s="1" t="s">
        <v>167</v>
      </c>
      <c r="E87" s="5">
        <f t="shared" si="1"/>
        <v>1.6196460088221312</v>
      </c>
    </row>
    <row r="88" spans="1:5" x14ac:dyDescent="0.35">
      <c r="A88" t="s">
        <v>169</v>
      </c>
      <c r="B88" s="1" t="s">
        <v>169</v>
      </c>
      <c r="C88">
        <v>0.42636191931939599</v>
      </c>
      <c r="D88" s="1" t="s">
        <v>169</v>
      </c>
      <c r="E88" s="5">
        <f t="shared" si="1"/>
        <v>4.0775294472648573</v>
      </c>
    </row>
    <row r="89" spans="1:5" x14ac:dyDescent="0.35">
      <c r="A89" t="s">
        <v>171</v>
      </c>
      <c r="B89" s="1" t="s">
        <v>171</v>
      </c>
      <c r="C89">
        <v>0.379495319944051</v>
      </c>
      <c r="D89" s="1" t="s">
        <v>171</v>
      </c>
      <c r="E89" s="5">
        <f t="shared" si="1"/>
        <v>2.9606800400908959</v>
      </c>
    </row>
    <row r="90" spans="1:5" x14ac:dyDescent="0.35">
      <c r="A90" t="s">
        <v>173</v>
      </c>
      <c r="B90" s="1" t="s">
        <v>173</v>
      </c>
      <c r="C90">
        <v>0.37928126705830201</v>
      </c>
      <c r="D90" s="1" t="s">
        <v>173</v>
      </c>
      <c r="E90" s="5">
        <f t="shared" si="1"/>
        <v>2.9555790760410403</v>
      </c>
    </row>
    <row r="91" spans="1:5" x14ac:dyDescent="0.35">
      <c r="A91" t="s">
        <v>175</v>
      </c>
      <c r="B91" s="1" t="s">
        <v>175</v>
      </c>
      <c r="C91">
        <v>0.35815779480384602</v>
      </c>
      <c r="D91" s="1" t="s">
        <v>175</v>
      </c>
      <c r="E91" s="5">
        <f t="shared" si="1"/>
        <v>2.4521984642773536</v>
      </c>
    </row>
    <row r="92" spans="1:5" x14ac:dyDescent="0.35">
      <c r="A92" t="s">
        <v>177</v>
      </c>
      <c r="B92" s="1" t="s">
        <v>177</v>
      </c>
      <c r="C92">
        <v>0.52515927548217001</v>
      </c>
      <c r="D92" s="1" t="s">
        <v>177</v>
      </c>
      <c r="E92" s="5">
        <f t="shared" si="1"/>
        <v>6.4319091149050092</v>
      </c>
    </row>
    <row r="93" spans="1:5" x14ac:dyDescent="0.35">
      <c r="A93" t="s">
        <v>179</v>
      </c>
      <c r="B93" s="1" t="s">
        <v>179</v>
      </c>
      <c r="C93">
        <v>0.34992896859481298</v>
      </c>
      <c r="D93" s="1" t="s">
        <v>179</v>
      </c>
      <c r="E93" s="5">
        <f t="shared" si="1"/>
        <v>2.2561023148705575</v>
      </c>
    </row>
    <row r="94" spans="1:5" x14ac:dyDescent="0.35">
      <c r="A94" t="s">
        <v>181</v>
      </c>
      <c r="B94" s="1" t="s">
        <v>181</v>
      </c>
      <c r="C94">
        <v>0.507016430269283</v>
      </c>
      <c r="D94" s="1" t="s">
        <v>181</v>
      </c>
      <c r="E94" s="5">
        <f t="shared" si="1"/>
        <v>5.9995580121893841</v>
      </c>
    </row>
    <row r="95" spans="1:5" x14ac:dyDescent="0.35">
      <c r="A95" t="s">
        <v>183</v>
      </c>
      <c r="B95" s="1" t="s">
        <v>183</v>
      </c>
      <c r="C95"/>
      <c r="D95" s="1" t="s">
        <v>183</v>
      </c>
      <c r="E95" s="5" t="str">
        <f t="shared" si="1"/>
        <v/>
      </c>
    </row>
    <row r="96" spans="1:5" x14ac:dyDescent="0.35">
      <c r="A96" t="s">
        <v>185</v>
      </c>
      <c r="B96" s="1" t="s">
        <v>185</v>
      </c>
      <c r="C96">
        <v>0.45540324060941101</v>
      </c>
      <c r="D96" s="1" t="s">
        <v>185</v>
      </c>
      <c r="E96" s="5">
        <f t="shared" si="1"/>
        <v>4.769595500671854</v>
      </c>
    </row>
    <row r="97" spans="1:5" x14ac:dyDescent="0.35">
      <c r="A97" t="s">
        <v>187</v>
      </c>
      <c r="B97" s="1" t="s">
        <v>187</v>
      </c>
      <c r="C97">
        <v>0.38121429230000498</v>
      </c>
      <c r="D97" s="1" t="s">
        <v>187</v>
      </c>
      <c r="E97" s="5">
        <f t="shared" si="1"/>
        <v>3.0016438241563899</v>
      </c>
    </row>
    <row r="98" spans="1:5" x14ac:dyDescent="0.35">
      <c r="A98" t="s">
        <v>189</v>
      </c>
      <c r="B98" s="1" t="s">
        <v>189</v>
      </c>
      <c r="C98">
        <v>0.38295280860387598</v>
      </c>
      <c r="D98" s="1" t="s">
        <v>189</v>
      </c>
      <c r="E98" s="5">
        <f t="shared" si="1"/>
        <v>3.0430733481504446</v>
      </c>
    </row>
    <row r="99" spans="1:5" x14ac:dyDescent="0.35">
      <c r="A99" t="s">
        <v>191</v>
      </c>
      <c r="B99" s="1" t="s">
        <v>191</v>
      </c>
      <c r="C99">
        <v>0.52622919566248405</v>
      </c>
      <c r="D99" s="1" t="s">
        <v>191</v>
      </c>
      <c r="E99" s="5">
        <f t="shared" si="1"/>
        <v>6.4574057315794375</v>
      </c>
    </row>
    <row r="100" spans="1:5" x14ac:dyDescent="0.35">
      <c r="A100" t="s">
        <v>193</v>
      </c>
      <c r="B100" s="1" t="s">
        <v>193</v>
      </c>
      <c r="C100">
        <v>0.41984011317786801</v>
      </c>
      <c r="D100" s="1" t="s">
        <v>193</v>
      </c>
      <c r="E100" s="5">
        <f t="shared" si="1"/>
        <v>3.9221122542115712</v>
      </c>
    </row>
    <row r="101" spans="1:5" x14ac:dyDescent="0.35">
      <c r="A101" t="s">
        <v>195</v>
      </c>
      <c r="B101" s="1" t="s">
        <v>195</v>
      </c>
      <c r="C101">
        <v>0.60292363667122395</v>
      </c>
      <c r="D101" s="1" t="s">
        <v>195</v>
      </c>
      <c r="E101" s="5">
        <f t="shared" si="1"/>
        <v>8.2850642797951295</v>
      </c>
    </row>
    <row r="102" spans="1:5" x14ac:dyDescent="0.35">
      <c r="A102" t="s">
        <v>197</v>
      </c>
      <c r="B102" s="1" t="s">
        <v>197</v>
      </c>
      <c r="C102">
        <v>0.433808728943607</v>
      </c>
      <c r="D102" s="1" t="s">
        <v>197</v>
      </c>
      <c r="E102" s="5">
        <f t="shared" si="1"/>
        <v>4.2549898353661693</v>
      </c>
    </row>
    <row r="103" spans="1:5" x14ac:dyDescent="0.35">
      <c r="A103" t="s">
        <v>199</v>
      </c>
      <c r="B103" s="1" t="s">
        <v>199</v>
      </c>
      <c r="C103">
        <v>0.35887815273724699</v>
      </c>
      <c r="D103" s="1" t="s">
        <v>199</v>
      </c>
      <c r="E103" s="5">
        <f t="shared" si="1"/>
        <v>2.4693648757856561</v>
      </c>
    </row>
    <row r="104" spans="1:5" x14ac:dyDescent="0.35">
      <c r="A104" t="s">
        <v>201</v>
      </c>
      <c r="B104" s="1" t="s">
        <v>201</v>
      </c>
      <c r="C104">
        <v>0.47790043415620997</v>
      </c>
      <c r="D104" s="1" t="s">
        <v>201</v>
      </c>
      <c r="E104" s="5">
        <f t="shared" si="1"/>
        <v>5.3057124285204367</v>
      </c>
    </row>
    <row r="105" spans="1:5" x14ac:dyDescent="0.35">
      <c r="A105" t="s">
        <v>203</v>
      </c>
      <c r="B105" s="1" t="s">
        <v>203</v>
      </c>
      <c r="C105">
        <v>0.48362200300235297</v>
      </c>
      <c r="D105" s="1" t="s">
        <v>203</v>
      </c>
      <c r="E105" s="5">
        <f t="shared" si="1"/>
        <v>5.4420596536037538</v>
      </c>
    </row>
    <row r="106" spans="1:5" x14ac:dyDescent="0.35">
      <c r="A106" t="s">
        <v>205</v>
      </c>
      <c r="B106" s="1" t="s">
        <v>205</v>
      </c>
      <c r="C106">
        <v>0.37650008280326103</v>
      </c>
      <c r="D106" s="1" t="s">
        <v>205</v>
      </c>
      <c r="E106" s="5">
        <f t="shared" si="1"/>
        <v>2.889302366659857</v>
      </c>
    </row>
    <row r="107" spans="1:5" x14ac:dyDescent="0.35">
      <c r="A107" t="s">
        <v>207</v>
      </c>
      <c r="B107" s="1" t="s">
        <v>207</v>
      </c>
      <c r="C107">
        <v>0.30092346449666502</v>
      </c>
      <c r="D107" s="1" t="s">
        <v>207</v>
      </c>
      <c r="E107" s="5">
        <f t="shared" si="1"/>
        <v>1.0882819709633293</v>
      </c>
    </row>
    <row r="108" spans="1:5" x14ac:dyDescent="0.35">
      <c r="A108" t="s">
        <v>209</v>
      </c>
      <c r="B108" s="1" t="s">
        <v>209</v>
      </c>
      <c r="C108">
        <v>0.39466355606110598</v>
      </c>
      <c r="D108" s="1" t="s">
        <v>209</v>
      </c>
      <c r="E108" s="5">
        <f t="shared" si="1"/>
        <v>3.322145043760854</v>
      </c>
    </row>
    <row r="109" spans="1:5" x14ac:dyDescent="0.35">
      <c r="A109" t="s">
        <v>211</v>
      </c>
      <c r="B109" s="1" t="s">
        <v>211</v>
      </c>
      <c r="C109"/>
      <c r="D109" s="1" t="s">
        <v>211</v>
      </c>
      <c r="E109" s="5" t="str">
        <f t="shared" si="1"/>
        <v/>
      </c>
    </row>
    <row r="110" spans="1:5" x14ac:dyDescent="0.35">
      <c r="A110" t="s">
        <v>213</v>
      </c>
      <c r="B110" s="1" t="s">
        <v>213</v>
      </c>
      <c r="C110">
        <v>0.37983111573977901</v>
      </c>
      <c r="D110" s="1" t="s">
        <v>213</v>
      </c>
      <c r="E110" s="5">
        <f t="shared" si="1"/>
        <v>2.9686821853369545</v>
      </c>
    </row>
    <row r="111" spans="1:5" x14ac:dyDescent="0.35">
      <c r="A111" t="s">
        <v>215</v>
      </c>
      <c r="B111" s="1" t="s">
        <v>215</v>
      </c>
      <c r="C111">
        <v>0.43059559809177</v>
      </c>
      <c r="D111" s="1" t="s">
        <v>215</v>
      </c>
      <c r="E111" s="5">
        <f t="shared" si="1"/>
        <v>4.1784196695150841</v>
      </c>
    </row>
    <row r="112" spans="1:5" x14ac:dyDescent="0.35">
      <c r="A112" t="s">
        <v>217</v>
      </c>
      <c r="B112" s="1" t="s">
        <v>217</v>
      </c>
      <c r="C112">
        <v>0.561024350301769</v>
      </c>
      <c r="D112" s="1" t="s">
        <v>217</v>
      </c>
      <c r="E112" s="5">
        <f t="shared" si="1"/>
        <v>7.2865878858079167</v>
      </c>
    </row>
    <row r="113" spans="1:5" x14ac:dyDescent="0.35">
      <c r="A113" t="s">
        <v>219</v>
      </c>
      <c r="B113" s="1" t="s">
        <v>219</v>
      </c>
      <c r="C113">
        <v>0.52490994826233595</v>
      </c>
      <c r="D113" s="1" t="s">
        <v>219</v>
      </c>
      <c r="E113" s="5">
        <f t="shared" si="1"/>
        <v>6.4259675496671758</v>
      </c>
    </row>
    <row r="114" spans="1:5" x14ac:dyDescent="0.35">
      <c r="A114" t="s">
        <v>221</v>
      </c>
      <c r="B114" s="1" t="s">
        <v>221</v>
      </c>
      <c r="C114">
        <v>0.41685503109656102</v>
      </c>
      <c r="D114" s="1" t="s">
        <v>221</v>
      </c>
      <c r="E114" s="5">
        <f t="shared" si="1"/>
        <v>3.8509765798228042</v>
      </c>
    </row>
    <row r="115" spans="1:5" x14ac:dyDescent="0.35">
      <c r="A115" t="s">
        <v>223</v>
      </c>
      <c r="B115" s="1" t="s">
        <v>223</v>
      </c>
      <c r="C115"/>
      <c r="D115" s="1" t="s">
        <v>223</v>
      </c>
      <c r="E115" s="5" t="str">
        <f t="shared" si="1"/>
        <v/>
      </c>
    </row>
    <row r="116" spans="1:5" x14ac:dyDescent="0.35">
      <c r="A116" t="s">
        <v>225</v>
      </c>
      <c r="B116" s="1" t="s">
        <v>225</v>
      </c>
      <c r="C116">
        <v>0.37262393024232399</v>
      </c>
      <c r="D116" s="1" t="s">
        <v>225</v>
      </c>
      <c r="E116" s="5">
        <f t="shared" si="1"/>
        <v>2.7969321339675366</v>
      </c>
    </row>
    <row r="117" spans="1:5" x14ac:dyDescent="0.35">
      <c r="A117" t="s">
        <v>227</v>
      </c>
      <c r="B117" s="1" t="s">
        <v>227</v>
      </c>
      <c r="C117">
        <v>0.59783783871919605</v>
      </c>
      <c r="D117" s="1" t="s">
        <v>227</v>
      </c>
      <c r="E117" s="5">
        <f t="shared" si="1"/>
        <v>8.163867723965712</v>
      </c>
    </row>
    <row r="118" spans="1:5" x14ac:dyDescent="0.35">
      <c r="A118" t="s">
        <v>229</v>
      </c>
      <c r="B118" s="1" t="s">
        <v>229</v>
      </c>
      <c r="C118">
        <v>0.33823962071355101</v>
      </c>
      <c r="D118" s="1" t="s">
        <v>229</v>
      </c>
      <c r="E118" s="5">
        <f t="shared" si="1"/>
        <v>1.9775405795314758</v>
      </c>
    </row>
    <row r="119" spans="1:5" x14ac:dyDescent="0.35">
      <c r="A119" t="s">
        <v>231</v>
      </c>
      <c r="B119" s="1" t="s">
        <v>231</v>
      </c>
      <c r="C119">
        <v>0.53001794106921196</v>
      </c>
      <c r="D119" s="1" t="s">
        <v>231</v>
      </c>
      <c r="E119" s="5">
        <f t="shared" si="1"/>
        <v>6.5476930175749128</v>
      </c>
    </row>
    <row r="120" spans="1:5" x14ac:dyDescent="0.35">
      <c r="A120" t="s">
        <v>233</v>
      </c>
      <c r="B120" s="1" t="s">
        <v>233</v>
      </c>
      <c r="C120">
        <v>0.37747835899100102</v>
      </c>
      <c r="D120" s="1" t="s">
        <v>233</v>
      </c>
      <c r="E120" s="5">
        <f t="shared" si="1"/>
        <v>2.9126150711208636</v>
      </c>
    </row>
    <row r="121" spans="1:5" x14ac:dyDescent="0.35">
      <c r="A121" t="s">
        <v>235</v>
      </c>
      <c r="B121" s="1" t="s">
        <v>235</v>
      </c>
      <c r="C121">
        <v>0.39062589881480297</v>
      </c>
      <c r="D121" s="1" t="s">
        <v>235</v>
      </c>
      <c r="E121" s="5">
        <f t="shared" si="1"/>
        <v>3.2259260912017007</v>
      </c>
    </row>
    <row r="122" spans="1:5" x14ac:dyDescent="0.35">
      <c r="A122" t="s">
        <v>237</v>
      </c>
      <c r="B122" s="1" t="s">
        <v>237</v>
      </c>
      <c r="C122">
        <v>0.51737828775685701</v>
      </c>
      <c r="D122" s="1" t="s">
        <v>237</v>
      </c>
      <c r="E122" s="5">
        <f t="shared" si="1"/>
        <v>6.246485131853758</v>
      </c>
    </row>
    <row r="123" spans="1:5" x14ac:dyDescent="0.35">
      <c r="A123" t="s">
        <v>239</v>
      </c>
      <c r="B123" s="1" t="s">
        <v>239</v>
      </c>
      <c r="C123">
        <v>0.57053816634113996</v>
      </c>
      <c r="D123" s="1" t="s">
        <v>239</v>
      </c>
      <c r="E123" s="5">
        <f t="shared" si="1"/>
        <v>7.5133058458296409</v>
      </c>
    </row>
    <row r="124" spans="1:5" x14ac:dyDescent="0.35">
      <c r="A124" t="s">
        <v>241</v>
      </c>
      <c r="B124" s="1" t="s">
        <v>241</v>
      </c>
      <c r="C124">
        <v>0.42922278831652799</v>
      </c>
      <c r="D124" s="1" t="s">
        <v>241</v>
      </c>
      <c r="E124" s="5">
        <f t="shared" si="1"/>
        <v>4.1457050752394808</v>
      </c>
    </row>
    <row r="125" spans="1:5" x14ac:dyDescent="0.35">
      <c r="A125" t="s">
        <v>243</v>
      </c>
      <c r="B125" s="1" t="s">
        <v>243</v>
      </c>
      <c r="C125">
        <v>0.54812061302380899</v>
      </c>
      <c r="D125" s="1" t="s">
        <v>243</v>
      </c>
      <c r="E125" s="5">
        <f t="shared" si="1"/>
        <v>6.9790867758212682</v>
      </c>
    </row>
    <row r="126" spans="1:5" x14ac:dyDescent="0.35">
      <c r="A126" t="s">
        <v>245</v>
      </c>
      <c r="B126" s="1" t="s">
        <v>245</v>
      </c>
      <c r="C126">
        <v>0.37717450929806401</v>
      </c>
      <c r="D126" s="1" t="s">
        <v>245</v>
      </c>
      <c r="E126" s="5">
        <f t="shared" si="1"/>
        <v>2.9053742140083418</v>
      </c>
    </row>
    <row r="127" spans="1:5" x14ac:dyDescent="0.35">
      <c r="A127" t="s">
        <v>247</v>
      </c>
      <c r="B127" s="1" t="s">
        <v>247</v>
      </c>
      <c r="C127">
        <v>0.47432620914208501</v>
      </c>
      <c r="D127" s="1" t="s">
        <v>247</v>
      </c>
      <c r="E127" s="5">
        <f t="shared" si="1"/>
        <v>5.220537247446134</v>
      </c>
    </row>
    <row r="128" spans="1:5" x14ac:dyDescent="0.35">
      <c r="A128" t="s">
        <v>249</v>
      </c>
      <c r="B128" s="1" t="s">
        <v>249</v>
      </c>
      <c r="C128">
        <v>0.67488786464774597</v>
      </c>
      <c r="D128" s="1" t="s">
        <v>249</v>
      </c>
      <c r="E128" s="5">
        <f t="shared" si="1"/>
        <v>10</v>
      </c>
    </row>
    <row r="129" spans="1:5" x14ac:dyDescent="0.35">
      <c r="A129" t="s">
        <v>251</v>
      </c>
      <c r="B129" s="1" t="s">
        <v>251</v>
      </c>
      <c r="C129">
        <v>0.50013006013005601</v>
      </c>
      <c r="D129" s="1" t="s">
        <v>251</v>
      </c>
      <c r="E129" s="5">
        <f t="shared" si="1"/>
        <v>5.8354531163769066</v>
      </c>
    </row>
    <row r="130" spans="1:5" x14ac:dyDescent="0.35">
      <c r="A130" t="s">
        <v>253</v>
      </c>
      <c r="B130" s="1" t="s">
        <v>253</v>
      </c>
      <c r="C130">
        <v>0.446047927180731</v>
      </c>
      <c r="D130" s="1" t="s">
        <v>253</v>
      </c>
      <c r="E130" s="5">
        <f t="shared" si="1"/>
        <v>4.5466547199024152</v>
      </c>
    </row>
    <row r="131" spans="1:5" x14ac:dyDescent="0.35">
      <c r="A131" t="s">
        <v>255</v>
      </c>
      <c r="B131" s="1" t="s">
        <v>255</v>
      </c>
      <c r="C131">
        <v>0.35148262930469798</v>
      </c>
      <c r="D131" s="1" t="s">
        <v>255</v>
      </c>
      <c r="E131" s="5">
        <f t="shared" si="1"/>
        <v>2.2931266577055824</v>
      </c>
    </row>
    <row r="132" spans="1:5" x14ac:dyDescent="0.35">
      <c r="A132" t="s">
        <v>257</v>
      </c>
      <c r="B132" s="1" t="s">
        <v>257</v>
      </c>
      <c r="C132">
        <v>0.25693771365956403</v>
      </c>
      <c r="D132" s="1" t="s">
        <v>257</v>
      </c>
      <c r="E132" s="5">
        <f t="shared" ref="E132:E195" si="2">IFERROR(10*(IF(C132="","",IF(C132&gt;=$F$205,1,((C132-$B$204)/($B$203-$B$204))))),"")</f>
        <v>4.008431204888438E-2</v>
      </c>
    </row>
    <row r="133" spans="1:5" x14ac:dyDescent="0.35">
      <c r="A133" t="s">
        <v>259</v>
      </c>
      <c r="B133" s="1" t="s">
        <v>259</v>
      </c>
      <c r="C133">
        <v>0.52115736402082202</v>
      </c>
      <c r="D133" s="1" t="s">
        <v>259</v>
      </c>
      <c r="E133" s="5">
        <f t="shared" si="2"/>
        <v>6.3365419983925939</v>
      </c>
    </row>
    <row r="134" spans="1:5" x14ac:dyDescent="0.35">
      <c r="A134" t="s">
        <v>261</v>
      </c>
      <c r="B134" s="1" t="s">
        <v>261</v>
      </c>
      <c r="C134"/>
      <c r="D134" s="1" t="s">
        <v>261</v>
      </c>
      <c r="E134" s="5" t="str">
        <f t="shared" si="2"/>
        <v/>
      </c>
    </row>
    <row r="135" spans="1:5" x14ac:dyDescent="0.35">
      <c r="A135" t="s">
        <v>263</v>
      </c>
      <c r="B135" s="1" t="s">
        <v>263</v>
      </c>
      <c r="C135">
        <v>0.31028568313441501</v>
      </c>
      <c r="D135" s="1" t="s">
        <v>263</v>
      </c>
      <c r="E135" s="5">
        <f t="shared" si="2"/>
        <v>1.3113873055676732</v>
      </c>
    </row>
    <row r="136" spans="1:5" x14ac:dyDescent="0.35">
      <c r="A136" t="s">
        <v>265</v>
      </c>
      <c r="B136" s="1" t="s">
        <v>265</v>
      </c>
      <c r="C136">
        <v>0.41430930748099398</v>
      </c>
      <c r="D136" s="1" t="s">
        <v>265</v>
      </c>
      <c r="E136" s="5">
        <f t="shared" si="2"/>
        <v>3.7903109896419536</v>
      </c>
    </row>
    <row r="137" spans="1:5" x14ac:dyDescent="0.35">
      <c r="A137" t="s">
        <v>267</v>
      </c>
      <c r="B137" s="1" t="s">
        <v>267</v>
      </c>
      <c r="C137">
        <v>0.52982084509125904</v>
      </c>
      <c r="D137" s="1" t="s">
        <v>267</v>
      </c>
      <c r="E137" s="5">
        <f t="shared" si="2"/>
        <v>6.5429961432749417</v>
      </c>
    </row>
    <row r="138" spans="1:5" x14ac:dyDescent="0.35">
      <c r="A138" t="s">
        <v>269</v>
      </c>
      <c r="B138" s="1" t="s">
        <v>269</v>
      </c>
      <c r="C138">
        <v>0.39060744396223601</v>
      </c>
      <c r="D138" s="1" t="s">
        <v>269</v>
      </c>
      <c r="E138" s="5">
        <f t="shared" si="2"/>
        <v>3.2254863048416151</v>
      </c>
    </row>
    <row r="139" spans="1:5" x14ac:dyDescent="0.35">
      <c r="A139" t="s">
        <v>271</v>
      </c>
      <c r="B139" s="1" t="s">
        <v>271</v>
      </c>
      <c r="C139">
        <v>0.43389722905054501</v>
      </c>
      <c r="D139" s="1" t="s">
        <v>271</v>
      </c>
      <c r="E139" s="5">
        <f t="shared" si="2"/>
        <v>4.2570988275543362</v>
      </c>
    </row>
    <row r="140" spans="1:5" x14ac:dyDescent="0.35">
      <c r="A140" t="s">
        <v>273</v>
      </c>
      <c r="B140" s="1" t="s">
        <v>273</v>
      </c>
      <c r="C140">
        <v>0.46273500759628</v>
      </c>
      <c r="D140" s="1" t="s">
        <v>273</v>
      </c>
      <c r="E140" s="5">
        <f t="shared" si="2"/>
        <v>4.9443143776964575</v>
      </c>
    </row>
    <row r="141" spans="1:5" x14ac:dyDescent="0.35">
      <c r="A141" t="s">
        <v>275</v>
      </c>
      <c r="B141" s="1" t="s">
        <v>275</v>
      </c>
      <c r="C141"/>
      <c r="D141" s="1" t="s">
        <v>275</v>
      </c>
      <c r="E141" s="5" t="str">
        <f t="shared" si="2"/>
        <v/>
      </c>
    </row>
    <row r="142" spans="1:5" x14ac:dyDescent="0.35">
      <c r="A142" t="s">
        <v>277</v>
      </c>
      <c r="B142" s="1" t="s">
        <v>277</v>
      </c>
      <c r="C142">
        <v>0.53649904801402204</v>
      </c>
      <c r="D142" s="1" t="s">
        <v>277</v>
      </c>
      <c r="E142" s="5">
        <f t="shared" si="2"/>
        <v>6.7021403328403348</v>
      </c>
    </row>
    <row r="143" spans="1:5" x14ac:dyDescent="0.35">
      <c r="A143" t="s">
        <v>279</v>
      </c>
      <c r="B143" s="1" t="s">
        <v>279</v>
      </c>
      <c r="C143">
        <v>0.32658233266950099</v>
      </c>
      <c r="D143" s="1" t="s">
        <v>279</v>
      </c>
      <c r="E143" s="5">
        <f t="shared" si="2"/>
        <v>1.6997428426616978</v>
      </c>
    </row>
    <row r="144" spans="1:5" x14ac:dyDescent="0.35">
      <c r="A144" t="s">
        <v>281</v>
      </c>
      <c r="B144" s="1" t="s">
        <v>281</v>
      </c>
      <c r="C144"/>
      <c r="D144" s="1" t="s">
        <v>281</v>
      </c>
      <c r="E144" s="5" t="str">
        <f t="shared" si="2"/>
        <v/>
      </c>
    </row>
    <row r="145" spans="1:5" x14ac:dyDescent="0.35">
      <c r="A145" t="s">
        <v>283</v>
      </c>
      <c r="B145" s="1" t="s">
        <v>283</v>
      </c>
      <c r="C145">
        <v>0.33489266391455502</v>
      </c>
      <c r="D145" s="1" t="s">
        <v>283</v>
      </c>
      <c r="E145" s="5">
        <f t="shared" si="2"/>
        <v>1.8977812889787671</v>
      </c>
    </row>
    <row r="146" spans="1:5" x14ac:dyDescent="0.35">
      <c r="A146" t="s">
        <v>285</v>
      </c>
      <c r="B146" s="1" t="s">
        <v>285</v>
      </c>
      <c r="C146">
        <v>0.40244298484421898</v>
      </c>
      <c r="D146" s="1" t="s">
        <v>285</v>
      </c>
      <c r="E146" s="5">
        <f t="shared" si="2"/>
        <v>3.507531876609292</v>
      </c>
    </row>
    <row r="147" spans="1:5" x14ac:dyDescent="0.35">
      <c r="A147" t="s">
        <v>287</v>
      </c>
      <c r="B147" s="1" t="s">
        <v>287</v>
      </c>
      <c r="C147">
        <v>0.37538814612724603</v>
      </c>
      <c r="D147" s="1" t="s">
        <v>287</v>
      </c>
      <c r="E147" s="5">
        <f t="shared" si="2"/>
        <v>2.8628044804471946</v>
      </c>
    </row>
    <row r="148" spans="1:5" x14ac:dyDescent="0.35">
      <c r="A148" t="s">
        <v>289</v>
      </c>
      <c r="B148" s="1" t="s">
        <v>289</v>
      </c>
      <c r="C148">
        <v>0.41276891923584003</v>
      </c>
      <c r="D148" s="1" t="s">
        <v>289</v>
      </c>
      <c r="E148" s="5">
        <f t="shared" si="2"/>
        <v>3.7536029348364459</v>
      </c>
    </row>
    <row r="149" spans="1:5" x14ac:dyDescent="0.35">
      <c r="A149" t="s">
        <v>291</v>
      </c>
      <c r="B149" s="1" t="s">
        <v>291</v>
      </c>
      <c r="C149">
        <v>0.35008696093247899</v>
      </c>
      <c r="D149" s="1" t="s">
        <v>291</v>
      </c>
      <c r="E149" s="5">
        <f t="shared" si="2"/>
        <v>2.2598673341169322</v>
      </c>
    </row>
    <row r="150" spans="1:5" x14ac:dyDescent="0.35">
      <c r="A150" t="s">
        <v>293</v>
      </c>
      <c r="B150" s="1" t="s">
        <v>293</v>
      </c>
      <c r="C150">
        <v>0.58575962249026103</v>
      </c>
      <c r="D150" s="1" t="s">
        <v>293</v>
      </c>
      <c r="E150" s="5">
        <f t="shared" si="2"/>
        <v>7.8760391036945894</v>
      </c>
    </row>
    <row r="151" spans="1:5" x14ac:dyDescent="0.35">
      <c r="A151" t="s">
        <v>295</v>
      </c>
      <c r="B151" s="1" t="s">
        <v>295</v>
      </c>
      <c r="C151">
        <v>0.40682588509959899</v>
      </c>
      <c r="D151" s="1" t="s">
        <v>295</v>
      </c>
      <c r="E151" s="5">
        <f t="shared" si="2"/>
        <v>3.6119781052063447</v>
      </c>
    </row>
    <row r="152" spans="1:5" x14ac:dyDescent="0.35">
      <c r="A152" t="s">
        <v>297</v>
      </c>
      <c r="B152" s="1" t="s">
        <v>297</v>
      </c>
      <c r="C152">
        <v>0.61753215612247003</v>
      </c>
      <c r="D152" s="1" t="s">
        <v>297</v>
      </c>
      <c r="E152" s="5">
        <f t="shared" si="2"/>
        <v>8.6331910162401151</v>
      </c>
    </row>
    <row r="153" spans="1:5" x14ac:dyDescent="0.35">
      <c r="A153" t="s">
        <v>299</v>
      </c>
      <c r="B153" s="1" t="s">
        <v>299</v>
      </c>
      <c r="C153">
        <v>0.53162747952588996</v>
      </c>
      <c r="D153" s="1" t="s">
        <v>299</v>
      </c>
      <c r="E153" s="5">
        <f t="shared" si="2"/>
        <v>6.5860489489871279</v>
      </c>
    </row>
    <row r="154" spans="1:5" x14ac:dyDescent="0.35">
      <c r="A154" t="s">
        <v>301</v>
      </c>
      <c r="B154" s="1" t="s">
        <v>301</v>
      </c>
      <c r="C154">
        <v>0.39264760485165701</v>
      </c>
      <c r="D154" s="1" t="s">
        <v>301</v>
      </c>
      <c r="E154" s="5">
        <f t="shared" si="2"/>
        <v>3.2741041373760575</v>
      </c>
    </row>
    <row r="155" spans="1:5" x14ac:dyDescent="0.35">
      <c r="A155" t="s">
        <v>303</v>
      </c>
      <c r="B155" s="1" t="s">
        <v>303</v>
      </c>
      <c r="C155">
        <v>0.57143884101153997</v>
      </c>
      <c r="D155" s="1" t="s">
        <v>303</v>
      </c>
      <c r="E155" s="5">
        <f t="shared" si="2"/>
        <v>7.5347692757584186</v>
      </c>
    </row>
    <row r="156" spans="1:5" x14ac:dyDescent="0.35">
      <c r="A156" t="s">
        <v>305</v>
      </c>
      <c r="B156" s="1" t="s">
        <v>305</v>
      </c>
      <c r="C156">
        <v>0.56301062543890501</v>
      </c>
      <c r="D156" s="1" t="s">
        <v>305</v>
      </c>
      <c r="E156" s="5">
        <f t="shared" si="2"/>
        <v>7.3339215997739826</v>
      </c>
    </row>
    <row r="157" spans="1:5" x14ac:dyDescent="0.35">
      <c r="A157" t="s">
        <v>307</v>
      </c>
      <c r="B157" s="1" t="s">
        <v>307</v>
      </c>
      <c r="C157">
        <v>0.44400821988805</v>
      </c>
      <c r="D157" s="1" t="s">
        <v>307</v>
      </c>
      <c r="E157" s="5">
        <f t="shared" si="2"/>
        <v>4.4980476967558296</v>
      </c>
    </row>
    <row r="158" spans="1:5" x14ac:dyDescent="0.35">
      <c r="A158" t="s">
        <v>309</v>
      </c>
      <c r="B158" s="1" t="s">
        <v>309</v>
      </c>
      <c r="C158"/>
      <c r="D158" s="1" t="s">
        <v>309</v>
      </c>
      <c r="E158" s="5" t="str">
        <f t="shared" si="2"/>
        <v/>
      </c>
    </row>
    <row r="159" spans="1:5" x14ac:dyDescent="0.35">
      <c r="A159" t="s">
        <v>311</v>
      </c>
      <c r="B159" s="1" t="s">
        <v>311</v>
      </c>
      <c r="C159">
        <v>0.67315083954395805</v>
      </c>
      <c r="D159" s="1" t="s">
        <v>311</v>
      </c>
      <c r="E159" s="5">
        <f t="shared" si="2"/>
        <v>9.9586060118875963</v>
      </c>
    </row>
    <row r="160" spans="1:5" x14ac:dyDescent="0.35">
      <c r="A160" t="s">
        <v>313</v>
      </c>
      <c r="B160" s="1" t="s">
        <v>313</v>
      </c>
      <c r="C160">
        <v>0.43230497331650602</v>
      </c>
      <c r="D160" s="1" t="s">
        <v>313</v>
      </c>
      <c r="E160" s="5">
        <f t="shared" si="2"/>
        <v>4.21915475018724</v>
      </c>
    </row>
    <row r="161" spans="1:5" x14ac:dyDescent="0.35">
      <c r="A161" t="s">
        <v>315</v>
      </c>
      <c r="B161" s="1" t="s">
        <v>315</v>
      </c>
      <c r="C161"/>
      <c r="D161" s="1" t="s">
        <v>315</v>
      </c>
      <c r="E161" s="5" t="str">
        <f t="shared" si="2"/>
        <v/>
      </c>
    </row>
    <row r="162" spans="1:5" x14ac:dyDescent="0.35">
      <c r="A162" t="s">
        <v>317</v>
      </c>
      <c r="B162" s="1" t="s">
        <v>317</v>
      </c>
      <c r="C162">
        <v>0.52815220353461201</v>
      </c>
      <c r="D162" s="1" t="s">
        <v>317</v>
      </c>
      <c r="E162" s="5">
        <f t="shared" si="2"/>
        <v>6.5032317618569149</v>
      </c>
    </row>
    <row r="163" spans="1:5" x14ac:dyDescent="0.35">
      <c r="A163" t="s">
        <v>319</v>
      </c>
      <c r="B163" s="1" t="s">
        <v>319</v>
      </c>
      <c r="C163">
        <v>0.40636300407651299</v>
      </c>
      <c r="D163" s="1" t="s">
        <v>319</v>
      </c>
      <c r="E163" s="5">
        <f t="shared" si="2"/>
        <v>3.6009474692499066</v>
      </c>
    </row>
    <row r="164" spans="1:5" x14ac:dyDescent="0.35">
      <c r="A164" t="s">
        <v>321</v>
      </c>
      <c r="B164" s="1" t="s">
        <v>321</v>
      </c>
      <c r="C164">
        <v>0.366319226414073</v>
      </c>
      <c r="D164" s="1" t="s">
        <v>321</v>
      </c>
      <c r="E164" s="5">
        <f t="shared" si="2"/>
        <v>2.6466885740156751</v>
      </c>
    </row>
    <row r="165" spans="1:5" x14ac:dyDescent="0.35">
      <c r="A165" t="s">
        <v>323</v>
      </c>
      <c r="B165" s="1" t="s">
        <v>323</v>
      </c>
      <c r="C165">
        <v>0.321559534064566</v>
      </c>
      <c r="D165" s="1" t="s">
        <v>323</v>
      </c>
      <c r="E165" s="5">
        <f t="shared" si="2"/>
        <v>1.5800475859320851</v>
      </c>
    </row>
    <row r="166" spans="1:5" x14ac:dyDescent="0.35">
      <c r="A166" t="s">
        <v>325</v>
      </c>
      <c r="B166" s="1" t="s">
        <v>325</v>
      </c>
      <c r="C166">
        <v>0.29600231066162602</v>
      </c>
      <c r="D166" s="1" t="s">
        <v>325</v>
      </c>
      <c r="E166" s="5">
        <f t="shared" si="2"/>
        <v>0.97100894888512546</v>
      </c>
    </row>
    <row r="167" spans="1:5" x14ac:dyDescent="0.35">
      <c r="A167" t="s">
        <v>327</v>
      </c>
      <c r="B167" s="1" t="s">
        <v>327</v>
      </c>
      <c r="C167">
        <v>0.51889165223636802</v>
      </c>
      <c r="D167" s="1" t="s">
        <v>327</v>
      </c>
      <c r="E167" s="5">
        <f t="shared" si="2"/>
        <v>6.2825491997466196</v>
      </c>
    </row>
    <row r="168" spans="1:5" x14ac:dyDescent="0.35">
      <c r="A168" t="s">
        <v>329</v>
      </c>
      <c r="B168" s="1" t="s">
        <v>329</v>
      </c>
      <c r="C168">
        <v>0.468967404541626</v>
      </c>
      <c r="D168" s="1" t="s">
        <v>329</v>
      </c>
      <c r="E168" s="5">
        <f t="shared" si="2"/>
        <v>5.0928348363270493</v>
      </c>
    </row>
    <row r="169" spans="1:5" x14ac:dyDescent="0.35">
      <c r="A169" t="s">
        <v>331</v>
      </c>
      <c r="B169" s="1" t="s">
        <v>331</v>
      </c>
      <c r="C169">
        <v>0.46568623129192599</v>
      </c>
      <c r="D169" s="1" t="s">
        <v>331</v>
      </c>
      <c r="E169" s="5">
        <f t="shared" si="2"/>
        <v>5.0146431935024083</v>
      </c>
    </row>
    <row r="170" spans="1:5" x14ac:dyDescent="0.35">
      <c r="A170" t="s">
        <v>333</v>
      </c>
      <c r="B170" s="1" t="s">
        <v>333</v>
      </c>
      <c r="C170">
        <v>0.65794560351366105</v>
      </c>
      <c r="D170" s="1" t="s">
        <v>333</v>
      </c>
      <c r="E170" s="5">
        <f t="shared" si="2"/>
        <v>9.5962592858029421</v>
      </c>
    </row>
    <row r="171" spans="1:5" x14ac:dyDescent="0.35">
      <c r="A171" t="s">
        <v>335</v>
      </c>
      <c r="B171" s="1" t="s">
        <v>335</v>
      </c>
      <c r="C171">
        <v>0.521241553835046</v>
      </c>
      <c r="D171" s="1" t="s">
        <v>335</v>
      </c>
      <c r="E171" s="5">
        <f t="shared" si="2"/>
        <v>6.3385482746182928</v>
      </c>
    </row>
    <row r="172" spans="1:5" x14ac:dyDescent="0.35">
      <c r="A172" t="s">
        <v>337</v>
      </c>
      <c r="B172" s="1" t="s">
        <v>337</v>
      </c>
      <c r="C172">
        <v>0.43803138225029897</v>
      </c>
      <c r="D172" s="1" t="s">
        <v>337</v>
      </c>
      <c r="E172" s="5">
        <f t="shared" si="2"/>
        <v>4.3556173164537144</v>
      </c>
    </row>
    <row r="173" spans="1:5" x14ac:dyDescent="0.35">
      <c r="A173" t="s">
        <v>339</v>
      </c>
      <c r="B173" s="1" t="s">
        <v>339</v>
      </c>
      <c r="C173">
        <v>0.40675747756745201</v>
      </c>
      <c r="D173" s="1" t="s">
        <v>339</v>
      </c>
      <c r="E173" s="5">
        <f t="shared" si="2"/>
        <v>3.6103479269398848</v>
      </c>
    </row>
    <row r="174" spans="1:5" x14ac:dyDescent="0.35">
      <c r="A174" t="s">
        <v>341</v>
      </c>
      <c r="B174" s="1" t="s">
        <v>341</v>
      </c>
      <c r="C174">
        <v>0.409275319639616</v>
      </c>
      <c r="D174" s="1" t="s">
        <v>341</v>
      </c>
      <c r="E174" s="5">
        <f t="shared" si="2"/>
        <v>3.6703490890283237</v>
      </c>
    </row>
    <row r="175" spans="1:5" x14ac:dyDescent="0.35">
      <c r="A175" t="s">
        <v>343</v>
      </c>
      <c r="B175" s="1" t="s">
        <v>343</v>
      </c>
      <c r="C175">
        <v>0.49952953078867601</v>
      </c>
      <c r="D175" s="1" t="s">
        <v>343</v>
      </c>
      <c r="E175" s="5">
        <f t="shared" si="2"/>
        <v>5.8211422671185815</v>
      </c>
    </row>
    <row r="176" spans="1:5" x14ac:dyDescent="0.35">
      <c r="A176" t="s">
        <v>345</v>
      </c>
      <c r="B176" s="1" t="s">
        <v>345</v>
      </c>
      <c r="C176">
        <v>0.57852465744066195</v>
      </c>
      <c r="D176" s="1" t="s">
        <v>345</v>
      </c>
      <c r="E176" s="5">
        <f t="shared" si="2"/>
        <v>7.7036270547243832</v>
      </c>
    </row>
    <row r="177" spans="1:5" x14ac:dyDescent="0.35">
      <c r="A177" t="s">
        <v>347</v>
      </c>
      <c r="B177" s="1" t="s">
        <v>347</v>
      </c>
      <c r="C177">
        <v>0.37585123330811698</v>
      </c>
      <c r="D177" s="1" t="s">
        <v>347</v>
      </c>
      <c r="E177" s="5">
        <f t="shared" si="2"/>
        <v>2.8738400292243411</v>
      </c>
    </row>
    <row r="178" spans="1:5" x14ac:dyDescent="0.35">
      <c r="A178" t="s">
        <v>349</v>
      </c>
      <c r="B178" s="1" t="s">
        <v>349</v>
      </c>
      <c r="C178">
        <v>0.39012493290468298</v>
      </c>
      <c r="D178" s="1" t="s">
        <v>349</v>
      </c>
      <c r="E178" s="5">
        <f t="shared" si="2"/>
        <v>3.2139878774804336</v>
      </c>
    </row>
    <row r="179" spans="1:5" x14ac:dyDescent="0.35">
      <c r="A179" t="s">
        <v>351</v>
      </c>
      <c r="B179" s="1" t="s">
        <v>351</v>
      </c>
      <c r="C179">
        <v>0.35016985347318202</v>
      </c>
      <c r="D179" s="1" t="s">
        <v>351</v>
      </c>
      <c r="E179" s="5">
        <f t="shared" si="2"/>
        <v>2.2618426958068616</v>
      </c>
    </row>
    <row r="180" spans="1:5" x14ac:dyDescent="0.35">
      <c r="A180" t="s">
        <v>353</v>
      </c>
      <c r="B180" s="1" t="s">
        <v>353</v>
      </c>
      <c r="C180"/>
      <c r="D180" s="1" t="s">
        <v>353</v>
      </c>
      <c r="E180" s="5" t="str">
        <f t="shared" si="2"/>
        <v/>
      </c>
    </row>
    <row r="181" spans="1:5" x14ac:dyDescent="0.35">
      <c r="A181" t="s">
        <v>355</v>
      </c>
      <c r="B181" s="1" t="s">
        <v>355</v>
      </c>
      <c r="C181"/>
      <c r="D181" s="1" t="s">
        <v>355</v>
      </c>
      <c r="E181" s="5" t="str">
        <f t="shared" si="2"/>
        <v/>
      </c>
    </row>
    <row r="182" spans="1:5" x14ac:dyDescent="0.35">
      <c r="A182" t="s">
        <v>357</v>
      </c>
      <c r="B182" s="1" t="s">
        <v>357</v>
      </c>
      <c r="C182">
        <v>0.52001709864288603</v>
      </c>
      <c r="D182" s="1" t="s">
        <v>357</v>
      </c>
      <c r="E182" s="5">
        <f t="shared" si="2"/>
        <v>6.3093690281250145</v>
      </c>
    </row>
    <row r="183" spans="1:5" x14ac:dyDescent="0.35">
      <c r="A183" t="s">
        <v>359</v>
      </c>
      <c r="B183" s="1" t="s">
        <v>359</v>
      </c>
      <c r="C183">
        <v>0.58007495562947897</v>
      </c>
      <c r="D183" s="1" t="s">
        <v>359</v>
      </c>
      <c r="E183" s="5">
        <f t="shared" si="2"/>
        <v>7.7405712673662332</v>
      </c>
    </row>
    <row r="184" spans="1:5" x14ac:dyDescent="0.35">
      <c r="A184" t="s">
        <v>361</v>
      </c>
      <c r="B184" s="1" t="s">
        <v>361</v>
      </c>
      <c r="C184">
        <v>0.38333229560023802</v>
      </c>
      <c r="D184" s="1" t="s">
        <v>361</v>
      </c>
      <c r="E184" s="5">
        <f t="shared" si="2"/>
        <v>3.052116671808788</v>
      </c>
    </row>
    <row r="185" spans="1:5" x14ac:dyDescent="0.35">
      <c r="A185" t="s">
        <v>363</v>
      </c>
      <c r="B185" s="1" t="s">
        <v>363</v>
      </c>
      <c r="C185">
        <v>0.40648722794089298</v>
      </c>
      <c r="D185" s="1" t="s">
        <v>363</v>
      </c>
      <c r="E185" s="5">
        <f t="shared" si="2"/>
        <v>3.6039077725605546</v>
      </c>
    </row>
    <row r="186" spans="1:5" x14ac:dyDescent="0.35">
      <c r="A186" t="s">
        <v>365</v>
      </c>
      <c r="B186" s="1" t="s">
        <v>365</v>
      </c>
      <c r="C186">
        <v>0.32903780114984399</v>
      </c>
      <c r="D186" s="1" t="s">
        <v>365</v>
      </c>
      <c r="E186" s="5">
        <f t="shared" si="2"/>
        <v>1.7582576176433902</v>
      </c>
    </row>
    <row r="187" spans="1:5" x14ac:dyDescent="0.35">
      <c r="A187" t="s">
        <v>390</v>
      </c>
      <c r="B187" s="1"/>
      <c r="C187"/>
      <c r="D187" s="1"/>
      <c r="E187" s="5" t="str">
        <f t="shared" si="2"/>
        <v/>
      </c>
    </row>
    <row r="188" spans="1:5" x14ac:dyDescent="0.35">
      <c r="A188" t="s">
        <v>367</v>
      </c>
      <c r="B188" s="1" t="s">
        <v>367</v>
      </c>
      <c r="C188">
        <v>0.39693180072117701</v>
      </c>
      <c r="D188" s="1" t="s">
        <v>367</v>
      </c>
      <c r="E188" s="5">
        <f t="shared" si="2"/>
        <v>3.3761982018241743</v>
      </c>
    </row>
    <row r="189" spans="1:5" x14ac:dyDescent="0.35">
      <c r="A189" t="s">
        <v>369</v>
      </c>
      <c r="B189" s="1" t="s">
        <v>369</v>
      </c>
      <c r="C189"/>
      <c r="D189" s="1" t="s">
        <v>369</v>
      </c>
      <c r="E189" s="5" t="str">
        <f t="shared" si="2"/>
        <v/>
      </c>
    </row>
    <row r="190" spans="1:5" x14ac:dyDescent="0.35">
      <c r="A190" t="s">
        <v>371</v>
      </c>
      <c r="B190" s="1" t="s">
        <v>371</v>
      </c>
      <c r="C190">
        <v>0.38914776458479899</v>
      </c>
      <c r="D190" s="1" t="s">
        <v>371</v>
      </c>
      <c r="E190" s="5">
        <f t="shared" si="2"/>
        <v>3.1907015739440663</v>
      </c>
    </row>
    <row r="191" spans="1:5" x14ac:dyDescent="0.35">
      <c r="A191" t="s">
        <v>373</v>
      </c>
      <c r="B191" s="1" t="s">
        <v>373</v>
      </c>
      <c r="C191">
        <v>0.482720492259469</v>
      </c>
      <c r="D191" s="1" t="s">
        <v>373</v>
      </c>
      <c r="E191" s="5">
        <f t="shared" si="2"/>
        <v>5.4205762997404348</v>
      </c>
    </row>
    <row r="192" spans="1:5" x14ac:dyDescent="0.35">
      <c r="A192" t="s">
        <v>375</v>
      </c>
      <c r="B192" s="1" t="s">
        <v>375</v>
      </c>
      <c r="C192">
        <v>0.54753800197206004</v>
      </c>
      <c r="D192" s="1" t="s">
        <v>375</v>
      </c>
      <c r="E192" s="5">
        <f t="shared" si="2"/>
        <v>6.9652029264182511</v>
      </c>
    </row>
    <row r="193" spans="1:7" x14ac:dyDescent="0.35">
      <c r="A193" t="s">
        <v>391</v>
      </c>
      <c r="E193" s="5" t="str">
        <f t="shared" si="2"/>
        <v/>
      </c>
    </row>
    <row r="194" spans="1:7" x14ac:dyDescent="0.35">
      <c r="A194" t="s">
        <v>377</v>
      </c>
      <c r="B194" s="1" t="s">
        <v>377</v>
      </c>
      <c r="C194">
        <v>0.48712567334419898</v>
      </c>
      <c r="D194" s="1" t="s">
        <v>377</v>
      </c>
      <c r="E194" s="5">
        <f t="shared" si="2"/>
        <v>5.5255534892218394</v>
      </c>
    </row>
    <row r="195" spans="1:7" x14ac:dyDescent="0.35">
      <c r="A195" t="s">
        <v>379</v>
      </c>
      <c r="B195" s="1" t="s">
        <v>379</v>
      </c>
      <c r="C195">
        <v>0.55835534068106896</v>
      </c>
      <c r="D195" s="1" t="s">
        <v>379</v>
      </c>
      <c r="E195" s="5">
        <f t="shared" si="2"/>
        <v>7.2229843418693616</v>
      </c>
    </row>
    <row r="196" spans="1:7" x14ac:dyDescent="0.35">
      <c r="A196" t="s">
        <v>381</v>
      </c>
      <c r="B196" s="1" t="s">
        <v>381</v>
      </c>
      <c r="C196">
        <v>0.41521543947397999</v>
      </c>
      <c r="D196" s="1" t="s">
        <v>381</v>
      </c>
      <c r="E196" s="5">
        <f t="shared" ref="E196:E198" si="3">IFERROR(10*(IF(C196="","",IF(C196&gt;=$F$205,1,((C196-$B$204)/($B$203-$B$204))))),"")</f>
        <v>3.8119044697040074</v>
      </c>
    </row>
    <row r="197" spans="1:7" x14ac:dyDescent="0.35">
      <c r="A197" t="s">
        <v>383</v>
      </c>
      <c r="B197" s="1" t="s">
        <v>383</v>
      </c>
      <c r="C197">
        <v>0.52093353340993698</v>
      </c>
      <c r="D197" s="1" t="s">
        <v>383</v>
      </c>
      <c r="E197" s="5">
        <f t="shared" si="3"/>
        <v>6.3312080273256459</v>
      </c>
    </row>
    <row r="198" spans="1:7" x14ac:dyDescent="0.35">
      <c r="A198" t="s">
        <v>385</v>
      </c>
      <c r="B198" s="1" t="s">
        <v>385</v>
      </c>
      <c r="C198">
        <v>0.55396968957582005</v>
      </c>
      <c r="D198" s="1" t="s">
        <v>385</v>
      </c>
      <c r="E198" s="5">
        <f t="shared" si="3"/>
        <v>7.118472559443223</v>
      </c>
    </row>
    <row r="202" spans="1:7" x14ac:dyDescent="0.35">
      <c r="B202"/>
      <c r="C202"/>
      <c r="D202"/>
      <c r="E202" s="4"/>
      <c r="F202" s="4" t="s">
        <v>395</v>
      </c>
    </row>
    <row r="203" spans="1:7" x14ac:dyDescent="0.35">
      <c r="A203" t="s">
        <v>393</v>
      </c>
      <c r="B203">
        <f>MAX(C3:C198)</f>
        <v>0.67488786464774597</v>
      </c>
      <c r="C203"/>
      <c r="D203">
        <f>MAX(E3:E198)</f>
        <v>10</v>
      </c>
      <c r="E203" s="4" t="s">
        <v>396</v>
      </c>
      <c r="F203" s="4">
        <f>QUARTILE(C$3:C$198,1)</f>
        <v>0.37617565805568898</v>
      </c>
    </row>
    <row r="204" spans="1:7" x14ac:dyDescent="0.35">
      <c r="A204" t="s">
        <v>394</v>
      </c>
      <c r="B204">
        <f>MIN(C3:C198)</f>
        <v>0.25525564678289803</v>
      </c>
      <c r="C204"/>
      <c r="D204">
        <f>MIN(E3:E198)</f>
        <v>0</v>
      </c>
      <c r="E204" s="4" t="s">
        <v>397</v>
      </c>
      <c r="F204" s="4">
        <f>QUARTILE(C$3:C$198,3)</f>
        <v>0.51907925242980202</v>
      </c>
    </row>
    <row r="205" spans="1:7" x14ac:dyDescent="0.35">
      <c r="A205" t="s">
        <v>400</v>
      </c>
      <c r="B205">
        <f>MAX(C208:C362)</f>
        <v>0</v>
      </c>
      <c r="C205"/>
      <c r="D205">
        <f>MAX(E208:E362)</f>
        <v>0</v>
      </c>
      <c r="E205" s="3" t="s">
        <v>398</v>
      </c>
      <c r="F205" s="3">
        <f>F204+2*(F204-F203)</f>
        <v>0.8048864411780281</v>
      </c>
      <c r="G205" s="3">
        <f>C362</f>
        <v>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4028B37DD2E7E74F83BBB5839A13B1E2" ma:contentTypeVersion="39" ma:contentTypeDescription="" ma:contentTypeScope="" ma:versionID="ea710285f117cbfb53044beb8986d4b9">
  <xsd:schema xmlns:xsd="http://www.w3.org/2001/XMLSchema" xmlns:xs="http://www.w3.org/2001/XMLSchema" xmlns:p="http://schemas.microsoft.com/office/2006/metadata/properties" xmlns:ns1="http://schemas.microsoft.com/sharepoint/v3" xmlns:ns2="ca283e0b-db31-4043-a2ef-b80661bf084a" xmlns:ns3="http://schemas.microsoft.com/sharepoint.v3" xmlns:ns4="d3b155a2-1d24-41c8-8582-3480949ac693" xmlns:ns5="26113ad1-99a1-43b5-9f2e-879564117d85" xmlns:ns6="http://schemas.microsoft.com/sharepoint/v4" targetNamespace="http://schemas.microsoft.com/office/2006/metadata/properties" ma:root="true" ma:fieldsID="12e98a458ac61e90aa8f52919168b9ab" ns1:_="" ns2:_="" ns3:_="" ns4:_="" ns5:_="" ns6:_="">
    <xsd:import namespace="http://schemas.microsoft.com/sharepoint/v3"/>
    <xsd:import namespace="ca283e0b-db31-4043-a2ef-b80661bf084a"/>
    <xsd:import namespace="http://schemas.microsoft.com/sharepoint.v3"/>
    <xsd:import namespace="d3b155a2-1d24-41c8-8582-3480949ac693"/>
    <xsd:import namespace="26113ad1-99a1-43b5-9f2e-879564117d8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5:MediaServiceAutoTags" minOccurs="0"/>
                <xsd:element ref="ns5:MediaServiceGenerationTime" minOccurs="0"/>
                <xsd:element ref="ns5:MediaServiceEventHashCode" minOccurs="0"/>
                <xsd:element ref="ns5:MediaServiceAutoKeyPoints" minOccurs="0"/>
                <xsd:element ref="ns5:MediaServiceKeyPoints" minOccurs="0"/>
                <xsd:element ref="ns5:MediaServiceOCR" minOccurs="0"/>
                <xsd:element ref="ns5:MediaServiceDateTaken" minOccurs="0"/>
                <xsd:element ref="ns5:MediaServiceLocation" minOccurs="0"/>
                <xsd:element ref="ns4:SharedWithUsers" minOccurs="0"/>
                <xsd:element ref="ns4:SharedWithDetail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4" nillable="true" ma:displayName="Declared Record" ma:hidden="true" ma:internalName="_vti_ItemDeclaredRecord" ma:readOnly="true">
      <xsd:simpleType>
        <xsd:restriction base="dms:DateTime"/>
      </xsd:simpleType>
    </xsd:element>
    <xsd:element name="_vti_ItemHoldRecordStatus" ma:index="45"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18;#Off of Global Insight &amp; Policy-456R|6fb7e4fd-b848-4475-9579-8a3881b1b0f0"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3298d322-281e-42c9-a2db-72a3eeeefb4d}" ma:internalName="TaxCatchAllLabel" ma:readOnly="true" ma:showField="CatchAllDataLabel" ma:web="d3b155a2-1d24-41c8-8582-3480949ac693">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3298d322-281e-42c9-a2db-72a3eeeefb4d}" ma:internalName="TaxCatchAll" ma:showField="CatchAllData" ma:web="d3b155a2-1d24-41c8-8582-3480949ac693">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b155a2-1d24-41c8-8582-3480949ac693" elementFormDefault="qualified">
    <xsd:import namespace="http://schemas.microsoft.com/office/2006/documentManagement/types"/>
    <xsd:import namespace="http://schemas.microsoft.com/office/infopath/2007/PartnerControls"/>
    <xsd:element name="SharedWithUsers" ma:index="4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2" nillable="true" ma:displayName="Shared With Details" ma:internalName="SharedWithDetails" ma:readOnly="true">
      <xsd:simpleType>
        <xsd:restriction base="dms:Note">
          <xsd:maxLength value="255"/>
        </xsd:restriction>
      </xsd:simpleType>
    </xsd:element>
    <xsd:element name="TaxKeywordTaxHTField" ma:index="46"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113ad1-99a1-43b5-9f2e-879564117d8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AutoKeyPoints" ma:index="36" nillable="true" ma:displayName="MediaServiceAutoKeyPoints" ma:hidden="true" ma:internalName="MediaServiceAutoKeyPoints" ma:readOnly="true">
      <xsd:simpleType>
        <xsd:restriction base="dms:Note"/>
      </xsd:simpleType>
    </xsd:element>
    <xsd:element name="MediaServiceKeyPoints" ma:index="37" nillable="true" ma:displayName="KeyPoints" ma:internalName="MediaServiceKeyPoints" ma:readOnly="true">
      <xsd:simpleType>
        <xsd:restriction base="dms:Note">
          <xsd:maxLength value="255"/>
        </xsd:restriction>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DateTaken" ma:index="39" nillable="true" ma:displayName="MediaServiceDateTaken" ma:hidden="true" ma:internalName="MediaServiceDateTaken"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MediaLengthInSeconds" ma:index="48" nillable="true" ma:displayName="MediaLengthInSeconds" ma:hidden="true" ma:internalName="MediaLengthInSeconds" ma:readOnly="true">
      <xsd:simpleType>
        <xsd:restriction base="dms:Unknown"/>
      </xsd:simpleType>
    </xsd:element>
    <xsd:element name="lcf76f155ced4ddcb4097134ff3c332f" ma:index="50"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mda26ace941f4791a7314a339fee829c xmlns="ca283e0b-db31-4043-a2ef-b80661bf084a">
      <Terms xmlns="http://schemas.microsoft.com/office/infopath/2007/PartnerControls"/>
    </mda26ace941f4791a7314a339fee829c>
    <h6a71f3e574e4344bc34f3fc9dd20054 xmlns="ca283e0b-db31-4043-a2ef-b80661bf084a">
      <Terms xmlns="http://schemas.microsoft.com/office/infopath/2007/PartnerControls"/>
    </h6a71f3e574e4344bc34f3fc9dd20054>
    <CategoryDescription xmlns="http://schemas.microsoft.com/sharepoint.v3" xsi:nil="true"/>
    <SemaphoreItemMetadata xmlns="d3b155a2-1d24-41c8-8582-3480949ac693" xsi:nil="true"/>
    <TaxKeywordTaxHTField xmlns="d3b155a2-1d24-41c8-8582-3480949ac693">
      <Terms xmlns="http://schemas.microsoft.com/office/infopath/2007/PartnerControls"/>
    </TaxKeywordTaxHTField>
    <ContentLanguage xmlns="ca283e0b-db31-4043-a2ef-b80661bf084a">English</ContentLanguage>
    <k8c968e8c72a4eda96b7e8fdbe192be2 xmlns="ca283e0b-db31-4043-a2ef-b80661bf084a">
      <Terms xmlns="http://schemas.microsoft.com/office/infopath/2007/PartnerControls"/>
    </k8c968e8c72a4eda96b7e8fdbe192be2>
    <DateTransmittedEmail xmlns="ca283e0b-db31-4043-a2ef-b80661bf084a" xsi:nil="true"/>
    <IconOverlay xmlns="http://schemas.microsoft.com/sharepoint/v4" xsi:nil="true"/>
    <j048a4f9aaad4a8990a1d5e5f53cb451 xmlns="ca283e0b-db31-4043-a2ef-b80661bf084a">
      <Terms xmlns="http://schemas.microsoft.com/office/infopath/2007/PartnerControls"/>
    </j048a4f9aaad4a8990a1d5e5f53cb451>
    <ContentStatus xmlns="ca283e0b-db31-4043-a2ef-b80661bf084a" xsi:nil="true"/>
    <SenderEmail xmlns="ca283e0b-db31-4043-a2ef-b80661bf084a" xsi:nil="true"/>
    <RecipientsEmail xmlns="ca283e0b-db31-4043-a2ef-b80661bf084a" xsi:nil="true"/>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Off of Global Insight &amp; Policy-456R</TermName>
          <TermId xmlns="http://schemas.microsoft.com/office/infopath/2007/PartnerControls">6fb7e4fd-b848-4475-9579-8a3881b1b0f0</TermId>
        </TermInfo>
      </Terms>
    </ga975397408f43e4b84ec8e5a598e523>
    <lcf76f155ced4ddcb4097134ff3c332f xmlns="26113ad1-99a1-43b5-9f2e-879564117d85">
      <Terms xmlns="http://schemas.microsoft.com/office/infopath/2007/PartnerControls"/>
    </lcf76f155ced4ddcb4097134ff3c332f>
    <WrittenBy xmlns="ca283e0b-db31-4043-a2ef-b80661bf084a">
      <UserInfo>
        <DisplayName/>
        <AccountId xsi:nil="true"/>
        <AccountType/>
      </UserInfo>
    </WrittenBy>
    <TaxCatchAll xmlns="ca283e0b-db31-4043-a2ef-b80661bf084a">
      <Value>3</Value>
    </TaxCatchAll>
    <j169e817e0ee4eb8974e6fc4a2762909 xmlns="ca283e0b-db31-4043-a2ef-b80661bf084a">
      <Terms xmlns="http://schemas.microsoft.com/office/infopath/2007/PartnerControls"/>
    </j169e817e0ee4eb8974e6fc4a2762909>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8D252EC2-0AC5-49ED-ADC1-871ECDE97F6B}">
  <ds:schemaRefs>
    <ds:schemaRef ds:uri="http://schemas.microsoft.com/sharepoint/events"/>
  </ds:schemaRefs>
</ds:datastoreItem>
</file>

<file path=customXml/itemProps2.xml><?xml version="1.0" encoding="utf-8"?>
<ds:datastoreItem xmlns:ds="http://schemas.openxmlformats.org/officeDocument/2006/customXml" ds:itemID="{56419758-11ED-4D9F-BA53-26AF505C2375}">
  <ds:schemaRefs>
    <ds:schemaRef ds:uri="Microsoft.SharePoint.Taxonomy.ContentTypeSync"/>
  </ds:schemaRefs>
</ds:datastoreItem>
</file>

<file path=customXml/itemProps3.xml><?xml version="1.0" encoding="utf-8"?>
<ds:datastoreItem xmlns:ds="http://schemas.openxmlformats.org/officeDocument/2006/customXml" ds:itemID="{164C0ABB-EA08-4D98-A869-1B0EE6A536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d3b155a2-1d24-41c8-8582-3480949ac693"/>
    <ds:schemaRef ds:uri="26113ad1-99a1-43b5-9f2e-879564117d8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FFE48E3-C5D0-4648-90EF-CE413B0191A5}">
  <ds:schemaRefs>
    <ds:schemaRef ds:uri="http://www.w3.org/XML/1998/namespace"/>
    <ds:schemaRef ds:uri="http://purl.org/dc/dcmitype/"/>
    <ds:schemaRef ds:uri="http://schemas.microsoft.com/office/2006/documentManagement/types"/>
    <ds:schemaRef ds:uri="http://schemas.microsoft.com/sharepoint.v3"/>
    <ds:schemaRef ds:uri="http://schemas.microsoft.com/office/infopath/2007/PartnerControls"/>
    <ds:schemaRef ds:uri="d3b155a2-1d24-41c8-8582-3480949ac693"/>
    <ds:schemaRef ds:uri="http://purl.org/dc/elements/1.1/"/>
    <ds:schemaRef ds:uri="http://schemas.openxmlformats.org/package/2006/metadata/core-properties"/>
    <ds:schemaRef ds:uri="http://schemas.microsoft.com/sharepoint/v3"/>
    <ds:schemaRef ds:uri="http://purl.org/dc/terms/"/>
    <ds:schemaRef ds:uri="http://schemas.microsoft.com/sharepoint/v4"/>
    <ds:schemaRef ds:uri="26113ad1-99a1-43b5-9f2e-879564117d85"/>
    <ds:schemaRef ds:uri="ca283e0b-db31-4043-a2ef-b80661bf084a"/>
    <ds:schemaRef ds:uri="http://schemas.microsoft.com/office/2006/metadata/properties"/>
  </ds:schemaRefs>
</ds:datastoreItem>
</file>

<file path=customXml/itemProps5.xml><?xml version="1.0" encoding="utf-8"?>
<ds:datastoreItem xmlns:ds="http://schemas.openxmlformats.org/officeDocument/2006/customXml" ds:itemID="{A8A5FE20-4F05-44F4-B7F5-1151EF965C5F}">
  <ds:schemaRefs>
    <ds:schemaRef ds:uri="http://schemas.microsoft.com/sharepoint/v3/contenttype/forms"/>
  </ds:schemaRefs>
</ds:datastoreItem>
</file>

<file path=customXml/itemProps6.xml><?xml version="1.0" encoding="utf-8"?>
<ds:datastoreItem xmlns:ds="http://schemas.openxmlformats.org/officeDocument/2006/customXml" ds:itemID="{F4A089A1-22AB-4B9F-91EE-A5B10BDB3F86}">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 indicator A</vt:lpstr>
      <vt:lpstr>GDP indicator B</vt:lpstr>
      <vt:lpstr>Food inflation indicator</vt:lpstr>
      <vt:lpstr>Credit Score indicator</vt:lpstr>
      <vt:lpstr>External conflict risk</vt:lpstr>
      <vt:lpstr>Political stability abs conf</vt:lpstr>
      <vt:lpstr>Climate indicator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Melvin Breton Guerrero</cp:lastModifiedBy>
  <dcterms:created xsi:type="dcterms:W3CDTF">2023-01-18T10:06:06Z</dcterms:created>
  <dcterms:modified xsi:type="dcterms:W3CDTF">2023-02-16T17:23:35Z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ystemDTAC">
    <vt:lpwstr/>
  </property>
  <property fmtid="{D5CDD505-2E9C-101B-9397-08002B2CF9AE}" pid="4" name="Topic">
    <vt:lpwstr/>
  </property>
  <property fmtid="{D5CDD505-2E9C-101B-9397-08002B2CF9AE}" pid="5" name="MediaServiceImageTags">
    <vt:lpwstr/>
  </property>
  <property fmtid="{D5CDD505-2E9C-101B-9397-08002B2CF9AE}" pid="6" name="OfficeDivision">
    <vt:lpwstr>3;#Off of Global Insight &amp; Policy-456R|6fb7e4fd-b848-4475-9579-8a3881b1b0f0</vt:lpwstr>
  </property>
  <property fmtid="{D5CDD505-2E9C-101B-9397-08002B2CF9AE}" pid="7" name="ContentTypeId">
    <vt:lpwstr>0x0101009BA85F8052A6DA4FA3E31FF9F74C6970004028B37DD2E7E74F83BBB5839A13B1E2</vt:lpwstr>
  </property>
  <property fmtid="{D5CDD505-2E9C-101B-9397-08002B2CF9AE}" pid="8" name="CriticalForLongTermRetention">
    <vt:lpwstr/>
  </property>
  <property fmtid="{D5CDD505-2E9C-101B-9397-08002B2CF9AE}" pid="9" name="DocumentType">
    <vt:lpwstr/>
  </property>
  <property fmtid="{D5CDD505-2E9C-101B-9397-08002B2CF9AE}" pid="10" name="GeographicScope">
    <vt:lpwstr/>
  </property>
</Properties>
</file>