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lo\Downloads\"/>
    </mc:Choice>
  </mc:AlternateContent>
  <xr:revisionPtr revIDLastSave="0" documentId="13_ncr:1_{7E4D0AC3-DD43-473B-A02F-947E10D29088}" xr6:coauthVersionLast="47" xr6:coauthVersionMax="47" xr10:uidLastSave="{00000000-0000-0000-0000-000000000000}"/>
  <bookViews>
    <workbookView xWindow="-108" yWindow="-108" windowWidth="23256" windowHeight="12456" xr2:uid="{E08DEC8D-51D7-4680-9FE1-22F51BEC92A4}"/>
  </bookViews>
  <sheets>
    <sheet name="Table 4.2" sheetId="1" r:id="rId1"/>
    <sheet name="Table 4.3" sheetId="2" r:id="rId2"/>
    <sheet name="Table 4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E6" i="2" s="1"/>
  <c r="C7" i="2"/>
  <c r="C2" i="2"/>
  <c r="E2" i="2"/>
  <c r="B8" i="2"/>
  <c r="F2" i="2" s="1"/>
  <c r="E7" i="2"/>
  <c r="D3" i="1"/>
  <c r="D4" i="1"/>
  <c r="D5" i="1"/>
  <c r="D6" i="1"/>
  <c r="D7" i="1"/>
  <c r="D2" i="1"/>
  <c r="B8" i="1"/>
  <c r="A8" i="1"/>
  <c r="C5" i="1" s="1"/>
  <c r="E5" i="1" l="1"/>
  <c r="F5" i="1"/>
  <c r="C7" i="1"/>
  <c r="C3" i="1"/>
  <c r="C4" i="1"/>
  <c r="C2" i="1"/>
  <c r="C6" i="1"/>
  <c r="D6" i="2"/>
  <c r="F6" i="2"/>
  <c r="D5" i="2"/>
  <c r="D2" i="2"/>
  <c r="D7" i="2"/>
  <c r="F5" i="2"/>
  <c r="D4" i="2"/>
  <c r="F4" i="2"/>
  <c r="D3" i="2"/>
  <c r="F3" i="2"/>
  <c r="F8" i="2" s="1"/>
  <c r="D14" i="2" s="1"/>
  <c r="F7" i="2"/>
  <c r="E5" i="2"/>
  <c r="E4" i="2"/>
  <c r="E3" i="2"/>
  <c r="F6" i="1" l="1"/>
  <c r="E6" i="1"/>
  <c r="E3" i="1"/>
  <c r="F3" i="1"/>
  <c r="F7" i="1"/>
  <c r="E7" i="1"/>
  <c r="F2" i="1"/>
  <c r="E2" i="1"/>
  <c r="E4" i="1"/>
  <c r="F4" i="1"/>
  <c r="D8" i="2"/>
  <c r="A14" i="2" s="1"/>
  <c r="H14" i="2" s="1"/>
  <c r="H20" i="2" s="1"/>
  <c r="E8" i="2"/>
  <c r="A21" i="2" s="1"/>
  <c r="C20" i="2" s="1"/>
  <c r="F8" i="1" l="1"/>
  <c r="E8" i="1"/>
  <c r="A14" i="1" s="1"/>
  <c r="A20" i="1" s="1"/>
  <c r="L14" i="2"/>
  <c r="L20" i="2" s="1"/>
</calcChain>
</file>

<file path=xl/sharedStrings.xml><?xml version="1.0" encoding="utf-8"?>
<sst xmlns="http://schemas.openxmlformats.org/spreadsheetml/2006/main" count="61" uniqueCount="48">
  <si>
    <t>Local Payroll
($100,000,000's)
X</t>
  </si>
  <si>
    <t>Triple A's Sales
($100,000's)
Y</t>
  </si>
  <si>
    <t>slope of the regression line</t>
  </si>
  <si>
    <t>y-intercept</t>
  </si>
  <si>
    <t>linear regression model:</t>
  </si>
  <si>
    <t>Sum of the squares total (SST)</t>
  </si>
  <si>
    <t>Sum of the squared error (SSE)</t>
  </si>
  <si>
    <t>Sum of squares due to regression (SSR)</t>
  </si>
  <si>
    <t>Take note:</t>
  </si>
  <si>
    <t xml:space="preserve">Coefficient of determination </t>
  </si>
  <si>
    <t>Correlation Coefficient</t>
  </si>
  <si>
    <t xml:space="preserve">Mean Squared Error (MSE) </t>
  </si>
  <si>
    <t>Standard Deviation of the regression</t>
  </si>
  <si>
    <t>Condition</t>
  </si>
  <si>
    <t>Good</t>
  </si>
  <si>
    <t>Excellent</t>
  </si>
  <si>
    <t>Mint</t>
  </si>
  <si>
    <t xml:space="preserve">Good </t>
  </si>
  <si>
    <t xml:space="preserve">Square Footage
</t>
  </si>
  <si>
    <t xml:space="preserve">Age
</t>
  </si>
  <si>
    <t xml:space="preserve">Selling Price
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</si>
  <si>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</si>
  <si>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</si>
  <si>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</si>
  <si>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</si>
  <si>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</si>
  <si>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</si>
  <si>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</si>
  <si>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</si>
  <si>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</si>
  <si>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</si>
  <si>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</si>
  <si>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</si>
  <si>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</si>
  <si>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</si>
  <si>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</si>
  <si>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</si>
  <si>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</si>
  <si>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</si>
  <si>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</si>
  <si>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</si>
  <si>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</si>
  <si>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</si>
  <si>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</si>
  <si>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</si>
  <si>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</si>
  <si>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</si>
  <si>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SSR = SST -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</si>
</sst>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2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4.3'!$B$1</c:f>
              <c:strCache>
                <c:ptCount val="1"/>
                <c:pt idx="0">
                  <c:v>Triple A's Sales
($100,000's)
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4.3'!$A$2:$A$7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</c:numCache>
            </c:numRef>
          </c:xVal>
          <c:yVal>
            <c:numRef>
              <c:f>'Table 4.3'!$B$2:$B$7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4109-A0C8-E3046FED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49488"/>
        <c:axId val="776447088"/>
      </c:scatterChart>
      <c:valAx>
        <c:axId val="7764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47088"/>
        <c:crosses val="autoZero"/>
        <c:crossBetween val="midCat"/>
      </c:valAx>
      <c:valAx>
        <c:axId val="77644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4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28903</xdr:colOff>
      <xdr:row>7</xdr:row>
      <xdr:rowOff>10511</xdr:rowOff>
    </xdr:from>
    <xdr:ext cx="29642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2C9FE1-8A13-C83C-CC0B-C5E3E4FBA0BE}"/>
                </a:ext>
              </a:extLst>
            </xdr:cNvPr>
            <xdr:cNvSpPr txBox="1"/>
          </xdr:nvSpPr>
          <xdr:spPr>
            <a:xfrm>
              <a:off x="28903" y="1660635"/>
              <a:ext cx="29642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2C9FE1-8A13-C83C-CC0B-C5E3E4FBA0BE}"/>
                </a:ext>
              </a:extLst>
            </xdr:cNvPr>
            <xdr:cNvSpPr txBox="1"/>
          </xdr:nvSpPr>
          <xdr:spPr>
            <a:xfrm>
              <a:off x="28903" y="1660635"/>
              <a:ext cx="29642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PH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</xdr:col>
      <xdr:colOff>42041</xdr:colOff>
      <xdr:row>7</xdr:row>
      <xdr:rowOff>15765</xdr:rowOff>
    </xdr:from>
    <xdr:ext cx="29046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0BF002-B59A-4C8E-8643-C151B365D121}"/>
                </a:ext>
              </a:extLst>
            </xdr:cNvPr>
            <xdr:cNvSpPr txBox="1"/>
          </xdr:nvSpPr>
          <xdr:spPr>
            <a:xfrm>
              <a:off x="1292772" y="1665889"/>
              <a:ext cx="2904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F0BF002-B59A-4C8E-8643-C151B365D121}"/>
                </a:ext>
              </a:extLst>
            </xdr:cNvPr>
            <xdr:cNvSpPr txBox="1"/>
          </xdr:nvSpPr>
          <xdr:spPr>
            <a:xfrm>
              <a:off x="1292772" y="1665889"/>
              <a:ext cx="2904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210206</xdr:colOff>
      <xdr:row>10</xdr:row>
      <xdr:rowOff>15765</xdr:rowOff>
    </xdr:from>
    <xdr:ext cx="1566262" cy="3716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184E46-A35B-4B22-83EE-21C38427B3A4}"/>
                </a:ext>
              </a:extLst>
            </xdr:cNvPr>
            <xdr:cNvSpPr txBox="1"/>
          </xdr:nvSpPr>
          <xdr:spPr>
            <a:xfrm>
              <a:off x="210206" y="2217682"/>
              <a:ext cx="1566262" cy="371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𝑋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− 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9184E46-A35B-4B22-83EE-21C38427B3A4}"/>
                </a:ext>
              </a:extLst>
            </xdr:cNvPr>
            <xdr:cNvSpPr txBox="1"/>
          </xdr:nvSpPr>
          <xdr:spPr>
            <a:xfrm>
              <a:off x="210206" y="2217682"/>
              <a:ext cx="1566262" cy="3716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  (∑▒〖(𝑋 − 𝑋 ̅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〗)/(∑▒(</a:t>
              </a:r>
              <a:r>
                <a:rPr lang="en-US" sz="1100" b="0" i="0">
                  <a:latin typeface="Cambria Math" panose="02040503050406030204" pitchFamily="18" charset="0"/>
                </a:rPr>
                <a:t>𝑋 − 𝑋 ̅ )^2 )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42040</xdr:colOff>
      <xdr:row>13</xdr:row>
      <xdr:rowOff>5254</xdr:rowOff>
    </xdr:from>
    <xdr:ext cx="33566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FE63B0-B3D4-445A-8EA4-C0B751ADA30F}"/>
                </a:ext>
              </a:extLst>
            </xdr:cNvPr>
            <xdr:cNvSpPr txBox="1"/>
          </xdr:nvSpPr>
          <xdr:spPr>
            <a:xfrm>
              <a:off x="42040" y="2758964"/>
              <a:ext cx="3356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6FE63B0-B3D4-445A-8EA4-C0B751ADA30F}"/>
                </a:ext>
              </a:extLst>
            </xdr:cNvPr>
            <xdr:cNvSpPr txBox="1"/>
          </xdr:nvSpPr>
          <xdr:spPr>
            <a:xfrm>
              <a:off x="42040" y="2758964"/>
              <a:ext cx="3356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147144</xdr:colOff>
      <xdr:row>17</xdr:row>
      <xdr:rowOff>21020</xdr:rowOff>
    </xdr:from>
    <xdr:ext cx="92493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3C4E589-53A8-4D40-BF7B-8BD7D9BCBD05}"/>
                </a:ext>
              </a:extLst>
            </xdr:cNvPr>
            <xdr:cNvSpPr txBox="1"/>
          </xdr:nvSpPr>
          <xdr:spPr>
            <a:xfrm>
              <a:off x="147144" y="3510454"/>
              <a:ext cx="9249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acc>
                      <m:accPr>
                        <m:chr m:val="̅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3C4E589-53A8-4D40-BF7B-8BD7D9BCBD05}"/>
                </a:ext>
              </a:extLst>
            </xdr:cNvPr>
            <xdr:cNvSpPr txBox="1"/>
          </xdr:nvSpPr>
          <xdr:spPr>
            <a:xfrm>
              <a:off x="147144" y="3510454"/>
              <a:ext cx="92493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0= 𝑌 ̅  − 𝑏_1 𝑋 ̅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52551</xdr:colOff>
      <xdr:row>19</xdr:row>
      <xdr:rowOff>5254</xdr:rowOff>
    </xdr:from>
    <xdr:ext cx="33893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E09FBEF-95BE-4A33-9742-58B549C492BE}"/>
                </a:ext>
              </a:extLst>
            </xdr:cNvPr>
            <xdr:cNvSpPr txBox="1"/>
          </xdr:nvSpPr>
          <xdr:spPr>
            <a:xfrm>
              <a:off x="52551" y="3862551"/>
              <a:ext cx="3389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E09FBEF-95BE-4A33-9742-58B549C492BE}"/>
                </a:ext>
              </a:extLst>
            </xdr:cNvPr>
            <xdr:cNvSpPr txBox="1"/>
          </xdr:nvSpPr>
          <xdr:spPr>
            <a:xfrm>
              <a:off x="52551" y="3862551"/>
              <a:ext cx="3389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57807</xdr:colOff>
      <xdr:row>0</xdr:row>
      <xdr:rowOff>162910</xdr:rowOff>
    </xdr:from>
    <xdr:ext cx="562526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4673A9-5B25-433C-BFA2-8A8B8E93FAE1}"/>
                </a:ext>
              </a:extLst>
            </xdr:cNvPr>
            <xdr:cNvSpPr txBox="1"/>
          </xdr:nvSpPr>
          <xdr:spPr>
            <a:xfrm>
              <a:off x="2291255" y="162910"/>
              <a:ext cx="56252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4673A9-5B25-433C-BFA2-8A8B8E93FAE1}"/>
                </a:ext>
              </a:extLst>
            </xdr:cNvPr>
            <xdr:cNvSpPr txBox="1"/>
          </xdr:nvSpPr>
          <xdr:spPr>
            <a:xfrm>
              <a:off x="2291255" y="162910"/>
              <a:ext cx="56252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 − 𝑋 ̅ 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3</xdr:col>
      <xdr:colOff>26275</xdr:colOff>
      <xdr:row>0</xdr:row>
      <xdr:rowOff>168166</xdr:rowOff>
    </xdr:from>
    <xdr:ext cx="550599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06C0369-D06E-4CB7-8978-C418E1CF8E8D}"/>
                </a:ext>
              </a:extLst>
            </xdr:cNvPr>
            <xdr:cNvSpPr txBox="1"/>
          </xdr:nvSpPr>
          <xdr:spPr>
            <a:xfrm>
              <a:off x="2932385" y="168166"/>
              <a:ext cx="55059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06C0369-D06E-4CB7-8978-C418E1CF8E8D}"/>
                </a:ext>
              </a:extLst>
            </xdr:cNvPr>
            <xdr:cNvSpPr txBox="1"/>
          </xdr:nvSpPr>
          <xdr:spPr>
            <a:xfrm>
              <a:off x="2932385" y="168166"/>
              <a:ext cx="550599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 − 𝑌 ̅ 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4</xdr:col>
      <xdr:colOff>5254</xdr:colOff>
      <xdr:row>0</xdr:row>
      <xdr:rowOff>162911</xdr:rowOff>
    </xdr:from>
    <xdr:ext cx="108677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D03751-F3E9-4535-9DD7-3C9A8E07300A}"/>
                </a:ext>
              </a:extLst>
            </xdr:cNvPr>
            <xdr:cNvSpPr txBox="1"/>
          </xdr:nvSpPr>
          <xdr:spPr>
            <a:xfrm>
              <a:off x="4635061" y="162911"/>
              <a:ext cx="10867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1D03751-F3E9-4535-9DD7-3C9A8E07300A}"/>
                </a:ext>
              </a:extLst>
            </xdr:cNvPr>
            <xdr:cNvSpPr txBox="1"/>
          </xdr:nvSpPr>
          <xdr:spPr>
            <a:xfrm>
              <a:off x="4635061" y="162911"/>
              <a:ext cx="108677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 − 𝑋 ̅ )(𝑌 − 𝑌 ̅ 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5</xdr:col>
      <xdr:colOff>52552</xdr:colOff>
      <xdr:row>0</xdr:row>
      <xdr:rowOff>162910</xdr:rowOff>
    </xdr:from>
    <xdr:ext cx="625363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A5A1700-139A-441B-A330-3920BABC900D}"/>
                </a:ext>
              </a:extLst>
            </xdr:cNvPr>
            <xdr:cNvSpPr txBox="1"/>
          </xdr:nvSpPr>
          <xdr:spPr>
            <a:xfrm>
              <a:off x="4719145" y="162910"/>
              <a:ext cx="62536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A5A1700-139A-441B-A330-3920BABC900D}"/>
                </a:ext>
              </a:extLst>
            </xdr:cNvPr>
            <xdr:cNvSpPr txBox="1"/>
          </xdr:nvSpPr>
          <xdr:spPr>
            <a:xfrm>
              <a:off x="4719145" y="162910"/>
              <a:ext cx="625363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(𝑋 − 𝑋 ̅ )^2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131379</xdr:colOff>
      <xdr:row>10</xdr:row>
      <xdr:rowOff>10510</xdr:rowOff>
    </xdr:from>
    <xdr:ext cx="893899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88C950-FDA9-4D74-982F-E132F5FF8A66}"/>
                </a:ext>
              </a:extLst>
            </xdr:cNvPr>
            <xdr:cNvSpPr txBox="1"/>
          </xdr:nvSpPr>
          <xdr:spPr>
            <a:xfrm>
              <a:off x="2364827" y="2212427"/>
              <a:ext cx="8938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̌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B88C950-FDA9-4D74-982F-E132F5FF8A66}"/>
                </a:ext>
              </a:extLst>
            </xdr:cNvPr>
            <xdr:cNvSpPr txBox="1"/>
          </xdr:nvSpPr>
          <xdr:spPr>
            <a:xfrm>
              <a:off x="2364827" y="2212427"/>
              <a:ext cx="8938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̌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 𝑏_0+ 𝑏_1 𝑋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131379</xdr:colOff>
      <xdr:row>12</xdr:row>
      <xdr:rowOff>5255</xdr:rowOff>
    </xdr:from>
    <xdr:ext cx="1399999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08525C6-5C1C-4F73-A54E-DB80FBC4CD6C}"/>
                </a:ext>
              </a:extLst>
            </xdr:cNvPr>
            <xdr:cNvSpPr txBox="1"/>
          </xdr:nvSpPr>
          <xdr:spPr>
            <a:xfrm>
              <a:off x="2364827" y="2575034"/>
              <a:ext cx="13999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̌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PH" sz="1100" b="0" i="1">
                        <a:latin typeface="Cambria Math" panose="02040503050406030204" pitchFamily="18" charset="0"/>
                      </a:rPr>
                      <m:t>1.6441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PH" sz="1100" b="0" i="1">
                        <a:latin typeface="Cambria Math" panose="02040503050406030204" pitchFamily="18" charset="0"/>
                      </a:rPr>
                      <m:t>0.5932</m:t>
                    </m:r>
                    <m:r>
                      <a:rPr lang="en-PH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08525C6-5C1C-4F73-A54E-DB80FBC4CD6C}"/>
                </a:ext>
              </a:extLst>
            </xdr:cNvPr>
            <xdr:cNvSpPr txBox="1"/>
          </xdr:nvSpPr>
          <xdr:spPr>
            <a:xfrm>
              <a:off x="2364827" y="2575034"/>
              <a:ext cx="13999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̌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PH" sz="1100" b="0" i="0">
                  <a:latin typeface="Cambria Math" panose="02040503050406030204" pitchFamily="18" charset="0"/>
                </a:rPr>
                <a:t>1.6441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PH" sz="1100" b="0" i="0">
                  <a:latin typeface="Cambria Math" panose="02040503050406030204" pitchFamily="18" charset="0"/>
                </a:rPr>
                <a:t>0.5932𝑋</a:t>
              </a:r>
              <a:endParaRPr lang="en-PH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42041</xdr:colOff>
      <xdr:row>7</xdr:row>
      <xdr:rowOff>15765</xdr:rowOff>
    </xdr:from>
    <xdr:ext cx="29046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6DDCA9-C1CE-42A8-8F7E-ADD7B67C54B3}"/>
                </a:ext>
              </a:extLst>
            </xdr:cNvPr>
            <xdr:cNvSpPr txBox="1"/>
          </xdr:nvSpPr>
          <xdr:spPr>
            <a:xfrm>
              <a:off x="1291721" y="1661685"/>
              <a:ext cx="2904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6DDCA9-C1CE-42A8-8F7E-ADD7B67C54B3}"/>
                </a:ext>
              </a:extLst>
            </xdr:cNvPr>
            <xdr:cNvSpPr txBox="1"/>
          </xdr:nvSpPr>
          <xdr:spPr>
            <a:xfrm>
              <a:off x="1291721" y="1661685"/>
              <a:ext cx="29046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57806</xdr:colOff>
      <xdr:row>10</xdr:row>
      <xdr:rowOff>21020</xdr:rowOff>
    </xdr:from>
    <xdr:ext cx="1392622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8CC124-9D83-4E55-9BCA-B030A80B6141}"/>
                </a:ext>
              </a:extLst>
            </xdr:cNvPr>
            <xdr:cNvSpPr txBox="1"/>
          </xdr:nvSpPr>
          <xdr:spPr>
            <a:xfrm>
              <a:off x="57806" y="2222937"/>
              <a:ext cx="139262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8CC124-9D83-4E55-9BCA-B030A80B6141}"/>
                </a:ext>
              </a:extLst>
            </xdr:cNvPr>
            <xdr:cNvSpPr txBox="1"/>
          </xdr:nvSpPr>
          <xdr:spPr>
            <a:xfrm>
              <a:off x="57806" y="2222937"/>
              <a:ext cx="139262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𝑆𝑇= 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 − 𝑌 ̅ )^2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94592</xdr:colOff>
      <xdr:row>13</xdr:row>
      <xdr:rowOff>5254</xdr:rowOff>
    </xdr:from>
    <xdr:ext cx="43826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C9B5F0-FC47-42EA-BA8D-FB0D0C74F8E8}"/>
                </a:ext>
              </a:extLst>
            </xdr:cNvPr>
            <xdr:cNvSpPr txBox="1"/>
          </xdr:nvSpPr>
          <xdr:spPr>
            <a:xfrm>
              <a:off x="94592" y="2758964"/>
              <a:ext cx="4382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1C9B5F0-FC47-42EA-BA8D-FB0D0C74F8E8}"/>
                </a:ext>
              </a:extLst>
            </xdr:cNvPr>
            <xdr:cNvSpPr txBox="1"/>
          </xdr:nvSpPr>
          <xdr:spPr>
            <a:xfrm>
              <a:off x="94592" y="2758964"/>
              <a:ext cx="43826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𝑇=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47295</xdr:colOff>
      <xdr:row>17</xdr:row>
      <xdr:rowOff>5254</xdr:rowOff>
    </xdr:from>
    <xdr:ext cx="1270348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5F0529-01B5-427C-BC01-D1544F255DFC}"/>
                </a:ext>
              </a:extLst>
            </xdr:cNvPr>
            <xdr:cNvSpPr txBox="1"/>
          </xdr:nvSpPr>
          <xdr:spPr>
            <a:xfrm>
              <a:off x="47295" y="3494688"/>
              <a:ext cx="12703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𝑆𝐸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acc>
                                  <m:accPr>
                                    <m:chr m:val="̌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65F0529-01B5-427C-BC01-D1544F255DFC}"/>
                </a:ext>
              </a:extLst>
            </xdr:cNvPr>
            <xdr:cNvSpPr txBox="1"/>
          </xdr:nvSpPr>
          <xdr:spPr>
            <a:xfrm>
              <a:off x="47295" y="3494688"/>
              <a:ext cx="12703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∑▒(𝑌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57806</xdr:colOff>
      <xdr:row>19</xdr:row>
      <xdr:rowOff>178675</xdr:rowOff>
    </xdr:from>
    <xdr:ext cx="44486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92368C-8E53-4E2A-BA44-019C932DA7B5}"/>
                </a:ext>
              </a:extLst>
            </xdr:cNvPr>
            <xdr:cNvSpPr txBox="1"/>
          </xdr:nvSpPr>
          <xdr:spPr>
            <a:xfrm>
              <a:off x="57806" y="4035972"/>
              <a:ext cx="44486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𝑆𝑆𝐸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C92368C-8E53-4E2A-BA44-019C932DA7B5}"/>
                </a:ext>
              </a:extLst>
            </xdr:cNvPr>
            <xdr:cNvSpPr txBox="1"/>
          </xdr:nvSpPr>
          <xdr:spPr>
            <a:xfrm>
              <a:off x="57806" y="4035972"/>
              <a:ext cx="44486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𝑆𝑆𝐸=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278524</xdr:colOff>
      <xdr:row>0</xdr:row>
      <xdr:rowOff>162910</xdr:rowOff>
    </xdr:from>
    <xdr:ext cx="114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BF30B9F-FFA8-4A10-912B-CC44411E00FC}"/>
                </a:ext>
              </a:extLst>
            </xdr:cNvPr>
            <xdr:cNvSpPr txBox="1"/>
          </xdr:nvSpPr>
          <xdr:spPr>
            <a:xfrm>
              <a:off x="2511972" y="162910"/>
              <a:ext cx="114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̌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BF30B9F-FFA8-4A10-912B-CC44411E00FC}"/>
                </a:ext>
              </a:extLst>
            </xdr:cNvPr>
            <xdr:cNvSpPr txBox="1"/>
          </xdr:nvSpPr>
          <xdr:spPr>
            <a:xfrm>
              <a:off x="2511972" y="162910"/>
              <a:ext cx="114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̌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3</xdr:col>
      <xdr:colOff>78826</xdr:colOff>
      <xdr:row>0</xdr:row>
      <xdr:rowOff>173421</xdr:rowOff>
    </xdr:from>
    <xdr:ext cx="613438" cy="181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1F7C216-A7CC-4425-A690-1A7658C5AF8C}"/>
                </a:ext>
              </a:extLst>
            </xdr:cNvPr>
            <xdr:cNvSpPr txBox="1"/>
          </xdr:nvSpPr>
          <xdr:spPr>
            <a:xfrm>
              <a:off x="2937640" y="173421"/>
              <a:ext cx="613438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1F7C216-A7CC-4425-A690-1A7658C5AF8C}"/>
                </a:ext>
              </a:extLst>
            </xdr:cNvPr>
            <xdr:cNvSpPr txBox="1"/>
          </xdr:nvSpPr>
          <xdr:spPr>
            <a:xfrm>
              <a:off x="2937640" y="173421"/>
              <a:ext cx="613438" cy="181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)^2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4</xdr:col>
      <xdr:colOff>94591</xdr:colOff>
      <xdr:row>0</xdr:row>
      <xdr:rowOff>152401</xdr:rowOff>
    </xdr:from>
    <xdr:ext cx="625619" cy="224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6423785-A731-402F-9885-391FBA5EC459}"/>
                </a:ext>
              </a:extLst>
            </xdr:cNvPr>
            <xdr:cNvSpPr txBox="1"/>
          </xdr:nvSpPr>
          <xdr:spPr>
            <a:xfrm>
              <a:off x="3720660" y="152401"/>
              <a:ext cx="625619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̌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PH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6423785-A731-402F-9885-391FBA5EC459}"/>
                </a:ext>
              </a:extLst>
            </xdr:cNvPr>
            <xdr:cNvSpPr txBox="1"/>
          </xdr:nvSpPr>
          <xdr:spPr>
            <a:xfrm>
              <a:off x="3720660" y="152401"/>
              <a:ext cx="625619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</a:t>
              </a:r>
              <a:endParaRPr lang="en-PH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63063</xdr:colOff>
      <xdr:row>0</xdr:row>
      <xdr:rowOff>157655</xdr:rowOff>
    </xdr:from>
    <xdr:ext cx="625619" cy="224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CB17C86-D1C9-4E54-B8ED-10F2AE0000D1}"/>
                </a:ext>
              </a:extLst>
            </xdr:cNvPr>
            <xdr:cNvSpPr txBox="1"/>
          </xdr:nvSpPr>
          <xdr:spPr>
            <a:xfrm>
              <a:off x="4456387" y="157655"/>
              <a:ext cx="625619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̌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CB17C86-D1C9-4E54-B8ED-10F2AE0000D1}"/>
                </a:ext>
              </a:extLst>
            </xdr:cNvPr>
            <xdr:cNvSpPr txBox="1"/>
          </xdr:nvSpPr>
          <xdr:spPr>
            <a:xfrm>
              <a:off x="4456387" y="157655"/>
              <a:ext cx="625619" cy="224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89338</xdr:colOff>
      <xdr:row>10</xdr:row>
      <xdr:rowOff>21021</xdr:rowOff>
    </xdr:from>
    <xdr:ext cx="1392622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C1D4BBD-2FE3-47D0-A71B-52BD30E3C857}"/>
                </a:ext>
              </a:extLst>
            </xdr:cNvPr>
            <xdr:cNvSpPr txBox="1"/>
          </xdr:nvSpPr>
          <xdr:spPr>
            <a:xfrm>
              <a:off x="2322786" y="2222938"/>
              <a:ext cx="139262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̌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C1D4BBD-2FE3-47D0-A71B-52BD30E3C857}"/>
                </a:ext>
              </a:extLst>
            </xdr:cNvPr>
            <xdr:cNvSpPr txBox="1"/>
          </xdr:nvSpPr>
          <xdr:spPr>
            <a:xfrm>
              <a:off x="2322786" y="2222938"/>
              <a:ext cx="1392622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𝑆𝑅= 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 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 𝑌 ̅ )^2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89338</xdr:colOff>
      <xdr:row>13</xdr:row>
      <xdr:rowOff>0</xdr:rowOff>
    </xdr:from>
    <xdr:ext cx="44525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43B1226-3B53-45C0-8E9E-818011CDCE18}"/>
                </a:ext>
              </a:extLst>
            </xdr:cNvPr>
            <xdr:cNvSpPr txBox="1"/>
          </xdr:nvSpPr>
          <xdr:spPr>
            <a:xfrm>
              <a:off x="2322786" y="2753710"/>
              <a:ext cx="4452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643B1226-3B53-45C0-8E9E-818011CDCE18}"/>
                </a:ext>
              </a:extLst>
            </xdr:cNvPr>
            <xdr:cNvSpPr txBox="1"/>
          </xdr:nvSpPr>
          <xdr:spPr>
            <a:xfrm>
              <a:off x="2322786" y="2753710"/>
              <a:ext cx="4452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𝑅=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168165</xdr:colOff>
      <xdr:row>17</xdr:row>
      <xdr:rowOff>21021</xdr:rowOff>
    </xdr:from>
    <xdr:ext cx="113172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2CC13E6-8AD2-4B5E-A0D7-531F753DD4DB}"/>
                </a:ext>
              </a:extLst>
            </xdr:cNvPr>
            <xdr:cNvSpPr txBox="1"/>
          </xdr:nvSpPr>
          <xdr:spPr>
            <a:xfrm>
              <a:off x="2401613" y="3510455"/>
              <a:ext cx="113172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𝑆𝑆𝑅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𝑆𝑆𝐸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2CC13E6-8AD2-4B5E-A0D7-531F753DD4DB}"/>
                </a:ext>
              </a:extLst>
            </xdr:cNvPr>
            <xdr:cNvSpPr txBox="1"/>
          </xdr:nvSpPr>
          <xdr:spPr>
            <a:xfrm>
              <a:off x="2401613" y="3510455"/>
              <a:ext cx="113172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n-US" sz="1100" i="0">
                  <a:latin typeface="Cambria Math" panose="02040503050406030204" pitchFamily="18" charset="0"/>
                </a:rPr>
                <a:t>𝑆</a:t>
              </a:r>
              <a:r>
                <a:rPr lang="en-US" sz="1100" b="0" i="0">
                  <a:latin typeface="Cambria Math" panose="02040503050406030204" pitchFamily="18" charset="0"/>
                </a:rPr>
                <a:t>𝑇=𝑆𝑆𝑅+𝑆𝑆𝐸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8</xdr:col>
      <xdr:colOff>362608</xdr:colOff>
      <xdr:row>9</xdr:row>
      <xdr:rowOff>10510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E0A186-BBB8-433B-81D0-24EA9B59F7C3}"/>
                </a:ext>
              </a:extLst>
            </xdr:cNvPr>
            <xdr:cNvSpPr txBox="1"/>
          </xdr:nvSpPr>
          <xdr:spPr>
            <a:xfrm>
              <a:off x="6716111" y="2028496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CE0A186-BBB8-433B-81D0-24EA9B59F7C3}"/>
                </a:ext>
              </a:extLst>
            </xdr:cNvPr>
            <xdr:cNvSpPr txBox="1"/>
          </xdr:nvSpPr>
          <xdr:spPr>
            <a:xfrm>
              <a:off x="6716111" y="2028496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(𝑟〗^2)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5</xdr:col>
      <xdr:colOff>735724</xdr:colOff>
      <xdr:row>10</xdr:row>
      <xdr:rowOff>89338</xdr:rowOff>
    </xdr:from>
    <xdr:ext cx="1855076" cy="318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DBF2F23-80DA-44E9-87C7-C21D525F2CB2}"/>
                </a:ext>
              </a:extLst>
            </xdr:cNvPr>
            <xdr:cNvSpPr txBox="1"/>
          </xdr:nvSpPr>
          <xdr:spPr>
            <a:xfrm>
              <a:off x="5129048" y="2291255"/>
              <a:ext cx="185507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𝑆𝑆𝑅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𝑆𝑆𝑇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=1 − 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𝑆𝑆𝐸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DBF2F23-80DA-44E9-87C7-C21D525F2CB2}"/>
                </a:ext>
              </a:extLst>
            </xdr:cNvPr>
            <xdr:cNvSpPr txBox="1"/>
          </xdr:nvSpPr>
          <xdr:spPr>
            <a:xfrm>
              <a:off x="5129048" y="2291255"/>
              <a:ext cx="1855076" cy="318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𝑟^2=  𝑆𝑆𝑅/𝑆𝑆𝑇=1 −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/𝑆𝑆𝑇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157655</xdr:colOff>
      <xdr:row>12</xdr:row>
      <xdr:rowOff>178676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67ADA6F-2EF6-41DC-B01A-789D9A2F1789}"/>
                </a:ext>
              </a:extLst>
            </xdr:cNvPr>
            <xdr:cNvSpPr txBox="1"/>
          </xdr:nvSpPr>
          <xdr:spPr>
            <a:xfrm>
              <a:off x="5291958" y="2748455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67ADA6F-2EF6-41DC-B01A-789D9A2F1789}"/>
                </a:ext>
              </a:extLst>
            </xdr:cNvPr>
            <xdr:cNvSpPr txBox="1"/>
          </xdr:nvSpPr>
          <xdr:spPr>
            <a:xfrm>
              <a:off x="5291958" y="2748455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𝑟^2=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8</xdr:col>
      <xdr:colOff>178677</xdr:colOff>
      <xdr:row>16</xdr:row>
      <xdr:rowOff>5255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4A7E485-EFCB-46D0-95C1-D72403A7A457}"/>
                </a:ext>
              </a:extLst>
            </xdr:cNvPr>
            <xdr:cNvSpPr txBox="1"/>
          </xdr:nvSpPr>
          <xdr:spPr>
            <a:xfrm>
              <a:off x="6532180" y="3310758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PH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4A7E485-EFCB-46D0-95C1-D72403A7A457}"/>
                </a:ext>
              </a:extLst>
            </xdr:cNvPr>
            <xdr:cNvSpPr txBox="1"/>
          </xdr:nvSpPr>
          <xdr:spPr>
            <a:xfrm>
              <a:off x="6532180" y="3310758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5</xdr:col>
      <xdr:colOff>620109</xdr:colOff>
      <xdr:row>17</xdr:row>
      <xdr:rowOff>57807</xdr:rowOff>
    </xdr:from>
    <xdr:ext cx="1298029" cy="227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04BABA1-1B7F-45C8-8128-7D7E75C7B8DD}"/>
                </a:ext>
              </a:extLst>
            </xdr:cNvPr>
            <xdr:cNvSpPr txBox="1"/>
          </xdr:nvSpPr>
          <xdr:spPr>
            <a:xfrm>
              <a:off x="5013433" y="3547241"/>
              <a:ext cx="1298029" cy="227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04BABA1-1B7F-45C8-8128-7D7E75C7B8DD}"/>
                </a:ext>
              </a:extLst>
            </xdr:cNvPr>
            <xdr:cNvSpPr txBox="1"/>
          </xdr:nvSpPr>
          <xdr:spPr>
            <a:xfrm>
              <a:off x="5013433" y="3547241"/>
              <a:ext cx="1298029" cy="227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b="0" i="0">
                  <a:latin typeface="Cambria Math" panose="02040503050406030204" pitchFamily="18" charset="0"/>
                </a:rPr>
                <a:t>= √(𝑟^2 )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147145</xdr:colOff>
      <xdr:row>19</xdr:row>
      <xdr:rowOff>5256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430BC80-A092-4637-A476-8E69247FDBC4}"/>
                </a:ext>
              </a:extLst>
            </xdr:cNvPr>
            <xdr:cNvSpPr txBox="1"/>
          </xdr:nvSpPr>
          <xdr:spPr>
            <a:xfrm>
              <a:off x="5281448" y="3862553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2430BC80-A092-4637-A476-8E69247FDBC4}"/>
                </a:ext>
              </a:extLst>
            </xdr:cNvPr>
            <xdr:cNvSpPr txBox="1"/>
          </xdr:nvSpPr>
          <xdr:spPr>
            <a:xfrm>
              <a:off x="5281448" y="3862553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𝑟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12</xdr:col>
      <xdr:colOff>215462</xdr:colOff>
      <xdr:row>9</xdr:row>
      <xdr:rowOff>5256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330FE51-924F-49B9-AA0A-B63E9C9D09DC}"/>
                </a:ext>
              </a:extLst>
            </xdr:cNvPr>
            <xdr:cNvSpPr txBox="1"/>
          </xdr:nvSpPr>
          <xdr:spPr>
            <a:xfrm>
              <a:off x="9007365" y="2023242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4330FE51-924F-49B9-AA0A-B63E9C9D09DC}"/>
                </a:ext>
              </a:extLst>
            </xdr:cNvPr>
            <xdr:cNvSpPr txBox="1"/>
          </xdr:nvSpPr>
          <xdr:spPr>
            <a:xfrm>
              <a:off x="9007365" y="2023242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(𝑠〗^2)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9</xdr:col>
      <xdr:colOff>583323</xdr:colOff>
      <xdr:row>10</xdr:row>
      <xdr:rowOff>36787</xdr:rowOff>
    </xdr:from>
    <xdr:ext cx="2028498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9238E3E-647C-4634-BE5E-C60C6D6C602C}"/>
                </a:ext>
              </a:extLst>
            </xdr:cNvPr>
            <xdr:cNvSpPr txBox="1"/>
          </xdr:nvSpPr>
          <xdr:spPr>
            <a:xfrm>
              <a:off x="7546426" y="2238704"/>
              <a:ext cx="2028498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𝑀𝑆𝐸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𝑆𝑆𝐸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9238E3E-647C-4634-BE5E-C60C6D6C602C}"/>
                </a:ext>
              </a:extLst>
            </xdr:cNvPr>
            <xdr:cNvSpPr txBox="1"/>
          </xdr:nvSpPr>
          <xdr:spPr>
            <a:xfrm>
              <a:off x="7546426" y="2238704"/>
              <a:ext cx="2028498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𝑠^2= 𝑀𝑆𝐸=  𝑆𝑆𝐸/(𝑛 −𝑘−1)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10</xdr:col>
      <xdr:colOff>199696</xdr:colOff>
      <xdr:row>12</xdr:row>
      <xdr:rowOff>178676</xdr:rowOff>
    </xdr:from>
    <xdr:ext cx="499242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5B8517A-123C-40D3-9EF9-8BC8B891C67C}"/>
                </a:ext>
              </a:extLst>
            </xdr:cNvPr>
            <xdr:cNvSpPr txBox="1"/>
          </xdr:nvSpPr>
          <xdr:spPr>
            <a:xfrm>
              <a:off x="7772399" y="2748455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A5B8517A-123C-40D3-9EF9-8BC8B891C67C}"/>
                </a:ext>
              </a:extLst>
            </xdr:cNvPr>
            <xdr:cNvSpPr txBox="1"/>
          </xdr:nvSpPr>
          <xdr:spPr>
            <a:xfrm>
              <a:off x="7772399" y="2748455"/>
              <a:ext cx="499242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𝑠^2=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13</xdr:col>
      <xdr:colOff>236482</xdr:colOff>
      <xdr:row>16</xdr:row>
      <xdr:rowOff>5255</xdr:rowOff>
    </xdr:from>
    <xdr:ext cx="49924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EED685E-D566-43CC-8B67-CBEF27448A5B}"/>
                </a:ext>
              </a:extLst>
            </xdr:cNvPr>
            <xdr:cNvSpPr txBox="1"/>
          </xdr:nvSpPr>
          <xdr:spPr>
            <a:xfrm>
              <a:off x="9637985" y="3310758"/>
              <a:ext cx="4992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EEED685E-D566-43CC-8B67-CBEF27448A5B}"/>
                </a:ext>
              </a:extLst>
            </xdr:cNvPr>
            <xdr:cNvSpPr txBox="1"/>
          </xdr:nvSpPr>
          <xdr:spPr>
            <a:xfrm>
              <a:off x="9637985" y="3310758"/>
              <a:ext cx="4992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(𝑠)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10</xdr:col>
      <xdr:colOff>47296</xdr:colOff>
      <xdr:row>17</xdr:row>
      <xdr:rowOff>73573</xdr:rowOff>
    </xdr:from>
    <xdr:ext cx="1203435" cy="196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1D58066-6278-4141-8C43-5FE15CFFA438}"/>
                </a:ext>
              </a:extLst>
            </xdr:cNvPr>
            <xdr:cNvSpPr txBox="1"/>
          </xdr:nvSpPr>
          <xdr:spPr>
            <a:xfrm>
              <a:off x="7619999" y="3563007"/>
              <a:ext cx="1203435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𝑀𝑆𝐸</m:t>
                        </m:r>
                      </m:e>
                    </m:rad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91D58066-6278-4141-8C43-5FE15CFFA438}"/>
                </a:ext>
              </a:extLst>
            </xdr:cNvPr>
            <xdr:cNvSpPr txBox="1"/>
          </xdr:nvSpPr>
          <xdr:spPr>
            <a:xfrm>
              <a:off x="7619999" y="3563007"/>
              <a:ext cx="1203435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𝑠= √𝑀𝑆𝐸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10</xdr:col>
      <xdr:colOff>162912</xdr:colOff>
      <xdr:row>19</xdr:row>
      <xdr:rowOff>15765</xdr:rowOff>
    </xdr:from>
    <xdr:ext cx="57281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B81DD5D-E833-4220-8B60-0DED9274C6F1}"/>
                </a:ext>
              </a:extLst>
            </xdr:cNvPr>
            <xdr:cNvSpPr txBox="1"/>
          </xdr:nvSpPr>
          <xdr:spPr>
            <a:xfrm>
              <a:off x="7735615" y="3873062"/>
              <a:ext cx="57281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B81DD5D-E833-4220-8B60-0DED9274C6F1}"/>
                </a:ext>
              </a:extLst>
            </xdr:cNvPr>
            <xdr:cNvSpPr txBox="1"/>
          </xdr:nvSpPr>
          <xdr:spPr>
            <a:xfrm>
              <a:off x="7735615" y="3873062"/>
              <a:ext cx="57281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𝑠=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7</xdr:col>
      <xdr:colOff>84083</xdr:colOff>
      <xdr:row>2</xdr:row>
      <xdr:rowOff>15765</xdr:rowOff>
    </xdr:from>
    <xdr:ext cx="1399999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2B16586-8B6B-4A3B-8AF4-A94B0683DB04}"/>
                </a:ext>
              </a:extLst>
            </xdr:cNvPr>
            <xdr:cNvSpPr txBox="1"/>
          </xdr:nvSpPr>
          <xdr:spPr>
            <a:xfrm>
              <a:off x="5827986" y="746234"/>
              <a:ext cx="13999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̌"/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PH" sz="1100" b="0" i="1">
                        <a:latin typeface="Cambria Math" panose="02040503050406030204" pitchFamily="18" charset="0"/>
                      </a:rPr>
                      <m:t>1.6441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PH" sz="1100" b="0" i="1">
                        <a:latin typeface="Cambria Math" panose="02040503050406030204" pitchFamily="18" charset="0"/>
                      </a:rPr>
                      <m:t>0.5932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en-PH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2B16586-8B6B-4A3B-8AF4-A94B0683DB04}"/>
                </a:ext>
              </a:extLst>
            </xdr:cNvPr>
            <xdr:cNvSpPr txBox="1"/>
          </xdr:nvSpPr>
          <xdr:spPr>
            <a:xfrm>
              <a:off x="5827986" y="746234"/>
              <a:ext cx="1399999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̌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PH" sz="1100" b="0" i="0">
                  <a:latin typeface="Cambria Math" panose="02040503050406030204" pitchFamily="18" charset="0"/>
                </a:rPr>
                <a:t>1.6441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PH" sz="1100" b="0" i="0">
                  <a:latin typeface="Cambria Math" panose="02040503050406030204" pitchFamily="18" charset="0"/>
                </a:rPr>
                <a:t>0.5932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endParaRPr lang="en-PH" sz="1100"/>
            </a:p>
          </xdr:txBody>
        </xdr:sp>
      </mc:Fallback>
    </mc:AlternateContent>
    <xdr:clientData/>
  </xdr:oneCellAnchor>
  <xdr:twoCellAnchor>
    <xdr:from>
      <xdr:col>13</xdr:col>
      <xdr:colOff>76200</xdr:colOff>
      <xdr:row>0</xdr:row>
      <xdr:rowOff>94594</xdr:rowOff>
    </xdr:from>
    <xdr:to>
      <xdr:col>20</xdr:col>
      <xdr:colOff>381000</xdr:colOff>
      <xdr:row>13</xdr:row>
      <xdr:rowOff>84084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84152D5-A878-59AD-01AC-C83995E4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0</xdr:row>
      <xdr:rowOff>217832</xdr:rowOff>
    </xdr:from>
    <xdr:ext cx="17325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EAEDC3-DFB0-9223-210A-2D3C505E04D6}"/>
                </a:ext>
              </a:extLst>
            </xdr:cNvPr>
            <xdr:cNvSpPr txBox="1"/>
          </xdr:nvSpPr>
          <xdr:spPr>
            <a:xfrm>
              <a:off x="1331843" y="217832"/>
              <a:ext cx="1732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9EAEDC3-DFB0-9223-210A-2D3C505E04D6}"/>
                </a:ext>
              </a:extLst>
            </xdr:cNvPr>
            <xdr:cNvSpPr txBox="1"/>
          </xdr:nvSpPr>
          <xdr:spPr>
            <a:xfrm>
              <a:off x="1331843" y="217832"/>
              <a:ext cx="17325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2</xdr:col>
      <xdr:colOff>281940</xdr:colOff>
      <xdr:row>0</xdr:row>
      <xdr:rowOff>225452</xdr:rowOff>
    </xdr:from>
    <xdr:ext cx="176523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DAF506-30E1-425E-88CF-BAB9941C3C03}"/>
                </a:ext>
              </a:extLst>
            </xdr:cNvPr>
            <xdr:cNvSpPr txBox="1"/>
          </xdr:nvSpPr>
          <xdr:spPr>
            <a:xfrm>
              <a:off x="2223383" y="225452"/>
              <a:ext cx="1765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DAF506-30E1-425E-88CF-BAB9941C3C03}"/>
                </a:ext>
              </a:extLst>
            </xdr:cNvPr>
            <xdr:cNvSpPr txBox="1"/>
          </xdr:nvSpPr>
          <xdr:spPr>
            <a:xfrm>
              <a:off x="2223383" y="225452"/>
              <a:ext cx="1765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PH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0</xdr:col>
      <xdr:colOff>410818</xdr:colOff>
      <xdr:row>0</xdr:row>
      <xdr:rowOff>231912</xdr:rowOff>
    </xdr:from>
    <xdr:ext cx="114839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A7615AE-4675-4FE3-BDCF-E1318F36098B}"/>
                </a:ext>
              </a:extLst>
            </xdr:cNvPr>
            <xdr:cNvSpPr txBox="1"/>
          </xdr:nvSpPr>
          <xdr:spPr>
            <a:xfrm>
              <a:off x="410818" y="231912"/>
              <a:ext cx="114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𝑌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A7615AE-4675-4FE3-BDCF-E1318F36098B}"/>
                </a:ext>
              </a:extLst>
            </xdr:cNvPr>
            <xdr:cNvSpPr txBox="1"/>
          </xdr:nvSpPr>
          <xdr:spPr>
            <a:xfrm>
              <a:off x="410818" y="231912"/>
              <a:ext cx="11483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𝑌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1</xdr:col>
      <xdr:colOff>29308</xdr:colOff>
      <xdr:row>17</xdr:row>
      <xdr:rowOff>11724</xdr:rowOff>
    </xdr:from>
    <xdr:ext cx="242739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CE46A6E-B798-4013-B14E-E63F4AB1221A}"/>
                </a:ext>
              </a:extLst>
            </xdr:cNvPr>
            <xdr:cNvSpPr txBox="1"/>
          </xdr:nvSpPr>
          <xdr:spPr>
            <a:xfrm>
              <a:off x="908539" y="3429001"/>
              <a:ext cx="242739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̌"/>
                      <m:ctrlPr>
                        <a:rPr lang="en-PH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acc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146,527.38+43.91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PH" sz="1100"/>
                <a:t> -</a:t>
              </a:r>
              <a:r>
                <a:rPr lang="en-PH" sz="1100" baseline="0"/>
                <a:t> 2,904.64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P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PH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CE46A6E-B798-4013-B14E-E63F4AB1221A}"/>
                </a:ext>
              </a:extLst>
            </xdr:cNvPr>
            <xdr:cNvSpPr txBox="1"/>
          </xdr:nvSpPr>
          <xdr:spPr>
            <a:xfrm>
              <a:off x="908539" y="3429001"/>
              <a:ext cx="242739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̌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146,527.38+43.91𝑋_1</a:t>
              </a:r>
              <a:r>
                <a:rPr lang="en-PH" sz="1100"/>
                <a:t> -</a:t>
              </a:r>
              <a:r>
                <a:rPr lang="en-PH" sz="1100" baseline="0"/>
                <a:t> 2,904.64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PH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PH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883A-9758-4110-8FEA-914B53E04ABA}">
  <dimension ref="A1:F20"/>
  <sheetViews>
    <sheetView tabSelected="1" zoomScale="70" zoomScaleNormal="70" workbookViewId="0">
      <selection activeCell="A8" sqref="A8"/>
    </sheetView>
  </sheetViews>
  <sheetFormatPr defaultRowHeight="14.4" x14ac:dyDescent="0.3"/>
  <cols>
    <col min="1" max="1" width="18.21875" style="2" customWidth="1"/>
    <col min="2" max="2" width="14.33203125" style="2" customWidth="1"/>
    <col min="3" max="3" width="9.77734375" style="2" customWidth="1"/>
    <col min="4" max="4" width="8.77734375" style="2" customWidth="1"/>
    <col min="5" max="5" width="16.88671875" style="2" customWidth="1"/>
    <col min="6" max="6" width="10.77734375" style="2" customWidth="1"/>
    <col min="7" max="16384" width="8.88671875" style="2"/>
  </cols>
  <sheetData>
    <row r="1" spans="1:6" ht="43.2" x14ac:dyDescent="0.3">
      <c r="A1" s="1" t="s">
        <v>0</v>
      </c>
      <c r="B1" s="1" t="s">
        <v>1</v>
      </c>
    </row>
    <row r="2" spans="1:6" x14ac:dyDescent="0.3">
      <c r="A2" s="2">
        <v>3</v>
      </c>
      <c r="B2" s="2">
        <v>3</v>
      </c>
      <c r="C2" s="2">
        <f>A2-$A$8</f>
        <v>-3.5</v>
      </c>
      <c r="D2" s="2">
        <f>B2-$B$7</f>
        <v>-2</v>
      </c>
      <c r="E2" s="2">
        <f>C2*D2</f>
        <v>7</v>
      </c>
      <c r="F2" s="2">
        <f>POWER(C2,2)</f>
        <v>12.25</v>
      </c>
    </row>
    <row r="3" spans="1:6" x14ac:dyDescent="0.3">
      <c r="A3" s="2">
        <v>6</v>
      </c>
      <c r="B3" s="2">
        <v>4</v>
      </c>
      <c r="C3" s="2">
        <f t="shared" ref="C3:C7" si="0">A3-$A$8</f>
        <v>-0.5</v>
      </c>
      <c r="D3" s="2">
        <f t="shared" ref="D3:D7" si="1">B3-$B$7</f>
        <v>-1</v>
      </c>
      <c r="E3" s="2">
        <f t="shared" ref="E3:E7" si="2">C3*D3</f>
        <v>0.5</v>
      </c>
      <c r="F3" s="2">
        <f t="shared" ref="F3:F7" si="3">POWER(C3,2)</f>
        <v>0.25</v>
      </c>
    </row>
    <row r="4" spans="1:6" x14ac:dyDescent="0.3">
      <c r="A4" s="2">
        <v>7</v>
      </c>
      <c r="B4" s="2">
        <v>7</v>
      </c>
      <c r="C4" s="2">
        <f t="shared" si="0"/>
        <v>0.5</v>
      </c>
      <c r="D4" s="2">
        <f t="shared" si="1"/>
        <v>2</v>
      </c>
      <c r="E4" s="2">
        <f t="shared" si="2"/>
        <v>1</v>
      </c>
      <c r="F4" s="2">
        <f t="shared" si="3"/>
        <v>0.25</v>
      </c>
    </row>
    <row r="5" spans="1:6" x14ac:dyDescent="0.3">
      <c r="A5" s="2">
        <v>5</v>
      </c>
      <c r="B5" s="2">
        <v>6</v>
      </c>
      <c r="C5" s="2">
        <f t="shared" si="0"/>
        <v>-1.5</v>
      </c>
      <c r="D5" s="2">
        <f t="shared" si="1"/>
        <v>1</v>
      </c>
      <c r="E5" s="2">
        <f t="shared" si="2"/>
        <v>-1.5</v>
      </c>
      <c r="F5" s="2">
        <f t="shared" si="3"/>
        <v>2.25</v>
      </c>
    </row>
    <row r="6" spans="1:6" x14ac:dyDescent="0.3">
      <c r="A6" s="2">
        <v>10</v>
      </c>
      <c r="B6" s="2">
        <v>8</v>
      </c>
      <c r="C6" s="2">
        <f t="shared" si="0"/>
        <v>3.5</v>
      </c>
      <c r="D6" s="2">
        <f t="shared" si="1"/>
        <v>3</v>
      </c>
      <c r="E6" s="2">
        <f t="shared" si="2"/>
        <v>10.5</v>
      </c>
      <c r="F6" s="2">
        <f t="shared" si="3"/>
        <v>12.25</v>
      </c>
    </row>
    <row r="7" spans="1:6" x14ac:dyDescent="0.3">
      <c r="A7" s="2">
        <v>8</v>
      </c>
      <c r="B7" s="2">
        <v>5</v>
      </c>
      <c r="C7" s="2">
        <f t="shared" si="0"/>
        <v>1.5</v>
      </c>
      <c r="D7" s="2">
        <f t="shared" si="1"/>
        <v>0</v>
      </c>
      <c r="E7" s="2">
        <f t="shared" si="2"/>
        <v>0</v>
      </c>
      <c r="F7" s="2">
        <f t="shared" si="3"/>
        <v>2.25</v>
      </c>
    </row>
    <row r="8" spans="1:6" s="3" customFormat="1" x14ac:dyDescent="0.3">
      <c r="A8" s="5">
        <f>AVERAGE(A2:A7)</f>
        <v>6.5</v>
      </c>
      <c r="B8" s="5">
        <f>AVERAGE(B2:B7)</f>
        <v>5.5</v>
      </c>
      <c r="C8" s="5"/>
      <c r="D8" s="5"/>
      <c r="E8" s="5">
        <f>SUM(E2:E7)</f>
        <v>17.5</v>
      </c>
      <c r="F8" s="5">
        <f>SUM(F2:F7)</f>
        <v>29.5</v>
      </c>
    </row>
    <row r="10" spans="1:6" s="4" customFormat="1" x14ac:dyDescent="0.3">
      <c r="A10" s="4" t="s">
        <v>2</v>
      </c>
      <c r="C10" s="4" t="s">
        <v>4</v>
      </c>
    </row>
    <row r="14" spans="1:6" x14ac:dyDescent="0.3">
      <c r="A14" s="3">
        <f>E8/F8</f>
        <v>0.59322033898305082</v>
      </c>
    </row>
    <row r="17" spans="1:1" x14ac:dyDescent="0.3">
      <c r="A17" s="4" t="s">
        <v>3</v>
      </c>
    </row>
    <row r="20" spans="1:1" x14ac:dyDescent="0.3">
      <c r="A20" s="3">
        <f>B8-(A14*A8)</f>
        <v>1.6440677966101696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D3DC-CEBF-499D-8045-41B75E4620F5}">
  <dimension ref="A1:L21"/>
  <sheetViews>
    <sheetView zoomScale="69" zoomScaleNormal="145" workbookViewId="0">
      <selection activeCell="J6" sqref="J6"/>
    </sheetView>
  </sheetViews>
  <sheetFormatPr defaultRowHeight="14.4" x14ac:dyDescent="0.3"/>
  <cols>
    <col min="1" max="1" width="18.21875" style="2" customWidth="1"/>
    <col min="2" max="2" width="14.33203125" style="2" customWidth="1"/>
    <col min="3" max="3" width="9.109375" style="2" customWidth="1"/>
    <col min="4" max="5" width="11.21875" style="2" customWidth="1"/>
    <col min="6" max="6" width="10.77734375" style="2" customWidth="1"/>
    <col min="7" max="16384" width="8.88671875" style="2"/>
  </cols>
  <sheetData>
    <row r="1" spans="1:12" ht="43.2" x14ac:dyDescent="0.3">
      <c r="A1" s="1" t="s">
        <v>0</v>
      </c>
      <c r="B1" s="1" t="s">
        <v>1</v>
      </c>
    </row>
    <row r="2" spans="1:12" x14ac:dyDescent="0.3">
      <c r="A2" s="2">
        <v>3</v>
      </c>
      <c r="B2" s="2">
        <v>3</v>
      </c>
      <c r="C2" s="2">
        <f>1.6441+(0.5932*A2)</f>
        <v>3.4236999999999997</v>
      </c>
      <c r="D2" s="2">
        <f>POWER((B2-$B$8),2)</f>
        <v>6.25</v>
      </c>
      <c r="E2" s="2">
        <f>POWER((B2-C2),2)</f>
        <v>0.17952168999999979</v>
      </c>
      <c r="F2" s="2">
        <f>POWER((C2-$B$8),2)</f>
        <v>4.3110216900000013</v>
      </c>
    </row>
    <row r="3" spans="1:12" x14ac:dyDescent="0.3">
      <c r="A3" s="2">
        <v>6</v>
      </c>
      <c r="B3" s="2">
        <v>4</v>
      </c>
      <c r="C3" s="2">
        <f t="shared" ref="C3:C7" si="0">1.6441+(0.5932*A3)</f>
        <v>5.2032999999999996</v>
      </c>
      <c r="D3" s="2">
        <f t="shared" ref="D3:D7" si="1">POWER((B3-$B$8),2)</f>
        <v>2.25</v>
      </c>
      <c r="E3" s="2">
        <f t="shared" ref="E3:E7" si="2">POWER((B3-C3),2)</f>
        <v>1.447930889999999</v>
      </c>
      <c r="F3" s="2">
        <f t="shared" ref="F3:F7" si="3">POWER((C3-$B$8),2)</f>
        <v>8.8030890000000236E-2</v>
      </c>
    </row>
    <row r="4" spans="1:12" x14ac:dyDescent="0.3">
      <c r="A4" s="2">
        <v>7</v>
      </c>
      <c r="B4" s="2">
        <v>7</v>
      </c>
      <c r="C4" s="2">
        <f t="shared" si="0"/>
        <v>5.7965</v>
      </c>
      <c r="D4" s="2">
        <f t="shared" si="1"/>
        <v>2.25</v>
      </c>
      <c r="E4" s="2">
        <f t="shared" si="2"/>
        <v>1.4484122500000001</v>
      </c>
      <c r="F4" s="2">
        <f t="shared" si="3"/>
        <v>8.7912249999999997E-2</v>
      </c>
    </row>
    <row r="5" spans="1:12" x14ac:dyDescent="0.3">
      <c r="A5" s="2">
        <v>5</v>
      </c>
      <c r="B5" s="2">
        <v>6</v>
      </c>
      <c r="C5" s="2">
        <f t="shared" si="0"/>
        <v>4.6100999999999992</v>
      </c>
      <c r="D5" s="2">
        <f t="shared" si="1"/>
        <v>0.25</v>
      </c>
      <c r="E5" s="2">
        <f t="shared" si="2"/>
        <v>1.9318220100000023</v>
      </c>
      <c r="F5" s="2">
        <f t="shared" si="3"/>
        <v>0.7919220100000014</v>
      </c>
    </row>
    <row r="6" spans="1:12" x14ac:dyDescent="0.3">
      <c r="A6" s="2">
        <v>10</v>
      </c>
      <c r="B6" s="2">
        <v>8</v>
      </c>
      <c r="C6" s="2">
        <f t="shared" si="0"/>
        <v>7.5760999999999994</v>
      </c>
      <c r="D6" s="2">
        <f t="shared" si="1"/>
        <v>6.25</v>
      </c>
      <c r="E6" s="2">
        <f t="shared" si="2"/>
        <v>0.17969121000000052</v>
      </c>
      <c r="F6" s="2">
        <f t="shared" si="3"/>
        <v>4.3101912099999975</v>
      </c>
    </row>
    <row r="7" spans="1:12" x14ac:dyDescent="0.3">
      <c r="A7" s="2">
        <v>8</v>
      </c>
      <c r="B7" s="2">
        <v>5</v>
      </c>
      <c r="C7" s="2">
        <f t="shared" si="0"/>
        <v>6.3896999999999995</v>
      </c>
      <c r="D7" s="2">
        <f t="shared" si="1"/>
        <v>0.25</v>
      </c>
      <c r="E7" s="2">
        <f t="shared" si="2"/>
        <v>1.9312660899999985</v>
      </c>
      <c r="F7" s="2">
        <f t="shared" si="3"/>
        <v>0.79156608999999911</v>
      </c>
    </row>
    <row r="8" spans="1:12" s="3" customFormat="1" x14ac:dyDescent="0.3">
      <c r="A8" s="5"/>
      <c r="B8" s="5">
        <f>AVERAGE(B2:B7)</f>
        <v>5.5</v>
      </c>
      <c r="C8" s="5"/>
      <c r="D8" s="5">
        <f>SUM(D2:D7)</f>
        <v>17.5</v>
      </c>
      <c r="E8" s="5">
        <f>SUM(E2:E7)</f>
        <v>7.1186441399999998</v>
      </c>
      <c r="F8" s="5">
        <f>SUM(F2:F7)</f>
        <v>10.380644140000001</v>
      </c>
    </row>
    <row r="10" spans="1:12" s="4" customFormat="1" x14ac:dyDescent="0.3">
      <c r="A10" s="4" t="s">
        <v>5</v>
      </c>
      <c r="C10" s="4" t="s">
        <v>7</v>
      </c>
      <c r="G10" s="4" t="s">
        <v>9</v>
      </c>
      <c r="K10" s="4" t="s">
        <v>11</v>
      </c>
    </row>
    <row r="14" spans="1:12" x14ac:dyDescent="0.3">
      <c r="A14" s="3">
        <f>D8</f>
        <v>17.5</v>
      </c>
      <c r="D14" s="4">
        <f>F8</f>
        <v>10.380644140000001</v>
      </c>
      <c r="H14" s="2">
        <f>D14/A14</f>
        <v>0.59317966514285725</v>
      </c>
      <c r="L14" s="2">
        <f>A21/(6-1-1)</f>
        <v>1.7796610349999999</v>
      </c>
    </row>
    <row r="17" spans="1:12" x14ac:dyDescent="0.3">
      <c r="A17" s="4" t="s">
        <v>6</v>
      </c>
      <c r="C17" s="2" t="s">
        <v>8</v>
      </c>
      <c r="G17" s="4" t="s">
        <v>10</v>
      </c>
      <c r="K17" s="4" t="s">
        <v>12</v>
      </c>
    </row>
    <row r="19" spans="1:12" x14ac:dyDescent="0.3">
      <c r="C19" s="4" t="s">
        <v>47</v>
      </c>
    </row>
    <row r="20" spans="1:12" x14ac:dyDescent="0.3">
      <c r="A20" s="3"/>
      <c r="C20" s="2">
        <f>A14-A21</f>
        <v>10.381355859999999</v>
      </c>
      <c r="H20" s="2">
        <f>SQRT(H14)</f>
        <v>0.77018157933233977</v>
      </c>
      <c r="L20" s="2">
        <f>SQRT(L14)</f>
        <v>1.3340393678598843</v>
      </c>
    </row>
    <row r="21" spans="1:12" x14ac:dyDescent="0.3">
      <c r="A21" s="3">
        <f>E8</f>
        <v>7.1186441399999998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D55C-377F-4B62-B3E2-220134DB3996}">
  <dimension ref="A1:N23"/>
  <sheetViews>
    <sheetView zoomScale="130" zoomScaleNormal="130" workbookViewId="0">
      <selection activeCell="H8" sqref="H8"/>
    </sheetView>
  </sheetViews>
  <sheetFormatPr defaultRowHeight="14.4" x14ac:dyDescent="0.3"/>
  <cols>
    <col min="1" max="1" width="12.77734375" customWidth="1"/>
    <col min="2" max="2" width="15.5546875" customWidth="1"/>
    <col min="3" max="3" width="11.44140625" customWidth="1"/>
    <col min="4" max="4" width="12.109375" customWidth="1"/>
    <col min="6" max="6" width="17.88671875" customWidth="1"/>
    <col min="7" max="7" width="15.6640625" customWidth="1"/>
  </cols>
  <sheetData>
    <row r="1" spans="1:14" s="2" customFormat="1" ht="35.4" customHeight="1" x14ac:dyDescent="0.3">
      <c r="A1" s="1" t="s">
        <v>20</v>
      </c>
      <c r="B1" s="1" t="s">
        <v>18</v>
      </c>
      <c r="C1" s="1" t="s">
        <v>19</v>
      </c>
      <c r="D1" s="2" t="s">
        <v>13</v>
      </c>
      <c r="F1" t="s">
        <v>21</v>
      </c>
      <c r="G1"/>
      <c r="H1"/>
      <c r="I1"/>
      <c r="J1"/>
      <c r="K1"/>
      <c r="L1"/>
      <c r="M1"/>
      <c r="N1"/>
    </row>
    <row r="2" spans="1:14" ht="15" thickBot="1" x14ac:dyDescent="0.35">
      <c r="A2" s="6">
        <v>95000</v>
      </c>
      <c r="B2" s="6">
        <v>1926</v>
      </c>
      <c r="C2">
        <v>30</v>
      </c>
      <c r="D2" t="s">
        <v>14</v>
      </c>
    </row>
    <row r="3" spans="1:14" x14ac:dyDescent="0.3">
      <c r="A3" s="6">
        <v>119000</v>
      </c>
      <c r="B3" s="6">
        <v>2069</v>
      </c>
      <c r="C3">
        <v>40</v>
      </c>
      <c r="D3" t="s">
        <v>15</v>
      </c>
      <c r="F3" s="12" t="s">
        <v>22</v>
      </c>
      <c r="G3" s="12"/>
    </row>
    <row r="4" spans="1:14" x14ac:dyDescent="0.3">
      <c r="A4" s="6">
        <v>124800</v>
      </c>
      <c r="B4" s="6">
        <v>1720</v>
      </c>
      <c r="C4">
        <v>30</v>
      </c>
      <c r="D4" t="s">
        <v>15</v>
      </c>
      <c r="F4" t="s">
        <v>23</v>
      </c>
      <c r="G4">
        <v>0.82070755104608106</v>
      </c>
    </row>
    <row r="5" spans="1:14" x14ac:dyDescent="0.3">
      <c r="A5" s="6">
        <v>135000</v>
      </c>
      <c r="B5" s="6">
        <v>1396</v>
      </c>
      <c r="C5">
        <v>15</v>
      </c>
      <c r="D5" t="s">
        <v>14</v>
      </c>
      <c r="F5" t="s">
        <v>24</v>
      </c>
      <c r="G5">
        <v>0.6735608843440557</v>
      </c>
    </row>
    <row r="6" spans="1:14" x14ac:dyDescent="0.3">
      <c r="A6" s="6">
        <v>142000</v>
      </c>
      <c r="B6" s="6">
        <v>1706</v>
      </c>
      <c r="C6">
        <v>32</v>
      </c>
      <c r="D6" t="s">
        <v>16</v>
      </c>
      <c r="F6" t="s">
        <v>25</v>
      </c>
      <c r="G6">
        <v>0.61420831786115671</v>
      </c>
    </row>
    <row r="7" spans="1:14" x14ac:dyDescent="0.3">
      <c r="A7" s="6">
        <v>145000</v>
      </c>
      <c r="B7" s="6">
        <v>1847</v>
      </c>
      <c r="C7">
        <v>38</v>
      </c>
      <c r="D7" t="s">
        <v>16</v>
      </c>
      <c r="F7" t="s">
        <v>26</v>
      </c>
      <c r="G7">
        <v>24271.179673562259</v>
      </c>
    </row>
    <row r="8" spans="1:14" ht="15" thickBot="1" x14ac:dyDescent="0.35">
      <c r="A8" s="6">
        <v>159000</v>
      </c>
      <c r="B8" s="6">
        <v>1950</v>
      </c>
      <c r="C8">
        <v>27</v>
      </c>
      <c r="D8" t="s">
        <v>16</v>
      </c>
      <c r="F8" s="10" t="s">
        <v>27</v>
      </c>
      <c r="G8" s="10">
        <v>14</v>
      </c>
    </row>
    <row r="9" spans="1:14" x14ac:dyDescent="0.3">
      <c r="A9" s="6">
        <v>165000</v>
      </c>
      <c r="B9" s="6">
        <v>2323</v>
      </c>
      <c r="C9">
        <v>30</v>
      </c>
      <c r="D9" t="s">
        <v>15</v>
      </c>
    </row>
    <row r="10" spans="1:14" ht="15" thickBot="1" x14ac:dyDescent="0.35">
      <c r="A10" s="6">
        <v>182000</v>
      </c>
      <c r="B10" s="6">
        <v>2285</v>
      </c>
      <c r="C10">
        <v>26</v>
      </c>
      <c r="D10" t="s">
        <v>16</v>
      </c>
      <c r="F10" t="s">
        <v>28</v>
      </c>
    </row>
    <row r="11" spans="1:14" x14ac:dyDescent="0.3">
      <c r="A11" s="6">
        <v>183000</v>
      </c>
      <c r="B11" s="6">
        <v>3752</v>
      </c>
      <c r="C11">
        <v>35</v>
      </c>
      <c r="D11" t="s">
        <v>17</v>
      </c>
      <c r="F11" s="11"/>
      <c r="G11" s="11" t="s">
        <v>33</v>
      </c>
      <c r="H11" s="11" t="s">
        <v>34</v>
      </c>
      <c r="I11" s="11" t="s">
        <v>35</v>
      </c>
      <c r="J11" s="11" t="s">
        <v>36</v>
      </c>
      <c r="K11" s="11" t="s">
        <v>37</v>
      </c>
    </row>
    <row r="12" spans="1:14" x14ac:dyDescent="0.3">
      <c r="A12" s="6">
        <v>200000</v>
      </c>
      <c r="B12" s="6">
        <v>2300</v>
      </c>
      <c r="C12">
        <v>18</v>
      </c>
      <c r="D12" t="s">
        <v>17</v>
      </c>
      <c r="F12" t="s">
        <v>29</v>
      </c>
      <c r="G12">
        <v>2</v>
      </c>
      <c r="H12">
        <v>13370545352.647383</v>
      </c>
      <c r="I12">
        <v>6685272676.3236914</v>
      </c>
      <c r="J12">
        <v>11.348471081501193</v>
      </c>
      <c r="K12">
        <v>2.1179322311879298E-3</v>
      </c>
    </row>
    <row r="13" spans="1:14" x14ac:dyDescent="0.3">
      <c r="A13" s="6">
        <v>211000</v>
      </c>
      <c r="B13" s="6">
        <v>2525</v>
      </c>
      <c r="C13">
        <v>17</v>
      </c>
      <c r="D13" t="s">
        <v>17</v>
      </c>
      <c r="F13" t="s">
        <v>30</v>
      </c>
      <c r="G13">
        <v>11</v>
      </c>
      <c r="H13">
        <v>6479991790.2097607</v>
      </c>
      <c r="I13">
        <v>589090162.74634182</v>
      </c>
    </row>
    <row r="14" spans="1:14" ht="15" thickBot="1" x14ac:dyDescent="0.35">
      <c r="A14" s="6">
        <v>215000</v>
      </c>
      <c r="B14" s="6">
        <v>3800</v>
      </c>
      <c r="C14">
        <v>40</v>
      </c>
      <c r="D14" t="s">
        <v>15</v>
      </c>
      <c r="F14" s="10" t="s">
        <v>31</v>
      </c>
      <c r="G14" s="10">
        <v>13</v>
      </c>
      <c r="H14" s="10">
        <v>19850537142.857143</v>
      </c>
      <c r="I14" s="10"/>
      <c r="J14" s="10"/>
      <c r="K14" s="10"/>
    </row>
    <row r="15" spans="1:14" ht="15" thickBot="1" x14ac:dyDescent="0.35">
      <c r="A15" s="6">
        <v>219000</v>
      </c>
      <c r="B15" s="6">
        <v>1740</v>
      </c>
      <c r="C15">
        <v>12</v>
      </c>
      <c r="D15" t="s">
        <v>16</v>
      </c>
    </row>
    <row r="16" spans="1:14" x14ac:dyDescent="0.3">
      <c r="A16" s="8"/>
      <c r="B16" s="8"/>
      <c r="C16" s="9"/>
      <c r="F16" s="11"/>
      <c r="G16" s="11" t="s">
        <v>38</v>
      </c>
      <c r="H16" s="11" t="s">
        <v>26</v>
      </c>
      <c r="I16" s="11" t="s">
        <v>39</v>
      </c>
      <c r="J16" s="11" t="s">
        <v>40</v>
      </c>
      <c r="K16" s="11" t="s">
        <v>41</v>
      </c>
      <c r="L16" s="11" t="s">
        <v>42</v>
      </c>
      <c r="M16" s="11" t="s">
        <v>43</v>
      </c>
      <c r="N16" s="11" t="s">
        <v>44</v>
      </c>
    </row>
    <row r="17" spans="2:14" x14ac:dyDescent="0.3">
      <c r="F17" t="s">
        <v>32</v>
      </c>
      <c r="G17">
        <v>146527.37514828733</v>
      </c>
      <c r="H17">
        <v>25438.66252239708</v>
      </c>
      <c r="I17">
        <v>5.7600266924127617</v>
      </c>
      <c r="J17">
        <v>1.2649232914206359E-4</v>
      </c>
      <c r="K17">
        <v>90537.256443912032</v>
      </c>
      <c r="L17">
        <v>202517.49385266262</v>
      </c>
      <c r="M17">
        <v>90537.256443912032</v>
      </c>
      <c r="N17">
        <v>202517.49385266262</v>
      </c>
    </row>
    <row r="18" spans="2:14" x14ac:dyDescent="0.3">
      <c r="F18" t="s">
        <v>45</v>
      </c>
      <c r="G18">
        <v>43.914195788011959</v>
      </c>
      <c r="H18">
        <v>10.263446758760054</v>
      </c>
      <c r="I18">
        <v>4.2786986497036512</v>
      </c>
      <c r="J18">
        <v>1.3015561671646026E-3</v>
      </c>
      <c r="K18">
        <v>21.324501780590456</v>
      </c>
      <c r="L18">
        <v>66.503889795433466</v>
      </c>
      <c r="M18">
        <v>21.324501780590456</v>
      </c>
      <c r="N18">
        <v>66.503889795433466</v>
      </c>
    </row>
    <row r="19" spans="2:14" ht="15" thickBot="1" x14ac:dyDescent="0.35">
      <c r="D19" s="4"/>
      <c r="F19" s="10" t="s">
        <v>46</v>
      </c>
      <c r="G19" s="10">
        <v>-2904.6416253244338</v>
      </c>
      <c r="H19" s="10">
        <v>795.20763050589903</v>
      </c>
      <c r="I19" s="10">
        <v>-3.6526832916285583</v>
      </c>
      <c r="J19" s="10">
        <v>3.802868303013367E-3</v>
      </c>
      <c r="K19" s="10">
        <v>-4654.8818192595527</v>
      </c>
      <c r="L19" s="10">
        <v>-1154.4014313893151</v>
      </c>
      <c r="M19" s="10">
        <v>-4654.8818192595527</v>
      </c>
      <c r="N19" s="10">
        <v>-1154.4014313893151</v>
      </c>
    </row>
    <row r="20" spans="2:14" x14ac:dyDescent="0.3">
      <c r="D20" s="2"/>
    </row>
    <row r="21" spans="2:14" x14ac:dyDescent="0.3">
      <c r="D21" s="2"/>
    </row>
    <row r="22" spans="2:14" x14ac:dyDescent="0.3">
      <c r="D22" s="3"/>
    </row>
    <row r="23" spans="2:14" x14ac:dyDescent="0.3">
      <c r="B23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430DC119CC742A51A7A69FAFE3942" ma:contentTypeVersion="4" ma:contentTypeDescription="Create a new document." ma:contentTypeScope="" ma:versionID="4a485fcdae239ec26a42eed282e417dd">
  <xsd:schema xmlns:xsd="http://www.w3.org/2001/XMLSchema" xmlns:xs="http://www.w3.org/2001/XMLSchema" xmlns:p="http://schemas.microsoft.com/office/2006/metadata/properties" xmlns:ns2="116c3bdd-ef92-49b9-90d6-55901e83211d" targetNamespace="http://schemas.microsoft.com/office/2006/metadata/properties" ma:root="true" ma:fieldsID="2ad5c52c986eca061bd6fca7a6c1c9a8" ns2:_="">
    <xsd:import namespace="116c3bdd-ef92-49b9-90d6-55901e8321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c3bdd-ef92-49b9-90d6-55901e8321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950D67-CAC5-4263-BE3F-57DAA07572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46DFC9-71F2-422A-BEE9-65AED231E0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BF8D0F-1865-4C79-8895-EC806CAB4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c3bdd-ef92-49b9-90d6-55901e832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4.2</vt:lpstr>
      <vt:lpstr>Table 4.3</vt:lpstr>
      <vt:lpstr>Table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J. Bolabola</dc:creator>
  <cp:lastModifiedBy>sayl dlp</cp:lastModifiedBy>
  <dcterms:created xsi:type="dcterms:W3CDTF">2024-10-23T01:33:22Z</dcterms:created>
  <dcterms:modified xsi:type="dcterms:W3CDTF">2024-10-28T23:18:01Z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0x010100CCC430DC119CC742A51A7A69FAFE3942</vt:lpwstr>
  </property>
</Properties>
</file>