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false" showVerticalScroll="false" showSheetTabs="false" xWindow="0" yWindow="0" windowWidth="16384" windowHeight="8192" tabRatio="500" firstSheet="0" activeTab="0"/>
  </bookViews>
  <sheets>
    <sheet name="conicbudg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<sst xmlns="http://schemas.openxmlformats.org/spreadsheetml/2006/main" count="1179" uniqueCount="393">
  <si>
    <t xml:space="preserve">ITEM</t>
  </si>
  <si>
    <t xml:space="preserve">TYPE</t>
  </si>
  <si>
    <t xml:space="preserve">ELEMENT</t>
  </si>
  <si>
    <t xml:space="preserve">COMPONENT</t>
  </si>
  <si>
    <t xml:space="preserve">PART</t>
  </si>
  <si>
    <t xml:space="preserve">MATERIAL</t>
  </si>
  <si>
    <t xml:space="preserve">SIZE mm</t>
  </si>
  <si>
    <t xml:space="preserve">AMT mm</t>
  </si>
  <si>
    <t xml:space="preserve">AMT ft</t>
  </si>
  <si>
    <t xml:space="preserve">UNIT ft</t>
  </si>
  <si>
    <t xml:space="preserve">QUANTITY</t>
  </si>
  <si>
    <t xml:space="preserve">COST/UNIT</t>
  </si>
  <si>
    <t xml:space="preserve">COST</t>
  </si>
  <si>
    <t xml:space="preserve">ESTIMATE</t>
  </si>
  <si>
    <t xml:space="preserve">NOTES</t>
  </si>
  <si>
    <t xml:space="preserve">condition</t>
  </si>
  <si>
    <t xml:space="preserve">information</t>
  </si>
  <si>
    <t xml:space="preserve">George Swanson</t>
  </si>
  <si>
    <t xml:space="preserve">consultation</t>
  </si>
  <si>
    <t xml:space="preserve">knowledge</t>
  </si>
  <si>
    <t xml:space="preserve">one-time cost</t>
  </si>
  <si>
    <t xml:space="preserve">1 hour</t>
  </si>
  <si>
    <t xml:space="preserve">Building Biology</t>
  </si>
  <si>
    <t xml:space="preserve">_Breathing Walls_</t>
  </si>
  <si>
    <t xml:space="preserve">E-book</t>
  </si>
  <si>
    <t xml:space="preserve"> - </t>
  </si>
  <si>
    <t xml:space="preserve">1 file</t>
  </si>
  <si>
    <t xml:space="preserve">Chuck Henderson</t>
  </si>
  <si>
    <t xml:space="preserve">license</t>
  </si>
  <si>
    <t xml:space="preserve">1 license</t>
  </si>
  <si>
    <t xml:space="preserve">labor</t>
  </si>
  <si>
    <t xml:space="preserve">Andrew Durham</t>
  </si>
  <si>
    <t xml:space="preserve">expense</t>
  </si>
  <si>
    <t xml:space="preserve">shelter</t>
  </si>
  <si>
    <t xml:space="preserve">-</t>
  </si>
  <si>
    <t xml:space="preserve">1 day</t>
  </si>
  <si>
    <t xml:space="preserve">food</t>
  </si>
  <si>
    <t xml:space="preserve">tools</t>
  </si>
  <si>
    <t xml:space="preserve">miscellaneous</t>
  </si>
  <si>
    <t xml:space="preserve">shell</t>
  </si>
  <si>
    <t xml:space="preserve">roof</t>
  </si>
  <si>
    <t xml:space="preserve">skylight</t>
  </si>
  <si>
    <t xml:space="preserve">exterior conic</t>
  </si>
  <si>
    <t xml:space="preserve">lexan</t>
  </si>
  <si>
    <t xml:space="preserve">920x920</t>
  </si>
  <si>
    <t xml:space="preserve">3 x 3</t>
  </si>
  <si>
    <t xml:space="preserve">1^2</t>
  </si>
  <si>
    <t xml:space="preserve">skylight tube</t>
  </si>
  <si>
    <t xml:space="preserve">?</t>
  </si>
  <si>
    <t xml:space="preserve">1445 x 500h</t>
  </si>
  <si>
    <t xml:space="preserve">57" x 20" </t>
  </si>
  <si>
    <t xml:space="preserve">460 dia, MgO/paper/lexan</t>
  </si>
  <si>
    <t xml:space="preserve">vent</t>
  </si>
  <si>
    <t xml:space="preserve">peak</t>
  </si>
  <si>
    <t xml:space="preserve">corrugated plastic</t>
  </si>
  <si>
    <t xml:space="preserve">106"</t>
  </si>
  <si>
    <t xml:space="preserve">(92&amp;52) * 4 - 20</t>
  </si>
  <si>
    <t xml:space="preserve">roofing</t>
  </si>
  <si>
    <t xml:space="preserve">finish</t>
  </si>
  <si>
    <t xml:space="preserve">silicate paint</t>
  </si>
  <si>
    <t xml:space="preserve">15 @ 1220^2</t>
  </si>
  <si>
    <t xml:space="preserve">240^2</t>
  </si>
  <si>
    <t xml:space="preserve">1 gal/300^2</t>
  </si>
  <si>
    <t xml:space="preserve">silicate primer</t>
  </si>
  <si>
    <t xml:space="preserve">board, center</t>
  </si>
  <si>
    <t xml:space="preserve">MgO</t>
  </si>
  <si>
    <t xml:space="preserve">3-6</t>
  </si>
  <si>
    <t xml:space="preserve">1 @ 1220^2</t>
  </si>
  <si>
    <t xml:space="preserve">1 @ 4^2</t>
  </si>
  <si>
    <t xml:space="preserve">4 x 8</t>
  </si>
  <si>
    <t xml:space="preserve">board</t>
  </si>
  <si>
    <t xml:space="preserve">14 @ 1220^2</t>
  </si>
  <si>
    <t xml:space="preserve">14 @ 4^2</t>
  </si>
  <si>
    <t xml:space="preserve">bolt</t>
  </si>
  <si>
    <t xml:space="preserve">zinc</t>
  </si>
  <si>
    <t xml:space="preserve">5x40</t>
  </si>
  <si>
    <t xml:space="preserve">0.0145# @2.89</t>
  </si>
  <si>
    <t xml:space="preserve">4x40: $0.024565</t>
  </si>
  <si>
    <t xml:space="preserve">washer</t>
  </si>
  <si>
    <t xml:space="preserve">5x30</t>
  </si>
  <si>
    <t xml:space="preserve">0.0155# @2.89</t>
  </si>
  <si>
    <t xml:space="preserve">nut</t>
  </si>
  <si>
    <t xml:space="preserve">0.0025# @2.89</t>
  </si>
  <si>
    <t xml:space="preserve">Shell-option</t>
  </si>
  <si>
    <t xml:space="preserve">eave</t>
  </si>
  <si>
    <t xml:space="preserve">224^2</t>
  </si>
  <si>
    <t xml:space="preserve">optional</t>
  </si>
  <si>
    <t xml:space="preserve">for use</t>
  </si>
  <si>
    <t xml:space="preserve">outdoors</t>
  </si>
  <si>
    <t xml:space="preserve">0.0155# @2.90</t>
  </si>
  <si>
    <t xml:space="preserve">TOTAL:</t>
  </si>
  <si>
    <t xml:space="preserve">fill</t>
  </si>
  <si>
    <t xml:space="preserve">air seal</t>
  </si>
  <si>
    <t xml:space="preserve">cardboard</t>
  </si>
  <si>
    <t xml:space="preserve">1432 x 15</t>
  </si>
  <si>
    <t xml:space="preserve">456 dia</t>
  </si>
  <si>
    <t xml:space="preserve">air barrier</t>
  </si>
  <si>
    <t xml:space="preserve">X Paper</t>
  </si>
  <si>
    <t xml:space="preserve">paper</t>
  </si>
  <si>
    <t xml:space="preserve">17.75m^2</t>
  </si>
  <si>
    <t xml:space="preserve">191^2</t>
  </si>
  <si>
    <t xml:space="preserve">roll 300^2</t>
  </si>
  <si>
    <t xml:space="preserve">insulation</t>
  </si>
  <si>
    <t xml:space="preserve">cellulose</t>
  </si>
  <si>
    <t xml:space="preserve">3.64m^3</t>
  </si>
  <si>
    <t xml:space="preserve">128.55^3</t>
  </si>
  <si>
    <t xml:space="preserve">15.625^3</t>
  </si>
  <si>
    <t xml:space="preserve">or straw, wood shavings, wood or cloth fiber</t>
  </si>
  <si>
    <t xml:space="preserve">plaster form</t>
  </si>
  <si>
    <t xml:space="preserve">geotextile</t>
  </si>
  <si>
    <t xml:space="preserve">pro grade</t>
  </si>
  <si>
    <t xml:space="preserve">10.51m^2</t>
  </si>
  <si>
    <t xml:space="preserve">113.17^2</t>
  </si>
  <si>
    <t xml:space="preserve">4 x 100</t>
  </si>
  <si>
    <t xml:space="preserve">plaster</t>
  </si>
  <si>
    <t xml:space="preserve">earth</t>
  </si>
  <si>
    <t xml:space="preserve">10^3</t>
  </si>
  <si>
    <t xml:space="preserve">1^3</t>
  </si>
  <si>
    <t xml:space="preserve">20-80 thick, 0.27-1.08m^3, $5-19 sand, clay, straw</t>
  </si>
  <si>
    <t xml:space="preserve">plaster buster</t>
  </si>
  <si>
    <t xml:space="preserve">twine</t>
  </si>
  <si>
    <t xml:space="preserve">PP, 3</t>
  </si>
  <si>
    <t xml:space="preserve">60m</t>
  </si>
  <si>
    <t xml:space="preserve">ceiling</t>
  </si>
  <si>
    <t xml:space="preserve">0.0155# @2.91</t>
  </si>
  <si>
    <t xml:space="preserve">25*4+3</t>
  </si>
  <si>
    <t xml:space="preserve">10 @ 1220^2</t>
  </si>
  <si>
    <t xml:space="preserve">10 @ 4^2</t>
  </si>
  <si>
    <t xml:space="preserve">11 @ 1220^2</t>
  </si>
  <si>
    <t xml:space="preserve">176^2</t>
  </si>
  <si>
    <t xml:space="preserve">wall</t>
  </si>
  <si>
    <t xml:space="preserve">exterior</t>
  </si>
  <si>
    <t xml:space="preserve">385^2</t>
  </si>
  <si>
    <t xml:space="preserve">12 @1220 x 2440</t>
  </si>
  <si>
    <t xml:space="preserve">12 @4 x 8</t>
  </si>
  <si>
    <t xml:space="preserve">19*13</t>
  </si>
  <si>
    <t xml:space="preserve">0.0155# @2.92</t>
  </si>
  <si>
    <t xml:space="preserve">clips</t>
  </si>
  <si>
    <t xml:space="preserve">steel</t>
  </si>
  <si>
    <t xml:space="preserve">3x25x40x40</t>
  </si>
  <si>
    <t xml:space="preserve">62*80=4960</t>
  </si>
  <si>
    <t xml:space="preserve">1/8"x1"x16</t>
  </si>
  <si>
    <t xml:space="preserve">at roof only. Anchors at bottom</t>
  </si>
  <si>
    <t xml:space="preserve">X Paper or board</t>
  </si>
  <si>
    <t xml:space="preserve">5.78m^3</t>
  </si>
  <si>
    <t xml:space="preserve">204.18^3</t>
  </si>
  <si>
    <t xml:space="preserve">or straw, wood shavings, wood/cloth fiber</t>
  </si>
  <si>
    <t xml:space="preserve">21.89m^2</t>
  </si>
  <si>
    <t xml:space="preserve">235.59^2</t>
  </si>
  <si>
    <t xml:space="preserve">2020 x 10835</t>
  </si>
  <si>
    <t xml:space="preserve">18^3</t>
  </si>
  <si>
    <t xml:space="preserve">20-80 thick, 0.5-2m^3, $9-35 sand, clay, straw</t>
  </si>
  <si>
    <t xml:space="preserve">117m</t>
  </si>
  <si>
    <t xml:space="preserve">interior</t>
  </si>
  <si>
    <t xml:space="preserve">257^2</t>
  </si>
  <si>
    <t xml:space="preserve">10 @ 1220 x 1960</t>
  </si>
  <si>
    <t xml:space="preserve">10 @ 4 x 6-5</t>
  </si>
  <si>
    <t xml:space="preserve">15 + 8 freight</t>
  </si>
  <si>
    <t xml:space="preserve">17*11-4 (for narrow door panel)</t>
  </si>
  <si>
    <t xml:space="preserve">0.0155# @2.93</t>
  </si>
  <si>
    <t xml:space="preserve">middle holes + opposite clips 12*11*2</t>
  </si>
  <si>
    <t xml:space="preserve">106*80=8480</t>
  </si>
  <si>
    <t xml:space="preserve">1/8"x1"x28</t>
  </si>
  <si>
    <t xml:space="preserve">ceiling &amp; floor</t>
  </si>
  <si>
    <t xml:space="preserve">17*11-4</t>
  </si>
  <si>
    <t xml:space="preserve">compression ring</t>
  </si>
  <si>
    <t xml:space="preserve">PP3</t>
  </si>
  <si>
    <t xml:space="preserve">124m</t>
  </si>
  <si>
    <t xml:space="preserve">outer door</t>
  </si>
  <si>
    <t xml:space="preserve">body</t>
  </si>
  <si>
    <t xml:space="preserve">2 * 61 x 194</t>
  </si>
  <si>
    <t xml:space="preserve"> </t>
  </si>
  <si>
    <t xml:space="preserve">handles, latch, bolt</t>
  </si>
  <si>
    <t xml:space="preserve">metal</t>
  </si>
  <si>
    <t xml:space="preserve">lever type</t>
  </si>
  <si>
    <t xml:space="preserve">hinges</t>
  </si>
  <si>
    <t xml:space="preserve">100 x 40 </t>
  </si>
  <si>
    <t xml:space="preserve">shutter hardware</t>
  </si>
  <si>
    <t xml:space="preserve">insulated glass unit</t>
  </si>
  <si>
    <t xml:space="preserve">3/16 glass</t>
  </si>
  <si>
    <t xml:space="preserve">46 x 81 x 25</t>
  </si>
  <si>
    <t xml:space="preserve">18 x 32 x 1</t>
  </si>
  <si>
    <t xml:space="preserve">opening</t>
  </si>
  <si>
    <t xml:space="preserve">2*610 x 1960</t>
  </si>
  <si>
    <t xml:space="preserve">3 x 8</t>
  </si>
  <si>
    <t xml:space="preserve">2*30 x 194+61</t>
  </si>
  <si>
    <t xml:space="preserve">inner door</t>
  </si>
  <si>
    <t xml:space="preserve">hardware</t>
  </si>
  <si>
    <t xml:space="preserve">slot hardware</t>
  </si>
  <si>
    <t xml:space="preserve">MgO total:  +6, 19mm &amp; 7, 3mm ?</t>
  </si>
  <si>
    <t xml:space="preserve">window</t>
  </si>
  <si>
    <t xml:space="preserve">frame</t>
  </si>
  <si>
    <t xml:space="preserve">MgO/wood?</t>
  </si>
  <si>
    <t xml:space="preserve">10/?</t>
  </si>
  <si>
    <t xml:space="preserve">full-length in wall, facing south </t>
  </si>
  <si>
    <t xml:space="preserve">2 * 30x162/122</t>
  </si>
  <si>
    <t xml:space="preserve">52 x 81 x 25</t>
  </si>
  <si>
    <t xml:space="preserve">20 x 32 x 1</t>
  </si>
  <si>
    <t xml:space="preserve">glass: 4-5 , unit: 20</t>
  </si>
  <si>
    <t xml:space="preserve">floor</t>
  </si>
  <si>
    <t xml:space="preserve">panel</t>
  </si>
  <si>
    <t xml:space="preserve">15.2m^2</t>
  </si>
  <si>
    <t xml:space="preserve">164^2</t>
  </si>
  <si>
    <t xml:space="preserve">2 gal/300^2</t>
  </si>
  <si>
    <t xml:space="preserve">11 @ 4^2</t>
  </si>
  <si>
    <t xml:space="preserve">r220</t>
  </si>
  <si>
    <t xml:space="preserve">screw</t>
  </si>
  <si>
    <t xml:space="preserve">4x75</t>
  </si>
  <si>
    <t xml:space="preserve">0.009804# @$5</t>
  </si>
  <si>
    <t xml:space="preserve">joist</t>
  </si>
  <si>
    <t xml:space="preserve">wood</t>
  </si>
  <si>
    <t xml:space="preserve">2" x 4"</t>
  </si>
  <si>
    <t xml:space="preserve">2 @8', 6 @10'. Maybe 2” x 2” with MgO vertical beam or 1” or 2” x 6”</t>
  </si>
  <si>
    <t xml:space="preserve">tongue</t>
  </si>
  <si>
    <t xml:space="preserve">1.39m^2</t>
  </si>
  <si>
    <t xml:space="preserve">4 x 4</t>
  </si>
  <si>
    <t xml:space="preserve">4x30</t>
  </si>
  <si>
    <t xml:space="preserve">0.003448# @$5</t>
  </si>
  <si>
    <t xml:space="preserve">1.63m^3</t>
  </si>
  <si>
    <t xml:space="preserve">57.56^3</t>
  </si>
  <si>
    <t xml:space="preserve">or straw, wood/cloth shavings/fiber; water tolerant bottom layer, 15-25</t>
  </si>
  <si>
    <t xml:space="preserve">border</t>
  </si>
  <si>
    <t xml:space="preserve">110x13823 1.52m^2</t>
  </si>
  <si>
    <t xml:space="preserve">16.37ft^2</t>
  </si>
  <si>
    <t xml:space="preserve">heating</t>
  </si>
  <si>
    <t xml:space="preserve">hydronic tubing</t>
  </si>
  <si>
    <t xml:space="preserve">pex</t>
  </si>
  <si>
    <t xml:space="preserve">14306 * 5 + 50000</t>
  </si>
  <si>
    <t xml:space="preserve">100 coil</t>
  </si>
  <si>
    <t xml:space="preserve">9306+5000 connection/manifold</t>
  </si>
  <si>
    <t xml:space="preserve">sheathing</t>
  </si>
  <si>
    <t xml:space="preserve">4x20</t>
  </si>
  <si>
    <t xml:space="preserve">0.0051# @2.89</t>
  </si>
  <si>
    <t xml:space="preserve">0.00465# @2.89</t>
  </si>
  <si>
    <t xml:space="preserve">0.0015# @2.89</t>
  </si>
  <si>
    <t xml:space="preserve">3-10</t>
  </si>
  <si>
    <t xml:space="preserve">12 @ 1220^2</t>
  </si>
  <si>
    <t xml:space="preserve">12 @ 4^2</t>
  </si>
  <si>
    <t xml:space="preserve">screen, bug</t>
  </si>
  <si>
    <t xml:space="preserve">2.12m^2</t>
  </si>
  <si>
    <t xml:space="preserve">22.78^2</t>
  </si>
  <si>
    <t xml:space="preserve">screen, animal</t>
  </si>
  <si>
    <t xml:space="preserve">1/4” mesh</t>
  </si>
  <si>
    <t xml:space="preserve">3 x 50'</t>
  </si>
  <si>
    <t xml:space="preserve">foundation</t>
  </si>
  <si>
    <t xml:space="preserve">pillar</t>
  </si>
  <si>
    <t xml:space="preserve">block</t>
  </si>
  <si>
    <t xml:space="preserve">2x4</t>
  </si>
  <si>
    <t xml:space="preserve">3*21*88^2</t>
  </si>
  <si>
    <t xml:space="preserve">plate</t>
  </si>
  <si>
    <t xml:space="preserve">3 * 21 * 100 * 100</t>
  </si>
  <si>
    <t xml:space="preserve">use scraps</t>
  </si>
  <si>
    <t xml:space="preserve">Vibration absorber</t>
  </si>
  <si>
    <t xml:space="preserve">sorbothane</t>
  </si>
  <si>
    <t xml:space="preserve">6-10</t>
  </si>
  <si>
    <t xml:space="preserve">540 x 630</t>
  </si>
  <si>
    <t xml:space="preserve">21*2*90*90 Alibaba or springs</t>
  </si>
  <si>
    <t xml:space="preserve">round screw</t>
  </si>
  <si>
    <t xml:space="preserve">4x12</t>
  </si>
  <si>
    <t xml:space="preserve">0.00346# @2.89</t>
  </si>
  <si>
    <t xml:space="preserve">21*4*2^2</t>
  </si>
  <si>
    <t xml:space="preserve">pier</t>
  </si>
  <si>
    <t xml:space="preserve">stone</t>
  </si>
  <si>
    <t xml:space="preserve">50x150x150</t>
  </si>
  <si>
    <t xml:space="preserve">50x300x300</t>
  </si>
  <si>
    <t xml:space="preserve">tripod anchor</t>
  </si>
  <si>
    <t xml:space="preserve">hook</t>
  </si>
  <si>
    <t xml:space="preserve">rebar/cold</t>
  </si>
  <si>
    <t xml:space="preserve">12x400</t>
  </si>
  <si>
    <t xml:space="preserve">6 * 400 = 2400</t>
  </si>
  <si>
    <t xml:space="preserve">20'</t>
  </si>
  <si>
    <t xml:space="preserve">Rebar, $14/20'</t>
  </si>
  <si>
    <t xml:space="preserve">wire</t>
  </si>
  <si>
    <t xml:space="preserve">pod</t>
  </si>
  <si>
    <t xml:space="preserve">12x1200</t>
  </si>
  <si>
    <t xml:space="preserve">6 * 3 * 1200 =21600 </t>
  </si>
  <si>
    <t xml:space="preserve">weld crossbar near top for wire. Sharpen ends. Harden?</t>
  </si>
  <si>
    <t xml:space="preserve">furniture</t>
  </si>
  <si>
    <t xml:space="preserve">bathroom</t>
  </si>
  <si>
    <t xml:space="preserve">shower</t>
  </si>
  <si>
    <t xml:space="preserve">curtain</t>
  </si>
  <si>
    <t xml:space="preserve">plastic sheet</t>
  </si>
  <si>
    <t xml:space="preserve">pan</t>
  </si>
  <si>
    <t xml:space="preserve">galvanized steel</t>
  </si>
  <si>
    <t xml:space="preserve">29GA</t>
  </si>
  <si>
    <t xml:space="preserve">1220 x 1320</t>
  </si>
  <si>
    <t xml:space="preserve">90 x 100, 15 wall, 1 fold,</t>
  </si>
  <si>
    <t xml:space="preserve">plumbing</t>
  </si>
  <si>
    <t xml:space="preserve">toilet</t>
  </si>
  <si>
    <t xml:space="preserve">bucket</t>
  </si>
  <si>
    <t xml:space="preserve">2, 4, or 5 gal/10 or 20L</t>
  </si>
  <si>
    <t xml:space="preserve">top</t>
  </si>
  <si>
    <t xml:space="preserve">19?</t>
  </si>
  <si>
    <t xml:space="preserve">funnel</t>
  </si>
  <si>
    <t xml:space="preserve">screws or magnets</t>
  </si>
  <si>
    <t xml:space="preserve">bed</t>
  </si>
  <si>
    <t xml:space="preserve">mattress</t>
  </si>
  <si>
    <t xml:space="preserve">foam</t>
  </si>
  <si>
    <t xml:space="preserve">rubber</t>
  </si>
  <si>
    <t xml:space="preserve">bike tire tubes</t>
  </si>
  <si>
    <t xml:space="preserve">screws</t>
  </si>
  <si>
    <t xml:space="preserve">chair</t>
  </si>
  <si>
    <t xml:space="preserve">rugs</t>
  </si>
  <si>
    <t xml:space="preserve">natural fiber</t>
  </si>
  <si>
    <t xml:space="preserve">1m^2</t>
  </si>
  <si>
    <t xml:space="preserve">counter, entry, bed</t>
  </si>
  <si>
    <t xml:space="preserve">counter</t>
  </si>
  <si>
    <t xml:space="preserve">basically, a shelf</t>
  </si>
  <si>
    <t xml:space="preserve">top, sides, shelves</t>
  </si>
  <si>
    <t xml:space="preserve">10-19</t>
  </si>
  <si>
    <t xml:space="preserve">4*400 x 1200, 2*400 x 1000</t>
  </si>
  <si>
    <t xml:space="preserve">lights, battery, USB, etc</t>
  </si>
  <si>
    <t xml:space="preserve">dish tub</t>
  </si>
  <si>
    <t xml:space="preserve">plastic</t>
  </si>
  <si>
    <t xml:space="preserve">shelf</t>
  </si>
  <si>
    <t xml:space="preserve">1750x1200</t>
  </si>
  <si>
    <t xml:space="preserve">4 x 6</t>
  </si>
  <si>
    <t xml:space="preserve">60 x 30 x 100: 2*100x30, 100x60, 5*60x30 700x30/175x120</t>
  </si>
  <si>
    <t xml:space="preserve">table</t>
  </si>
  <si>
    <t xml:space="preserve">1220^2</t>
  </si>
  <si>
    <t xml:space="preserve">electric</t>
  </si>
  <si>
    <t xml:space="preserve">legs</t>
  </si>
  <si>
    <t xml:space="preserve">utility</t>
  </si>
  <si>
    <t xml:space="preserve">aeration</t>
  </si>
  <si>
    <t xml:space="preserve">HRA</t>
  </si>
  <si>
    <t xml:space="preserve">box</t>
  </si>
  <si>
    <t xml:space="preserve">50x25*2</t>
  </si>
  <si>
    <t xml:space="preserve">2*20" x 10"</t>
  </si>
  <si>
    <t xml:space="preserve">From scraps. Heat Recovery _Aerator_ (Commonly known as HRVentilator)</t>
  </si>
  <si>
    <t xml:space="preserve">fans</t>
  </si>
  <si>
    <t xml:space="preserve">FiWiHex core</t>
  </si>
  <si>
    <t xml:space="preserve">mounts</t>
  </si>
  <si>
    <t xml:space="preserve">wire, controls</t>
  </si>
  <si>
    <t xml:space="preserve">vent, high</t>
  </si>
  <si>
    <t xml:space="preserve">Air vent</t>
  </si>
  <si>
    <t xml:space="preserve">vent, low</t>
  </si>
  <si>
    <t xml:space="preserve">electricity</t>
  </si>
  <si>
    <t xml:space="preserve">AC</t>
  </si>
  <si>
    <t xml:space="preserve">extension cable</t>
  </si>
  <si>
    <t xml:space="preserve">wall tube</t>
  </si>
  <si>
    <t xml:space="preserve">DC</t>
  </si>
  <si>
    <t xml:space="preserve">AC inverter</t>
  </si>
  <si>
    <t xml:space="preserve">~200W</t>
  </si>
  <si>
    <t xml:space="preserve">outlets</t>
  </si>
  <si>
    <t xml:space="preserve">solar</t>
  </si>
  <si>
    <t xml:space="preserve">food cooler</t>
  </si>
  <si>
    <t xml:space="preserve">MgO/ceramic?</t>
  </si>
  <si>
    <t xml:space="preserve">evaporative, of ceramic or MgO</t>
  </si>
  <si>
    <t xml:space="preserve">teapot</t>
  </si>
  <si>
    <t xml:space="preserve">for hydronic tubing in floor</t>
  </si>
  <si>
    <t xml:space="preserve">hotplate</t>
  </si>
  <si>
    <t xml:space="preserve">compost</t>
  </si>
  <si>
    <t xml:space="preserve">bin</t>
  </si>
  <si>
    <t xml:space="preserve">wall, lid</t>
  </si>
  <si>
    <t xml:space="preserve">wood/wire</t>
  </si>
  <si>
    <t xml:space="preserve">1m dia, </t>
  </si>
  <si>
    <t xml:space="preserve">11-8</t>
  </si>
  <si>
    <t xml:space="preserve">bin, duff</t>
  </si>
  <si>
    <t xml:space="preserve">warmth</t>
  </si>
  <si>
    <t xml:space="preserve">ground cooling</t>
  </si>
  <si>
    <t xml:space="preserve">tubing</t>
  </si>
  <si>
    <t xml:space="preserve">AC heater</t>
  </si>
  <si>
    <t xml:space="preserve">~1000W</t>
  </si>
  <si>
    <t xml:space="preserve">Off-grid heater</t>
  </si>
  <si>
    <t xml:space="preserve">solar/propane/electric</t>
  </si>
  <si>
    <t xml:space="preserve">water</t>
  </si>
  <si>
    <t xml:space="preserve">supply</t>
  </si>
  <si>
    <t xml:space="preserve">rainwater</t>
  </si>
  <si>
    <t xml:space="preserve">at one outlet, away from bed, remote breaker with cord</t>
  </si>
  <si>
    <t xml:space="preserve">barrels</t>
  </si>
  <si>
    <t xml:space="preserve">200L</t>
  </si>
  <si>
    <t xml:space="preserve">gravity fed</t>
  </si>
  <si>
    <t xml:space="preserve">filter</t>
  </si>
  <si>
    <t xml:space="preserve">tubing 6-10mm</t>
  </si>
  <si>
    <t xml:space="preserve">return</t>
  </si>
  <si>
    <t xml:space="preserve">indoor drain pipes</t>
  </si>
  <si>
    <t xml:space="preserve">greywater</t>
  </si>
  <si>
    <t xml:space="preserve">drainage</t>
  </si>
  <si>
    <t xml:space="preserve">low earth walls</t>
  </si>
  <si>
    <t xml:space="preserve">TOTALS</t>
  </si>
  <si>
    <t xml:space="preserve">TOTAL</t>
  </si>
  <si>
    <t xml:space="preserve">Conditions</t>
  </si>
  <si>
    <t xml:space="preserve">Shell</t>
  </si>
  <si>
    <t xml:space="preserve">Utility, Furniture</t>
  </si>
  <si>
    <t xml:space="preserve">optional eave</t>
  </si>
  <si>
    <t xml:space="preserve">=SUMIFS(M:M,A:A,"&lt;10")|=SUMIFS(N:N,A:A,"&lt;10")|=SUM(M149:N149)|=O149
=SUMIFS(M:M,A:A,"&gt;9",A:A,"&lt;200")|=SUMIFS(N:N,A:A,"&gt;9",A:A,"&lt;200")|=SUM(M150:N150)|=O150+P149
=SUMIFS(M:M,A:A,"&gt;199")|=SUMIFS(N:N,A:A,"&gt;199",A:A,"&lt;400")|=SUM(M151:N151)|=O151+P150
=SUM(M149:M151)|=SUM(N149:N151)||=O152+P151</t>
  </si>
  <si>
    <t xml:space="preserve">MgO board</t>
  </si>
  <si>
    <t xml:space="preserve">fasteners</t>
  </si>
  <si>
    <t xml:space="preserve">windows</t>
  </si>
  <si>
    <t xml:space="preserve">=SUMIFS(M:M,F:F,"MgO")|=M155
=SUMIFS(M:M,E:E,"finish")|=N155+M156
=SUMIFS(M:M,F:F,"zinc")|=N156+M157
=SUMIFS(M:M,F:F,"cellulose")|=N157+M158
=SUMIFS(M:M,F:F,"3/16 glass")|=N158+M159</t>
  </si>
  <si>
    <t xml:space="preserve"> ---:</t>
  </si>
  <si>
    <t xml:space="preserve"> --- </t>
  </si>
  <si>
    <t xml:space="preserve">---: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</si>
</sst>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5"/>
  <sheetViews>
    <sheetView showFormulas="tru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146" activePane="bottomLeft" state="frozen"/>
      <selection pane="topLeft" activeCell="A1" activeCellId="0" sqref="A1"/>
      <selection pane="bottomLeft" activeCell="B155" activeCellId="0" sqref="155:155"/>
    </sheetView>
  </sheetViews>
  <sheetFormatPr defaultRowHeight="12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06"/>
    <col collapsed="false" customWidth="true" hidden="false" outlineLevel="0" max="3" min="3" style="0" width="10.97"/>
    <col collapsed="false" customWidth="true" hidden="false" outlineLevel="0" max="4" min="4" style="0" width="14.88"/>
    <col collapsed="false" customWidth="true" hidden="false" outlineLevel="0" max="5" min="5" style="0" width="17.78"/>
    <col collapsed="false" customWidth="true" hidden="false" outlineLevel="0" max="6" min="6" style="0" width="15.84"/>
    <col collapsed="false" customWidth="true" hidden="false" outlineLevel="0" max="7" min="7" style="0" width="12.5"/>
    <col collapsed="false" customWidth="true" hidden="false" outlineLevel="0" max="8" min="8" style="1" width="17.09"/>
    <col collapsed="false" customWidth="true" hidden="false" outlineLevel="0" max="9" min="9" style="1" width="10.97"/>
    <col collapsed="false" customWidth="true" hidden="false" outlineLevel="0" max="10" min="10" style="1" width="13.75"/>
    <col collapsed="false" customWidth="true" hidden="false" outlineLevel="0" max="11" min="11" style="0" width="9.72"/>
    <col collapsed="false" customWidth="true" hidden="false" outlineLevel="0" max="12" min="12" style="0" width="10.28"/>
    <col collapsed="false" customWidth="true" hidden="false" outlineLevel="0" max="13" min="13" style="1" width="19.45"/>
    <col collapsed="false" customWidth="true" hidden="false" outlineLevel="0" max="14" min="14" style="1" width="9.4"/>
    <col collapsed="false" customWidth="true" hidden="false" outlineLevel="0" max="15" min="15" style="1" width="16.67"/>
    <col collapsed="false" customWidth="true" hidden="false" outlineLevel="0" max="16" min="16" style="1" width="24.15"/>
    <col collapsed="false" customWidth="true" hidden="false" outlineLevel="0" max="1025" min="17" style="0" width="10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0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1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H2" s="0" t="s">
        <v>20</v>
      </c>
      <c r="J2" s="1" t="s">
        <v>21</v>
      </c>
      <c r="K2" s="0" t="n">
        <v>3</v>
      </c>
      <c r="L2" s="0" t="n">
        <v>200</v>
      </c>
      <c r="M2" s="2" t="n">
        <f aca="false">IF(K2*L2&gt;0,K2*L2,"")</f>
        <v>600</v>
      </c>
      <c r="O2" s="2"/>
    </row>
    <row r="3" customFormat="false" ht="12.8" hidden="false" customHeight="false" outlineLevel="0" collapsed="false">
      <c r="A3" s="0" t="n">
        <v>2</v>
      </c>
      <c r="B3" s="0" t="s">
        <v>15</v>
      </c>
      <c r="C3" s="0" t="s">
        <v>16</v>
      </c>
      <c r="D3" s="0" t="s">
        <v>22</v>
      </c>
      <c r="E3" s="0" t="s">
        <v>23</v>
      </c>
      <c r="F3" s="0" t="s">
        <v>24</v>
      </c>
      <c r="G3" s="0" t="s">
        <v>25</v>
      </c>
      <c r="H3" s="0" t="s">
        <v>20</v>
      </c>
      <c r="I3" s="1" t="s">
        <v>25</v>
      </c>
      <c r="J3" s="1" t="s">
        <v>26</v>
      </c>
      <c r="K3" s="0" t="n">
        <v>1</v>
      </c>
      <c r="L3" s="0" t="n">
        <v>30</v>
      </c>
      <c r="M3" s="2" t="n">
        <f aca="false">IF(K3*L3&gt;0,K3*L3,"")</f>
        <v>30</v>
      </c>
      <c r="O3" s="2"/>
    </row>
    <row r="4" customFormat="false" ht="12.8" hidden="false" customHeight="false" outlineLevel="0" collapsed="false">
      <c r="A4" s="0" t="n">
        <v>3</v>
      </c>
      <c r="B4" s="0" t="s">
        <v>15</v>
      </c>
      <c r="C4" s="0" t="s">
        <v>16</v>
      </c>
      <c r="D4" s="0" t="s">
        <v>27</v>
      </c>
      <c r="E4" s="0" t="s">
        <v>18</v>
      </c>
      <c r="F4" s="0" t="s">
        <v>28</v>
      </c>
      <c r="G4" s="0" t="s">
        <v>25</v>
      </c>
      <c r="I4" s="1" t="s">
        <v>25</v>
      </c>
      <c r="J4" s="1" t="s">
        <v>29</v>
      </c>
      <c r="K4" s="0" t="n">
        <v>1</v>
      </c>
      <c r="L4" s="0" t="n">
        <v>100</v>
      </c>
      <c r="M4" s="2" t="n">
        <f aca="false">IF(K4*L4&gt;0,K4*L4,"")</f>
        <v>100</v>
      </c>
      <c r="O4" s="0"/>
    </row>
    <row r="5" customFormat="false" ht="12.8" hidden="false" customHeight="false" outlineLevel="0" collapsed="false">
      <c r="A5" s="0" t="n">
        <v>4</v>
      </c>
      <c r="B5" s="0" t="s">
        <v>15</v>
      </c>
      <c r="C5" s="0" t="s">
        <v>30</v>
      </c>
      <c r="D5" s="0" t="s">
        <v>31</v>
      </c>
      <c r="E5" s="0" t="s">
        <v>32</v>
      </c>
      <c r="F5" s="0" t="s">
        <v>33</v>
      </c>
      <c r="G5" s="0" t="s">
        <v>34</v>
      </c>
      <c r="J5" s="1" t="s">
        <v>35</v>
      </c>
      <c r="K5" s="0" t="n">
        <v>60</v>
      </c>
      <c r="L5" s="0" t="n">
        <v>4</v>
      </c>
      <c r="M5" s="2" t="n">
        <f aca="false">IF(K5*L5&gt;0,K5*L5,"")</f>
        <v>240</v>
      </c>
      <c r="O5" s="2"/>
    </row>
    <row r="6" customFormat="false" ht="12.8" hidden="false" customHeight="false" outlineLevel="0" collapsed="false">
      <c r="A6" s="0" t="n">
        <v>5</v>
      </c>
      <c r="B6" s="0" t="s">
        <v>15</v>
      </c>
      <c r="C6" s="0" t="s">
        <v>30</v>
      </c>
      <c r="D6" s="0" t="s">
        <v>31</v>
      </c>
      <c r="E6" s="0" t="s">
        <v>32</v>
      </c>
      <c r="F6" s="0" t="s">
        <v>36</v>
      </c>
      <c r="G6" s="0" t="s">
        <v>34</v>
      </c>
      <c r="J6" s="1" t="s">
        <v>35</v>
      </c>
      <c r="K6" s="0" t="n">
        <v>60</v>
      </c>
      <c r="L6" s="0" t="n">
        <v>6</v>
      </c>
      <c r="M6" s="2" t="n">
        <f aca="false">IF(K6*L6&gt;0,K6*L6,"")</f>
        <v>360</v>
      </c>
      <c r="O6" s="2"/>
    </row>
    <row r="7" customFormat="false" ht="12.8" hidden="false" customHeight="false" outlineLevel="0" collapsed="false">
      <c r="A7" s="0" t="n">
        <v>6</v>
      </c>
      <c r="B7" s="0" t="s">
        <v>15</v>
      </c>
      <c r="C7" s="0" t="s">
        <v>37</v>
      </c>
      <c r="D7" s="0" t="s">
        <v>38</v>
      </c>
      <c r="E7" s="0" t="s">
        <v>25</v>
      </c>
      <c r="F7" s="0" t="s">
        <v>25</v>
      </c>
      <c r="I7" s="1" t="s">
        <v>25</v>
      </c>
      <c r="J7" s="1" t="s">
        <v>25</v>
      </c>
      <c r="K7" s="0" t="n">
        <v>5</v>
      </c>
      <c r="L7" s="0" t="n">
        <v>20</v>
      </c>
      <c r="M7" s="2" t="n">
        <f aca="false">IF(K7*L7&gt;0,K7*L7,"")</f>
        <v>100</v>
      </c>
    </row>
    <row r="8" customFormat="false" ht="12.8" hidden="false" customHeight="false" outlineLevel="0" collapsed="false">
      <c r="A8" s="0" t="n">
        <v>10</v>
      </c>
      <c r="B8" s="0" t="s">
        <v>39</v>
      </c>
      <c r="C8" s="0" t="s">
        <v>40</v>
      </c>
      <c r="D8" s="0" t="s">
        <v>41</v>
      </c>
      <c r="E8" s="0" t="s">
        <v>42</v>
      </c>
      <c r="F8" s="0" t="s">
        <v>43</v>
      </c>
      <c r="G8" s="0" t="n">
        <v>2</v>
      </c>
      <c r="H8" s="1" t="s">
        <v>44</v>
      </c>
      <c r="I8" s="1" t="s">
        <v>45</v>
      </c>
      <c r="J8" s="1" t="s">
        <v>46</v>
      </c>
      <c r="K8" s="0" t="n">
        <v>9</v>
      </c>
      <c r="L8" s="0" t="n">
        <v>8.2</v>
      </c>
      <c r="M8" s="2" t="n">
        <f aca="false">IF(K8*L8&gt;0,K8*L8,"")</f>
        <v>73.8</v>
      </c>
      <c r="O8" s="1" t="s">
        <v>25</v>
      </c>
    </row>
    <row r="9" customFormat="false" ht="12.8" hidden="false" customHeight="false" outlineLevel="0" collapsed="false">
      <c r="A9" s="0" t="n">
        <v>11</v>
      </c>
      <c r="B9" s="0" t="s">
        <v>39</v>
      </c>
      <c r="C9" s="0" t="s">
        <v>40</v>
      </c>
      <c r="D9" s="0" t="s">
        <v>41</v>
      </c>
      <c r="E9" s="0" t="s">
        <v>47</v>
      </c>
      <c r="F9" s="0" t="s">
        <v>48</v>
      </c>
      <c r="G9" s="0" t="s">
        <v>25</v>
      </c>
      <c r="H9" s="1" t="s">
        <v>49</v>
      </c>
      <c r="I9" s="1" t="s">
        <v>50</v>
      </c>
      <c r="M9" s="2" t="str">
        <f aca="false">IF(K9*L9&gt;0,K9*L9,"")</f>
        <v/>
      </c>
      <c r="N9" s="1" t="n">
        <v>40</v>
      </c>
      <c r="O9" s="1" t="s">
        <v>51</v>
      </c>
    </row>
    <row r="10" customFormat="false" ht="12.8" hidden="false" customHeight="false" outlineLevel="0" collapsed="false">
      <c r="A10" s="0" t="n">
        <v>21</v>
      </c>
      <c r="B10" s="0" t="s">
        <v>39</v>
      </c>
      <c r="C10" s="0" t="s">
        <v>40</v>
      </c>
      <c r="D10" s="0" t="s">
        <v>52</v>
      </c>
      <c r="E10" s="0" t="s">
        <v>53</v>
      </c>
      <c r="F10" s="0" t="s">
        <v>54</v>
      </c>
      <c r="G10" s="0" t="n">
        <v>20</v>
      </c>
      <c r="H10" s="1" t="n">
        <v>2680</v>
      </c>
      <c r="I10" s="1" t="s">
        <v>55</v>
      </c>
      <c r="J10" s="1" t="n">
        <v>1</v>
      </c>
      <c r="K10" s="0" t="n">
        <v>9</v>
      </c>
      <c r="M10" s="2" t="str">
        <f aca="false">IF(K10*L10&gt;0,K10*L10,"")</f>
        <v/>
      </c>
      <c r="N10" s="1" t="n">
        <v>45</v>
      </c>
      <c r="O10" s="1" t="s">
        <v>56</v>
      </c>
    </row>
    <row r="11" customFormat="false" ht="12.8" hidden="false" customHeight="false" outlineLevel="0" collapsed="false">
      <c r="A11" s="0" t="n">
        <v>22</v>
      </c>
      <c r="B11" s="0" t="s">
        <v>39</v>
      </c>
      <c r="C11" s="0" t="s">
        <v>40</v>
      </c>
      <c r="D11" s="0" t="s">
        <v>57</v>
      </c>
      <c r="E11" s="0" t="s">
        <v>58</v>
      </c>
      <c r="F11" s="0" t="s">
        <v>59</v>
      </c>
      <c r="G11" s="0" t="s">
        <v>25</v>
      </c>
      <c r="H11" s="1" t="s">
        <v>60</v>
      </c>
      <c r="I11" s="1" t="s">
        <v>61</v>
      </c>
      <c r="J11" s="1" t="s">
        <v>62</v>
      </c>
      <c r="K11" s="0" t="n">
        <v>0.8</v>
      </c>
      <c r="L11" s="0" t="n">
        <v>50</v>
      </c>
      <c r="M11" s="2" t="n">
        <f aca="false">IF(K11*L11&gt;0,K11*L11,"")</f>
        <v>40</v>
      </c>
      <c r="O11" s="1" t="s">
        <v>25</v>
      </c>
    </row>
    <row r="12" customFormat="false" ht="12.8" hidden="false" customHeight="false" outlineLevel="0" collapsed="false">
      <c r="A12" s="0" t="n">
        <v>23</v>
      </c>
      <c r="B12" s="0" t="s">
        <v>39</v>
      </c>
      <c r="C12" s="0" t="s">
        <v>40</v>
      </c>
      <c r="D12" s="0" t="s">
        <v>57</v>
      </c>
      <c r="E12" s="0" t="s">
        <v>58</v>
      </c>
      <c r="F12" s="0" t="s">
        <v>63</v>
      </c>
      <c r="G12" s="0" t="s">
        <v>25</v>
      </c>
      <c r="H12" s="1" t="s">
        <v>60</v>
      </c>
      <c r="I12" s="1" t="s">
        <v>61</v>
      </c>
      <c r="J12" s="1" t="s">
        <v>62</v>
      </c>
      <c r="K12" s="0" t="n">
        <v>0.8</v>
      </c>
      <c r="L12" s="0" t="n">
        <v>25</v>
      </c>
      <c r="M12" s="2" t="n">
        <f aca="false">IF(K12*L12&gt;0,K12*L12,"")</f>
        <v>20</v>
      </c>
      <c r="O12" s="1" t="s">
        <v>25</v>
      </c>
    </row>
    <row r="13" customFormat="false" ht="12.8" hidden="false" customHeight="false" outlineLevel="0" collapsed="false">
      <c r="A13" s="0" t="n">
        <v>24</v>
      </c>
      <c r="B13" s="0" t="s">
        <v>39</v>
      </c>
      <c r="C13" s="0" t="s">
        <v>40</v>
      </c>
      <c r="D13" s="0" t="s">
        <v>57</v>
      </c>
      <c r="E13" s="0" t="s">
        <v>64</v>
      </c>
      <c r="F13" s="0" t="s">
        <v>65</v>
      </c>
      <c r="G13" s="0" t="s">
        <v>66</v>
      </c>
      <c r="H13" s="1" t="s">
        <v>67</v>
      </c>
      <c r="I13" s="1" t="s">
        <v>68</v>
      </c>
      <c r="J13" s="1" t="s">
        <v>69</v>
      </c>
      <c r="K13" s="0" t="n">
        <v>0.5</v>
      </c>
      <c r="L13" s="0" t="n">
        <v>18</v>
      </c>
      <c r="M13" s="2" t="n">
        <f aca="false">IF(K13*L13&gt;0,K13*L13,"")</f>
        <v>9</v>
      </c>
      <c r="O13" s="1" t="s">
        <v>25</v>
      </c>
    </row>
    <row r="14" customFormat="false" ht="12.8" hidden="false" customHeight="false" outlineLevel="0" collapsed="false">
      <c r="A14" s="0" t="n">
        <v>25</v>
      </c>
      <c r="B14" s="0" t="s">
        <v>39</v>
      </c>
      <c r="C14" s="0" t="s">
        <v>40</v>
      </c>
      <c r="D14" s="0" t="s">
        <v>57</v>
      </c>
      <c r="E14" s="0" t="s">
        <v>70</v>
      </c>
      <c r="F14" s="0" t="s">
        <v>65</v>
      </c>
      <c r="G14" s="0" t="n">
        <v>10</v>
      </c>
      <c r="H14" s="1" t="s">
        <v>71</v>
      </c>
      <c r="I14" s="1" t="s">
        <v>72</v>
      </c>
      <c r="J14" s="1" t="s">
        <v>69</v>
      </c>
      <c r="K14" s="0" t="n">
        <v>7</v>
      </c>
      <c r="L14" s="0" t="n">
        <v>30</v>
      </c>
      <c r="M14" s="2" t="n">
        <f aca="false">IF(K14*L14&gt;0,K14*L14,"")</f>
        <v>210</v>
      </c>
      <c r="O14" s="1" t="s">
        <v>25</v>
      </c>
    </row>
    <row r="15" customFormat="false" ht="12.8" hidden="false" customHeight="false" outlineLevel="0" collapsed="false">
      <c r="A15" s="0" t="n">
        <v>26</v>
      </c>
      <c r="B15" s="0" t="s">
        <v>39</v>
      </c>
      <c r="C15" s="0" t="s">
        <v>40</v>
      </c>
      <c r="D15" s="0" t="s">
        <v>57</v>
      </c>
      <c r="E15" s="0" t="s">
        <v>73</v>
      </c>
      <c r="F15" s="0" t="s">
        <v>74</v>
      </c>
      <c r="G15" s="0" t="s">
        <v>75</v>
      </c>
      <c r="H15" s="1" t="s">
        <v>25</v>
      </c>
      <c r="I15" s="1" t="s">
        <v>25</v>
      </c>
      <c r="J15" s="1" t="s">
        <v>76</v>
      </c>
      <c r="K15" s="0" t="n">
        <v>128</v>
      </c>
      <c r="L15" s="0" t="n">
        <v>0.0419</v>
      </c>
      <c r="M15" s="2" t="n">
        <f aca="false">IF(K15*L15&gt;0,K15*L15,"")</f>
        <v>5.3632</v>
      </c>
      <c r="O15" s="1" t="s">
        <v>77</v>
      </c>
    </row>
    <row r="16" customFormat="false" ht="12.8" hidden="false" customHeight="false" outlineLevel="0" collapsed="false">
      <c r="A16" s="0" t="n">
        <v>27</v>
      </c>
      <c r="B16" s="0" t="s">
        <v>39</v>
      </c>
      <c r="C16" s="0" t="s">
        <v>40</v>
      </c>
      <c r="D16" s="0" t="s">
        <v>57</v>
      </c>
      <c r="E16" s="0" t="s">
        <v>78</v>
      </c>
      <c r="F16" s="0" t="s">
        <v>74</v>
      </c>
      <c r="G16" s="0" t="s">
        <v>79</v>
      </c>
      <c r="H16" s="1" t="s">
        <v>25</v>
      </c>
      <c r="I16" s="1" t="s">
        <v>25</v>
      </c>
      <c r="J16" s="1" t="s">
        <v>80</v>
      </c>
      <c r="K16" s="0" t="n">
        <v>256</v>
      </c>
      <c r="L16" s="0" t="n">
        <v>0.0448</v>
      </c>
      <c r="M16" s="2" t="n">
        <f aca="false">IF(K16*L16&gt;0,K16*L16,"")</f>
        <v>11.4688</v>
      </c>
    </row>
    <row r="17" customFormat="false" ht="12.8" hidden="false" customHeight="false" outlineLevel="0" collapsed="false">
      <c r="A17" s="0" t="n">
        <v>30</v>
      </c>
      <c r="B17" s="0" t="s">
        <v>39</v>
      </c>
      <c r="C17" s="0" t="s">
        <v>40</v>
      </c>
      <c r="D17" s="0" t="s">
        <v>57</v>
      </c>
      <c r="E17" s="0" t="s">
        <v>81</v>
      </c>
      <c r="F17" s="0" t="s">
        <v>74</v>
      </c>
      <c r="G17" s="0" t="n">
        <v>5</v>
      </c>
      <c r="H17" s="1" t="s">
        <v>25</v>
      </c>
      <c r="I17" s="1" t="s">
        <v>25</v>
      </c>
      <c r="J17" s="1" t="s">
        <v>82</v>
      </c>
      <c r="K17" s="0" t="n">
        <v>128</v>
      </c>
      <c r="L17" s="0" t="n">
        <v>0.0072</v>
      </c>
      <c r="M17" s="2" t="n">
        <f aca="false">IF(K17*L17&gt;0,K17*L17,"")</f>
        <v>0.9216</v>
      </c>
      <c r="O17" s="1" t="s">
        <v>25</v>
      </c>
    </row>
    <row r="18" customFormat="false" ht="12.8" hidden="false" customHeight="false" outlineLevel="0" collapsed="false">
      <c r="A18" s="0" t="n">
        <v>31</v>
      </c>
      <c r="B18" s="0" t="s">
        <v>83</v>
      </c>
      <c r="C18" s="0" t="s">
        <v>40</v>
      </c>
      <c r="D18" s="0" t="s">
        <v>84</v>
      </c>
      <c r="E18" s="0" t="s">
        <v>58</v>
      </c>
      <c r="F18" s="0" t="s">
        <v>59</v>
      </c>
      <c r="G18" s="0" t="s">
        <v>25</v>
      </c>
      <c r="H18" s="1" t="s">
        <v>71</v>
      </c>
      <c r="I18" s="1" t="s">
        <v>85</v>
      </c>
      <c r="J18" s="1" t="s">
        <v>62</v>
      </c>
      <c r="K18" s="0" t="n">
        <v>0.75</v>
      </c>
      <c r="L18" s="0" t="n">
        <v>50</v>
      </c>
      <c r="M18" s="2" t="n">
        <f aca="false">IF(K18*L18&gt;0,K18*L18,"")</f>
        <v>37.5</v>
      </c>
      <c r="O18" s="0" t="s">
        <v>86</v>
      </c>
      <c r="P18" s="0"/>
    </row>
    <row r="19" customFormat="false" ht="12.8" hidden="false" customHeight="false" outlineLevel="0" collapsed="false">
      <c r="A19" s="0" t="n">
        <v>32</v>
      </c>
      <c r="B19" s="0" t="s">
        <v>83</v>
      </c>
      <c r="C19" s="0" t="s">
        <v>40</v>
      </c>
      <c r="D19" s="0" t="s">
        <v>84</v>
      </c>
      <c r="E19" s="0" t="s">
        <v>58</v>
      </c>
      <c r="F19" s="0" t="s">
        <v>63</v>
      </c>
      <c r="G19" s="0" t="s">
        <v>25</v>
      </c>
      <c r="H19" s="1" t="s">
        <v>71</v>
      </c>
      <c r="I19" s="1" t="s">
        <v>85</v>
      </c>
      <c r="J19" s="1" t="s">
        <v>62</v>
      </c>
      <c r="K19" s="0" t="n">
        <v>0.75</v>
      </c>
      <c r="L19" s="0" t="n">
        <v>25</v>
      </c>
      <c r="M19" s="2" t="n">
        <f aca="false">IF(K19*L19&gt;0,K19*L19,"")</f>
        <v>18.75</v>
      </c>
      <c r="O19" s="0" t="s">
        <v>84</v>
      </c>
      <c r="P19" s="0"/>
    </row>
    <row r="20" customFormat="false" ht="12.8" hidden="false" customHeight="false" outlineLevel="0" collapsed="false">
      <c r="A20" s="0" t="n">
        <v>33</v>
      </c>
      <c r="B20" s="0" t="s">
        <v>83</v>
      </c>
      <c r="C20" s="0" t="s">
        <v>40</v>
      </c>
      <c r="D20" s="0" t="s">
        <v>84</v>
      </c>
      <c r="E20" s="0" t="s">
        <v>70</v>
      </c>
      <c r="F20" s="0" t="s">
        <v>65</v>
      </c>
      <c r="G20" s="0" t="n">
        <v>10</v>
      </c>
      <c r="H20" s="1" t="s">
        <v>71</v>
      </c>
      <c r="I20" s="1" t="s">
        <v>72</v>
      </c>
      <c r="J20" s="1" t="s">
        <v>69</v>
      </c>
      <c r="K20" s="0" t="n">
        <v>7</v>
      </c>
      <c r="L20" s="0" t="n">
        <v>30</v>
      </c>
      <c r="M20" s="2" t="n">
        <f aca="false">IF(K20*L20&gt;0,K20*L20,"")</f>
        <v>210</v>
      </c>
      <c r="O20" s="0" t="s">
        <v>87</v>
      </c>
      <c r="P20" s="0"/>
    </row>
    <row r="21" customFormat="false" ht="12.8" hidden="false" customHeight="false" outlineLevel="0" collapsed="false">
      <c r="A21" s="0" t="n">
        <v>34</v>
      </c>
      <c r="B21" s="0" t="s">
        <v>83</v>
      </c>
      <c r="C21" s="0" t="s">
        <v>40</v>
      </c>
      <c r="D21" s="0" t="s">
        <v>84</v>
      </c>
      <c r="E21" s="0" t="s">
        <v>73</v>
      </c>
      <c r="F21" s="0" t="s">
        <v>74</v>
      </c>
      <c r="G21" s="0" t="s">
        <v>75</v>
      </c>
      <c r="H21" s="1" t="s">
        <v>25</v>
      </c>
      <c r="I21" s="1" t="s">
        <v>25</v>
      </c>
      <c r="J21" s="1" t="s">
        <v>76</v>
      </c>
      <c r="K21" s="0" t="n">
        <v>160</v>
      </c>
      <c r="L21" s="0" t="n">
        <v>0.0419</v>
      </c>
      <c r="M21" s="2" t="n">
        <f aca="false">IF(K21*L21&gt;0,K21*L21,"")</f>
        <v>6.704</v>
      </c>
      <c r="O21" s="0" t="s">
        <v>88</v>
      </c>
      <c r="P21" s="0"/>
    </row>
    <row r="22" customFormat="false" ht="12.8" hidden="false" customHeight="false" outlineLevel="0" collapsed="false">
      <c r="A22" s="0" t="n">
        <v>35</v>
      </c>
      <c r="B22" s="0" t="s">
        <v>83</v>
      </c>
      <c r="C22" s="0" t="s">
        <v>40</v>
      </c>
      <c r="D22" s="0" t="s">
        <v>84</v>
      </c>
      <c r="E22" s="0" t="s">
        <v>78</v>
      </c>
      <c r="F22" s="0" t="s">
        <v>74</v>
      </c>
      <c r="G22" s="0" t="s">
        <v>79</v>
      </c>
      <c r="H22" s="1" t="s">
        <v>25</v>
      </c>
      <c r="I22" s="1" t="s">
        <v>25</v>
      </c>
      <c r="J22" s="1" t="s">
        <v>89</v>
      </c>
      <c r="K22" s="0" t="n">
        <v>320</v>
      </c>
      <c r="L22" s="0" t="n">
        <v>0.0448</v>
      </c>
      <c r="M22" s="2" t="n">
        <f aca="false">IF(K22*L22&gt;0,K22*L22,"")</f>
        <v>14.336</v>
      </c>
      <c r="O22" s="0" t="s">
        <v>90</v>
      </c>
      <c r="P22" s="0"/>
    </row>
    <row r="23" customFormat="false" ht="12.8" hidden="false" customHeight="false" outlineLevel="0" collapsed="false">
      <c r="A23" s="0" t="n">
        <v>36</v>
      </c>
      <c r="B23" s="0" t="s">
        <v>83</v>
      </c>
      <c r="C23" s="0" t="s">
        <v>40</v>
      </c>
      <c r="D23" s="0" t="s">
        <v>84</v>
      </c>
      <c r="E23" s="0" t="s">
        <v>81</v>
      </c>
      <c r="F23" s="0" t="s">
        <v>74</v>
      </c>
      <c r="G23" s="0" t="n">
        <v>5</v>
      </c>
      <c r="H23" s="1" t="s">
        <v>25</v>
      </c>
      <c r="I23" s="1" t="s">
        <v>25</v>
      </c>
      <c r="J23" s="1" t="s">
        <v>82</v>
      </c>
      <c r="K23" s="0" t="n">
        <v>160</v>
      </c>
      <c r="L23" s="0" t="n">
        <v>0.0072</v>
      </c>
      <c r="M23" s="2" t="n">
        <f aca="false">IF(K23*L23&gt;0,K23*L23,"")</f>
        <v>1.152</v>
      </c>
      <c r="P23" s="0"/>
    </row>
    <row r="24" customFormat="false" ht="12.8" hidden="false" customHeight="false" outlineLevel="0" collapsed="false">
      <c r="A24" s="0" t="n">
        <v>40</v>
      </c>
      <c r="B24" s="0" t="s">
        <v>39</v>
      </c>
      <c r="C24" s="0" t="s">
        <v>40</v>
      </c>
      <c r="D24" s="0" t="s">
        <v>91</v>
      </c>
      <c r="E24" s="0" t="s">
        <v>92</v>
      </c>
      <c r="F24" s="0" t="s">
        <v>93</v>
      </c>
      <c r="G24" s="0" t="n">
        <v>4</v>
      </c>
      <c r="H24" s="1" t="s">
        <v>94</v>
      </c>
      <c r="I24" s="1" t="s">
        <v>25</v>
      </c>
      <c r="J24" s="1" t="s">
        <v>25</v>
      </c>
      <c r="K24" s="0" t="n">
        <v>20</v>
      </c>
      <c r="L24" s="0" t="n">
        <v>0</v>
      </c>
      <c r="M24" s="2" t="str">
        <f aca="false">IF(K24*L24&gt;0,K24*L24,"")</f>
        <v/>
      </c>
      <c r="O24" s="1" t="s">
        <v>95</v>
      </c>
    </row>
    <row r="25" customFormat="false" ht="12.8" hidden="false" customHeight="false" outlineLevel="0" collapsed="false">
      <c r="A25" s="0" t="n">
        <v>41</v>
      </c>
      <c r="B25" s="0" t="s">
        <v>39</v>
      </c>
      <c r="C25" s="0" t="s">
        <v>40</v>
      </c>
      <c r="D25" s="0" t="s">
        <v>91</v>
      </c>
      <c r="E25" s="0" t="s">
        <v>96</v>
      </c>
      <c r="F25" s="0" t="s">
        <v>97</v>
      </c>
      <c r="G25" s="0" t="s">
        <v>98</v>
      </c>
      <c r="H25" s="1" t="s">
        <v>99</v>
      </c>
      <c r="I25" s="1" t="s">
        <v>100</v>
      </c>
      <c r="J25" s="1" t="s">
        <v>101</v>
      </c>
      <c r="K25" s="0" t="n">
        <v>0.64</v>
      </c>
      <c r="L25" s="0" t="n">
        <v>19</v>
      </c>
      <c r="M25" s="2" t="n">
        <f aca="false">IF(K25*L25&gt;0,K25*L25,"")</f>
        <v>12.16</v>
      </c>
      <c r="O25" s="1" t="s">
        <v>25</v>
      </c>
    </row>
    <row r="26" customFormat="false" ht="12.8" hidden="false" customHeight="false" outlineLevel="0" collapsed="false">
      <c r="A26" s="0" t="n">
        <v>42</v>
      </c>
      <c r="B26" s="0" t="s">
        <v>39</v>
      </c>
      <c r="C26" s="0" t="s">
        <v>40</v>
      </c>
      <c r="D26" s="0" t="s">
        <v>91</v>
      </c>
      <c r="E26" s="0" t="s">
        <v>102</v>
      </c>
      <c r="F26" s="0" t="s">
        <v>103</v>
      </c>
      <c r="G26" s="0" t="s">
        <v>25</v>
      </c>
      <c r="H26" s="1" t="s">
        <v>104</v>
      </c>
      <c r="I26" s="1" t="s">
        <v>105</v>
      </c>
      <c r="J26" s="1" t="s">
        <v>106</v>
      </c>
      <c r="K26" s="0" t="n">
        <v>8.23</v>
      </c>
      <c r="L26" s="0" t="n">
        <v>9.4</v>
      </c>
      <c r="M26" s="2" t="n">
        <f aca="false">IF(K26*L26&gt;0,K26*L26,"")</f>
        <v>77.362</v>
      </c>
      <c r="O26" s="1" t="s">
        <v>107</v>
      </c>
    </row>
    <row r="27" customFormat="false" ht="12.8" hidden="false" customHeight="false" outlineLevel="0" collapsed="false">
      <c r="A27" s="0" t="n">
        <v>43</v>
      </c>
      <c r="B27" s="0" t="s">
        <v>39</v>
      </c>
      <c r="C27" s="0" t="s">
        <v>40</v>
      </c>
      <c r="D27" s="0" t="s">
        <v>91</v>
      </c>
      <c r="E27" s="0" t="s">
        <v>108</v>
      </c>
      <c r="F27" s="0" t="s">
        <v>109</v>
      </c>
      <c r="G27" s="0" t="s">
        <v>110</v>
      </c>
      <c r="H27" s="1" t="s">
        <v>111</v>
      </c>
      <c r="I27" s="1" t="s">
        <v>112</v>
      </c>
      <c r="J27" s="1" t="s">
        <v>113</v>
      </c>
      <c r="K27" s="0" t="n">
        <v>0.282925</v>
      </c>
      <c r="L27" s="0" t="n">
        <v>38</v>
      </c>
      <c r="M27" s="2" t="n">
        <f aca="false">IF(K27*L27&gt;0,K27*L27,"")</f>
        <v>10.75115</v>
      </c>
      <c r="O27" s="1" t="s">
        <v>25</v>
      </c>
    </row>
    <row r="28" customFormat="false" ht="12.8" hidden="false" customHeight="false" outlineLevel="0" collapsed="false">
      <c r="A28" s="0" t="n">
        <v>44</v>
      </c>
      <c r="B28" s="0" t="s">
        <v>39</v>
      </c>
      <c r="C28" s="0" t="s">
        <v>40</v>
      </c>
      <c r="D28" s="0" t="s">
        <v>91</v>
      </c>
      <c r="E28" s="0" t="s">
        <v>114</v>
      </c>
      <c r="F28" s="0" t="s">
        <v>115</v>
      </c>
      <c r="G28" s="0" t="s">
        <v>25</v>
      </c>
      <c r="H28" s="1" t="n">
        <v>20</v>
      </c>
      <c r="I28" s="1" t="s">
        <v>116</v>
      </c>
      <c r="J28" s="1" t="s">
        <v>117</v>
      </c>
      <c r="K28" s="0" t="n">
        <v>10</v>
      </c>
      <c r="L28" s="0" t="n">
        <v>0.5</v>
      </c>
      <c r="M28" s="2" t="n">
        <f aca="false">IF(K28*L28&gt;0,K28*L28,"")</f>
        <v>5</v>
      </c>
      <c r="O28" s="1" t="s">
        <v>118</v>
      </c>
    </row>
    <row r="29" customFormat="false" ht="12.8" hidden="false" customHeight="false" outlineLevel="0" collapsed="false">
      <c r="A29" s="0" t="n">
        <v>45</v>
      </c>
      <c r="B29" s="0" t="s">
        <v>39</v>
      </c>
      <c r="C29" s="0" t="s">
        <v>40</v>
      </c>
      <c r="D29" s="0" t="s">
        <v>91</v>
      </c>
      <c r="E29" s="0" t="s">
        <v>119</v>
      </c>
      <c r="F29" s="0" t="s">
        <v>120</v>
      </c>
      <c r="G29" s="0" t="s">
        <v>121</v>
      </c>
      <c r="H29" s="1" t="s">
        <v>122</v>
      </c>
      <c r="I29" s="1" t="n">
        <v>210</v>
      </c>
      <c r="J29" s="1" t="n">
        <v>20000</v>
      </c>
      <c r="K29" s="0" t="n">
        <v>0.0105</v>
      </c>
      <c r="L29" s="0" t="n">
        <v>25</v>
      </c>
      <c r="M29" s="2" t="n">
        <f aca="false">IF(K29*L29&gt;0,K29*L29,"")</f>
        <v>0.2625</v>
      </c>
      <c r="O29" s="1" t="s">
        <v>25</v>
      </c>
    </row>
    <row r="30" customFormat="false" ht="12.8" hidden="false" customHeight="false" outlineLevel="0" collapsed="false">
      <c r="A30" s="0" t="n">
        <v>50</v>
      </c>
      <c r="B30" s="0" t="s">
        <v>39</v>
      </c>
      <c r="C30" s="0" t="s">
        <v>40</v>
      </c>
      <c r="D30" s="0" t="s">
        <v>123</v>
      </c>
      <c r="E30" s="0" t="s">
        <v>81</v>
      </c>
      <c r="F30" s="0" t="s">
        <v>74</v>
      </c>
      <c r="G30" s="0" t="n">
        <v>5</v>
      </c>
      <c r="H30" s="1" t="n">
        <v>0</v>
      </c>
      <c r="I30" s="1" t="s">
        <v>25</v>
      </c>
      <c r="J30" s="1" t="s">
        <v>82</v>
      </c>
      <c r="K30" s="0" t="n">
        <v>103</v>
      </c>
      <c r="L30" s="0" t="n">
        <v>0.0072</v>
      </c>
      <c r="M30" s="2" t="n">
        <f aca="false">IF(K30*L30&gt;0,K30*L30,"")</f>
        <v>0.7416</v>
      </c>
      <c r="O30" s="1" t="s">
        <v>25</v>
      </c>
    </row>
    <row r="31" customFormat="false" ht="12.8" hidden="false" customHeight="false" outlineLevel="0" collapsed="false">
      <c r="A31" s="0" t="n">
        <v>51</v>
      </c>
      <c r="B31" s="0" t="s">
        <v>39</v>
      </c>
      <c r="C31" s="0" t="s">
        <v>40</v>
      </c>
      <c r="D31" s="0" t="s">
        <v>123</v>
      </c>
      <c r="E31" s="0" t="s">
        <v>78</v>
      </c>
      <c r="F31" s="0" t="s">
        <v>74</v>
      </c>
      <c r="G31" s="0" t="s">
        <v>79</v>
      </c>
      <c r="H31" s="1" t="s">
        <v>25</v>
      </c>
      <c r="I31" s="1" t="s">
        <v>25</v>
      </c>
      <c r="J31" s="1" t="s">
        <v>124</v>
      </c>
      <c r="K31" s="0" t="n">
        <v>206</v>
      </c>
      <c r="L31" s="0" t="n">
        <v>0.0448</v>
      </c>
      <c r="M31" s="2" t="n">
        <f aca="false">IF(K31*L31&gt;0,K31*L31,"")</f>
        <v>9.2288</v>
      </c>
    </row>
    <row r="32" customFormat="false" ht="12.8" hidden="false" customHeight="false" outlineLevel="0" collapsed="false">
      <c r="A32" s="0" t="n">
        <v>52</v>
      </c>
      <c r="B32" s="0" t="s">
        <v>39</v>
      </c>
      <c r="C32" s="0" t="s">
        <v>40</v>
      </c>
      <c r="D32" s="0" t="s">
        <v>123</v>
      </c>
      <c r="E32" s="0" t="s">
        <v>73</v>
      </c>
      <c r="F32" s="0" t="s">
        <v>74</v>
      </c>
      <c r="G32" s="0" t="s">
        <v>75</v>
      </c>
      <c r="H32" s="1" t="s">
        <v>25</v>
      </c>
      <c r="I32" s="1" t="s">
        <v>25</v>
      </c>
      <c r="J32" s="1" t="s">
        <v>76</v>
      </c>
      <c r="K32" s="0" t="n">
        <v>103</v>
      </c>
      <c r="L32" s="0" t="n">
        <v>0.0419</v>
      </c>
      <c r="M32" s="2" t="n">
        <f aca="false">IF(K32*L32&gt;0,K32*L32,"")</f>
        <v>4.3157</v>
      </c>
      <c r="O32" s="1" t="s">
        <v>125</v>
      </c>
    </row>
    <row r="33" customFormat="false" ht="12.8" hidden="false" customHeight="false" outlineLevel="0" collapsed="false">
      <c r="A33" s="0" t="n">
        <v>53</v>
      </c>
      <c r="B33" s="0" t="s">
        <v>39</v>
      </c>
      <c r="C33" s="0" t="s">
        <v>40</v>
      </c>
      <c r="D33" s="0" t="s">
        <v>123</v>
      </c>
      <c r="E33" s="0" t="s">
        <v>64</v>
      </c>
      <c r="F33" s="0" t="s">
        <v>65</v>
      </c>
      <c r="G33" s="0" t="s">
        <v>66</v>
      </c>
      <c r="H33" s="1" t="s">
        <v>67</v>
      </c>
      <c r="I33" s="1" t="s">
        <v>68</v>
      </c>
      <c r="J33" s="1" t="s">
        <v>69</v>
      </c>
      <c r="K33" s="0" t="n">
        <v>0.5</v>
      </c>
      <c r="L33" s="0" t="n">
        <v>18</v>
      </c>
      <c r="M33" s="2" t="n">
        <f aca="false">IF(K33*L33&gt;0,K33*L33,"")</f>
        <v>9</v>
      </c>
      <c r="O33" s="1" t="s">
        <v>25</v>
      </c>
    </row>
    <row r="34" customFormat="false" ht="12.8" hidden="false" customHeight="false" outlineLevel="0" collapsed="false">
      <c r="A34" s="0" t="n">
        <v>54</v>
      </c>
      <c r="B34" s="0" t="s">
        <v>39</v>
      </c>
      <c r="C34" s="0" t="s">
        <v>40</v>
      </c>
      <c r="D34" s="0" t="s">
        <v>123</v>
      </c>
      <c r="E34" s="0" t="s">
        <v>70</v>
      </c>
      <c r="F34" s="0" t="s">
        <v>65</v>
      </c>
      <c r="G34" s="0" t="n">
        <v>10</v>
      </c>
      <c r="H34" s="1" t="s">
        <v>126</v>
      </c>
      <c r="I34" s="1" t="s">
        <v>127</v>
      </c>
      <c r="J34" s="1" t="s">
        <v>69</v>
      </c>
      <c r="K34" s="0" t="n">
        <v>5</v>
      </c>
      <c r="L34" s="0" t="n">
        <v>30</v>
      </c>
      <c r="M34" s="2" t="n">
        <f aca="false">IF(K34*L34&gt;0,K34*L34,"")</f>
        <v>150</v>
      </c>
      <c r="O34" s="1" t="s">
        <v>25</v>
      </c>
    </row>
    <row r="35" customFormat="false" ht="12.8" hidden="false" customHeight="false" outlineLevel="0" collapsed="false">
      <c r="A35" s="0" t="n">
        <v>55</v>
      </c>
      <c r="B35" s="0" t="s">
        <v>39</v>
      </c>
      <c r="C35" s="0" t="s">
        <v>40</v>
      </c>
      <c r="D35" s="0" t="s">
        <v>123</v>
      </c>
      <c r="E35" s="0" t="s">
        <v>58</v>
      </c>
      <c r="F35" s="0" t="s">
        <v>63</v>
      </c>
      <c r="G35" s="0" t="s">
        <v>25</v>
      </c>
      <c r="H35" s="1" t="s">
        <v>128</v>
      </c>
      <c r="I35" s="1" t="s">
        <v>129</v>
      </c>
      <c r="J35" s="1" t="s">
        <v>62</v>
      </c>
      <c r="K35" s="0" t="n">
        <v>0.6</v>
      </c>
      <c r="L35" s="0" t="n">
        <v>25</v>
      </c>
      <c r="M35" s="2" t="n">
        <f aca="false">IF(K35*L35&gt;0,K35*L35,"")</f>
        <v>15</v>
      </c>
      <c r="O35" s="1" t="s">
        <v>25</v>
      </c>
    </row>
    <row r="36" customFormat="false" ht="12.8" hidden="false" customHeight="false" outlineLevel="0" collapsed="false">
      <c r="A36" s="0" t="n">
        <v>56</v>
      </c>
      <c r="B36" s="0" t="s">
        <v>39</v>
      </c>
      <c r="C36" s="0" t="s">
        <v>40</v>
      </c>
      <c r="D36" s="0" t="s">
        <v>123</v>
      </c>
      <c r="E36" s="0" t="s">
        <v>58</v>
      </c>
      <c r="F36" s="0" t="s">
        <v>59</v>
      </c>
      <c r="G36" s="0" t="s">
        <v>25</v>
      </c>
      <c r="H36" s="1" t="s">
        <v>128</v>
      </c>
      <c r="I36" s="1" t="s">
        <v>129</v>
      </c>
      <c r="J36" s="1" t="s">
        <v>62</v>
      </c>
      <c r="K36" s="0" t="n">
        <v>0.6</v>
      </c>
      <c r="L36" s="0" t="n">
        <v>50</v>
      </c>
      <c r="M36" s="2" t="n">
        <f aca="false">IF(K36*L36&gt;0,K36*L36,"")</f>
        <v>30</v>
      </c>
      <c r="O36" s="1" t="s">
        <v>25</v>
      </c>
    </row>
    <row r="37" customFormat="false" ht="12.8" hidden="false" customHeight="false" outlineLevel="0" collapsed="false">
      <c r="A37" s="0" t="n">
        <v>60</v>
      </c>
      <c r="B37" s="0" t="s">
        <v>39</v>
      </c>
      <c r="C37" s="0" t="s">
        <v>130</v>
      </c>
      <c r="D37" s="0" t="s">
        <v>131</v>
      </c>
      <c r="E37" s="0" t="s">
        <v>58</v>
      </c>
      <c r="F37" s="0" t="s">
        <v>59</v>
      </c>
      <c r="G37" s="0" t="s">
        <v>25</v>
      </c>
      <c r="H37" s="1" t="n">
        <v>35.72</v>
      </c>
      <c r="I37" s="1" t="s">
        <v>132</v>
      </c>
      <c r="J37" s="1" t="s">
        <v>62</v>
      </c>
      <c r="K37" s="0" t="n">
        <v>1.28</v>
      </c>
      <c r="L37" s="0" t="n">
        <v>50</v>
      </c>
      <c r="M37" s="2" t="n">
        <f aca="false">IF(K37*L37&gt;0,K37*L37,"")</f>
        <v>64</v>
      </c>
      <c r="O37" s="1" t="s">
        <v>25</v>
      </c>
    </row>
    <row r="38" customFormat="false" ht="12.8" hidden="false" customHeight="false" outlineLevel="0" collapsed="false">
      <c r="A38" s="0" t="n">
        <v>61</v>
      </c>
      <c r="B38" s="0" t="s">
        <v>39</v>
      </c>
      <c r="C38" s="0" t="s">
        <v>130</v>
      </c>
      <c r="D38" s="0" t="s">
        <v>131</v>
      </c>
      <c r="E38" s="0" t="s">
        <v>58</v>
      </c>
      <c r="F38" s="0" t="s">
        <v>63</v>
      </c>
      <c r="G38" s="0" t="s">
        <v>25</v>
      </c>
      <c r="H38" s="1" t="n">
        <v>35.72</v>
      </c>
      <c r="I38" s="1" t="s">
        <v>132</v>
      </c>
      <c r="J38" s="1" t="s">
        <v>62</v>
      </c>
      <c r="K38" s="0" t="n">
        <v>1.28</v>
      </c>
      <c r="L38" s="0" t="n">
        <v>25</v>
      </c>
      <c r="M38" s="2" t="n">
        <f aca="false">IF(K38*L38&gt;0,K38*L38,"")</f>
        <v>32</v>
      </c>
      <c r="O38" s="1" t="s">
        <v>25</v>
      </c>
    </row>
    <row r="39" customFormat="false" ht="12.8" hidden="false" customHeight="false" outlineLevel="0" collapsed="false">
      <c r="A39" s="0" t="n">
        <v>62</v>
      </c>
      <c r="B39" s="0" t="s">
        <v>39</v>
      </c>
      <c r="C39" s="0" t="s">
        <v>130</v>
      </c>
      <c r="D39" s="0" t="s">
        <v>131</v>
      </c>
      <c r="E39" s="0" t="s">
        <v>70</v>
      </c>
      <c r="F39" s="0" t="s">
        <v>65</v>
      </c>
      <c r="G39" s="0" t="n">
        <v>10</v>
      </c>
      <c r="H39" s="1" t="s">
        <v>133</v>
      </c>
      <c r="I39" s="1" t="s">
        <v>134</v>
      </c>
      <c r="J39" s="1" t="s">
        <v>69</v>
      </c>
      <c r="K39" s="0" t="n">
        <v>12</v>
      </c>
      <c r="L39" s="0" t="n">
        <v>30</v>
      </c>
      <c r="M39" s="2" t="n">
        <f aca="false">IF(K39*L39&gt;0,K39*L39,"")</f>
        <v>360</v>
      </c>
      <c r="O39" s="1" t="s">
        <v>25</v>
      </c>
    </row>
    <row r="40" customFormat="false" ht="12.8" hidden="false" customHeight="false" outlineLevel="0" collapsed="false">
      <c r="A40" s="0" t="n">
        <v>63</v>
      </c>
      <c r="B40" s="0" t="s">
        <v>39</v>
      </c>
      <c r="C40" s="0" t="s">
        <v>130</v>
      </c>
      <c r="D40" s="0" t="s">
        <v>131</v>
      </c>
      <c r="E40" s="0" t="s">
        <v>73</v>
      </c>
      <c r="F40" s="0" t="s">
        <v>74</v>
      </c>
      <c r="G40" s="0" t="s">
        <v>75</v>
      </c>
      <c r="H40" s="1" t="s">
        <v>25</v>
      </c>
      <c r="I40" s="1" t="s">
        <v>25</v>
      </c>
      <c r="J40" s="1" t="s">
        <v>76</v>
      </c>
      <c r="K40" s="0" t="n">
        <v>247</v>
      </c>
      <c r="L40" s="0" t="n">
        <v>0.0419</v>
      </c>
      <c r="M40" s="2" t="n">
        <f aca="false">IF(K40*L40&gt;0,K40*L40,"")</f>
        <v>10.3493</v>
      </c>
      <c r="O40" s="1" t="s">
        <v>135</v>
      </c>
    </row>
    <row r="41" customFormat="false" ht="12.8" hidden="false" customHeight="false" outlineLevel="0" collapsed="false">
      <c r="A41" s="0" t="n">
        <v>64</v>
      </c>
      <c r="B41" s="0" t="s">
        <v>39</v>
      </c>
      <c r="C41" s="0" t="s">
        <v>130</v>
      </c>
      <c r="D41" s="0" t="s">
        <v>131</v>
      </c>
      <c r="E41" s="0" t="s">
        <v>78</v>
      </c>
      <c r="F41" s="0" t="s">
        <v>74</v>
      </c>
      <c r="G41" s="0" t="s">
        <v>79</v>
      </c>
      <c r="H41" s="1" t="s">
        <v>25</v>
      </c>
      <c r="I41" s="1" t="s">
        <v>25</v>
      </c>
      <c r="J41" s="1" t="s">
        <v>136</v>
      </c>
      <c r="K41" s="0" t="n">
        <v>548</v>
      </c>
      <c r="L41" s="0" t="n">
        <v>0.0448</v>
      </c>
      <c r="M41" s="2" t="n">
        <f aca="false">IF(K41*L41&gt;0,K41*L41,"")</f>
        <v>24.5504</v>
      </c>
      <c r="O41" s="1" t="s">
        <v>25</v>
      </c>
    </row>
    <row r="42" customFormat="false" ht="12.8" hidden="false" customHeight="false" outlineLevel="0" collapsed="false">
      <c r="A42" s="0" t="n">
        <v>65</v>
      </c>
      <c r="B42" s="0" t="s">
        <v>39</v>
      </c>
      <c r="C42" s="0" t="s">
        <v>130</v>
      </c>
      <c r="D42" s="0" t="s">
        <v>131</v>
      </c>
      <c r="E42" s="0" t="s">
        <v>137</v>
      </c>
      <c r="F42" s="0" t="s">
        <v>138</v>
      </c>
      <c r="G42" s="0" t="s">
        <v>139</v>
      </c>
      <c r="H42" s="1" t="s">
        <v>140</v>
      </c>
      <c r="I42" s="1" t="s">
        <v>141</v>
      </c>
      <c r="J42" s="1" t="n">
        <v>20</v>
      </c>
      <c r="K42" s="0" t="n">
        <v>0.8</v>
      </c>
      <c r="L42" s="0" t="n">
        <v>10.81</v>
      </c>
      <c r="M42" s="2" t="n">
        <f aca="false">IF(K42*L42&gt;0,K42*L42,"")</f>
        <v>8.648</v>
      </c>
      <c r="O42" s="1" t="s">
        <v>142</v>
      </c>
    </row>
    <row r="43" customFormat="false" ht="12.8" hidden="false" customHeight="false" outlineLevel="0" collapsed="false">
      <c r="A43" s="0" t="n">
        <v>66</v>
      </c>
      <c r="B43" s="0" t="s">
        <v>39</v>
      </c>
      <c r="C43" s="0" t="s">
        <v>130</v>
      </c>
      <c r="D43" s="0" t="s">
        <v>131</v>
      </c>
      <c r="E43" s="0" t="s">
        <v>81</v>
      </c>
      <c r="F43" s="0" t="s">
        <v>74</v>
      </c>
      <c r="G43" s="0" t="n">
        <v>5</v>
      </c>
      <c r="H43" s="1" t="s">
        <v>25</v>
      </c>
      <c r="I43" s="1" t="s">
        <v>25</v>
      </c>
      <c r="J43" s="1" t="s">
        <v>82</v>
      </c>
      <c r="K43" s="0" t="n">
        <v>274</v>
      </c>
      <c r="L43" s="0" t="n">
        <v>0.0072</v>
      </c>
      <c r="M43" s="2" t="n">
        <f aca="false">IF(K43*L43&gt;0,K43*L43,"")</f>
        <v>1.9728</v>
      </c>
    </row>
    <row r="44" customFormat="false" ht="12.8" hidden="false" customHeight="false" outlineLevel="0" collapsed="false">
      <c r="A44" s="0" t="n">
        <v>70</v>
      </c>
      <c r="B44" s="0" t="s">
        <v>39</v>
      </c>
      <c r="C44" s="0" t="s">
        <v>130</v>
      </c>
      <c r="D44" s="0" t="s">
        <v>91</v>
      </c>
      <c r="E44" s="0" t="s">
        <v>96</v>
      </c>
      <c r="F44" s="0" t="s">
        <v>143</v>
      </c>
      <c r="G44" s="0" t="s">
        <v>48</v>
      </c>
      <c r="H44" s="1" t="s">
        <v>99</v>
      </c>
      <c r="I44" s="1" t="s">
        <v>100</v>
      </c>
      <c r="J44" s="1" t="s">
        <v>101</v>
      </c>
      <c r="K44" s="0" t="n">
        <v>0.64</v>
      </c>
      <c r="L44" s="0" t="n">
        <v>19</v>
      </c>
      <c r="M44" s="2" t="n">
        <f aca="false">IF(K44*L44&gt;0,K44*L44,"")</f>
        <v>12.16</v>
      </c>
      <c r="O44" s="1" t="s">
        <v>25</v>
      </c>
    </row>
    <row r="45" customFormat="false" ht="12.8" hidden="false" customHeight="false" outlineLevel="0" collapsed="false">
      <c r="A45" s="0" t="n">
        <v>71</v>
      </c>
      <c r="B45" s="0" t="s">
        <v>39</v>
      </c>
      <c r="C45" s="0" t="s">
        <v>130</v>
      </c>
      <c r="D45" s="0" t="s">
        <v>91</v>
      </c>
      <c r="E45" s="0" t="s">
        <v>102</v>
      </c>
      <c r="F45" s="0" t="s">
        <v>103</v>
      </c>
      <c r="G45" s="0" t="s">
        <v>25</v>
      </c>
      <c r="H45" s="1" t="s">
        <v>144</v>
      </c>
      <c r="I45" s="1" t="s">
        <v>145</v>
      </c>
      <c r="J45" s="1" t="s">
        <v>106</v>
      </c>
      <c r="K45" s="0" t="n">
        <v>13.07</v>
      </c>
      <c r="L45" s="0" t="n">
        <v>9.4</v>
      </c>
      <c r="M45" s="2" t="n">
        <f aca="false">IF(K45*L45&gt;0,K45*L45,"")</f>
        <v>122.858</v>
      </c>
      <c r="O45" s="1" t="s">
        <v>146</v>
      </c>
    </row>
    <row r="46" customFormat="false" ht="12.8" hidden="false" customHeight="false" outlineLevel="0" collapsed="false">
      <c r="A46" s="0" t="n">
        <v>72</v>
      </c>
      <c r="B46" s="0" t="s">
        <v>39</v>
      </c>
      <c r="C46" s="0" t="s">
        <v>130</v>
      </c>
      <c r="D46" s="0" t="s">
        <v>91</v>
      </c>
      <c r="E46" s="0" t="s">
        <v>108</v>
      </c>
      <c r="F46" s="0" t="s">
        <v>109</v>
      </c>
      <c r="G46" s="0" t="s">
        <v>110</v>
      </c>
      <c r="H46" s="1" t="s">
        <v>147</v>
      </c>
      <c r="I46" s="1" t="s">
        <v>148</v>
      </c>
      <c r="J46" s="1" t="s">
        <v>113</v>
      </c>
      <c r="K46" s="0" t="n">
        <v>0.588975</v>
      </c>
      <c r="L46" s="0" t="n">
        <v>38</v>
      </c>
      <c r="M46" s="2" t="n">
        <f aca="false">IF(K46*L46&gt;0,K46*L46,"")</f>
        <v>22.38105</v>
      </c>
      <c r="O46" s="1" t="s">
        <v>149</v>
      </c>
    </row>
    <row r="47" customFormat="false" ht="12.8" hidden="false" customHeight="false" outlineLevel="0" collapsed="false">
      <c r="A47" s="0" t="n">
        <v>73</v>
      </c>
      <c r="B47" s="0" t="s">
        <v>39</v>
      </c>
      <c r="C47" s="0" t="s">
        <v>130</v>
      </c>
      <c r="D47" s="0" t="s">
        <v>91</v>
      </c>
      <c r="E47" s="0" t="s">
        <v>114</v>
      </c>
      <c r="F47" s="0" t="s">
        <v>115</v>
      </c>
      <c r="G47" s="0" t="s">
        <v>25</v>
      </c>
      <c r="H47" s="1" t="n">
        <v>20</v>
      </c>
      <c r="I47" s="1" t="s">
        <v>150</v>
      </c>
      <c r="J47" s="1" t="s">
        <v>117</v>
      </c>
      <c r="K47" s="0" t="n">
        <v>18</v>
      </c>
      <c r="L47" s="0" t="n">
        <v>0.5</v>
      </c>
      <c r="M47" s="2" t="n">
        <f aca="false">IF(K47*L47&gt;0,K47*L47,"")</f>
        <v>9</v>
      </c>
      <c r="O47" s="1" t="s">
        <v>151</v>
      </c>
    </row>
    <row r="48" customFormat="false" ht="12.8" hidden="false" customHeight="false" outlineLevel="0" collapsed="false">
      <c r="A48" s="0" t="n">
        <v>74</v>
      </c>
      <c r="B48" s="0" t="s">
        <v>39</v>
      </c>
      <c r="C48" s="0" t="s">
        <v>130</v>
      </c>
      <c r="D48" s="0" t="s">
        <v>91</v>
      </c>
      <c r="E48" s="0" t="s">
        <v>119</v>
      </c>
      <c r="F48" s="0" t="s">
        <v>120</v>
      </c>
      <c r="G48" s="0" t="s">
        <v>121</v>
      </c>
      <c r="H48" s="1" t="s">
        <v>152</v>
      </c>
      <c r="I48" s="1" t="n">
        <v>383</v>
      </c>
      <c r="J48" s="1" t="n">
        <v>20000</v>
      </c>
      <c r="K48" s="0" t="n">
        <v>0.01915</v>
      </c>
      <c r="L48" s="0" t="n">
        <v>25</v>
      </c>
      <c r="M48" s="2" t="n">
        <f aca="false">IF(K48*L48&gt;0,K48*L48,"")</f>
        <v>0.47875</v>
      </c>
      <c r="O48" s="1" t="s">
        <v>25</v>
      </c>
    </row>
    <row r="49" customFormat="false" ht="12.8" hidden="false" customHeight="false" outlineLevel="0" collapsed="false">
      <c r="A49" s="0" t="n">
        <v>80</v>
      </c>
      <c r="B49" s="0" t="s">
        <v>39</v>
      </c>
      <c r="C49" s="0" t="s">
        <v>130</v>
      </c>
      <c r="D49" s="0" t="s">
        <v>153</v>
      </c>
      <c r="E49" s="0" t="s">
        <v>58</v>
      </c>
      <c r="F49" s="0" t="s">
        <v>59</v>
      </c>
      <c r="G49" s="0" t="s">
        <v>25</v>
      </c>
      <c r="H49" s="1" t="n">
        <v>23.91</v>
      </c>
      <c r="I49" s="1" t="s">
        <v>154</v>
      </c>
      <c r="J49" s="1" t="s">
        <v>62</v>
      </c>
      <c r="K49" s="0" t="n">
        <v>0.86</v>
      </c>
      <c r="L49" s="0" t="n">
        <v>50</v>
      </c>
      <c r="M49" s="2" t="n">
        <f aca="false">IF(K49*L49&gt;0,K49*L49,"")</f>
        <v>43</v>
      </c>
      <c r="O49" s="1" t="s">
        <v>25</v>
      </c>
    </row>
    <row r="50" customFormat="false" ht="12.8" hidden="false" customHeight="false" outlineLevel="0" collapsed="false">
      <c r="A50" s="0" t="n">
        <v>81</v>
      </c>
      <c r="B50" s="0" t="s">
        <v>39</v>
      </c>
      <c r="C50" s="0" t="s">
        <v>130</v>
      </c>
      <c r="D50" s="0" t="s">
        <v>153</v>
      </c>
      <c r="E50" s="0" t="s">
        <v>58</v>
      </c>
      <c r="F50" s="0" t="s">
        <v>63</v>
      </c>
      <c r="G50" s="0" t="s">
        <v>25</v>
      </c>
      <c r="H50" s="1" t="n">
        <v>23.91</v>
      </c>
      <c r="I50" s="1" t="s">
        <v>154</v>
      </c>
      <c r="J50" s="1" t="s">
        <v>62</v>
      </c>
      <c r="K50" s="0" t="n">
        <v>0.86</v>
      </c>
      <c r="L50" s="0" t="n">
        <v>25</v>
      </c>
      <c r="M50" s="2" t="n">
        <f aca="false">IF(K50*L50&gt;0,K50*L50,"")</f>
        <v>21.5</v>
      </c>
      <c r="O50" s="1" t="s">
        <v>25</v>
      </c>
    </row>
    <row r="51" customFormat="false" ht="12.8" hidden="false" customHeight="false" outlineLevel="0" collapsed="false">
      <c r="A51" s="0" t="n">
        <v>82</v>
      </c>
      <c r="B51" s="0" t="s">
        <v>39</v>
      </c>
      <c r="C51" s="0" t="s">
        <v>130</v>
      </c>
      <c r="D51" s="0" t="s">
        <v>153</v>
      </c>
      <c r="E51" s="0" t="s">
        <v>70</v>
      </c>
      <c r="F51" s="0" t="s">
        <v>65</v>
      </c>
      <c r="G51" s="0" t="n">
        <v>10</v>
      </c>
      <c r="H51" s="1" t="s">
        <v>155</v>
      </c>
      <c r="I51" s="1" t="s">
        <v>156</v>
      </c>
      <c r="J51" s="1" t="s">
        <v>69</v>
      </c>
      <c r="K51" s="0" t="n">
        <v>10</v>
      </c>
      <c r="L51" s="0" t="n">
        <v>30</v>
      </c>
      <c r="M51" s="2" t="n">
        <f aca="false">IF(K51*L51&gt;0,K51*L51,"")</f>
        <v>300</v>
      </c>
      <c r="O51" s="1" t="s">
        <v>157</v>
      </c>
    </row>
    <row r="52" customFormat="false" ht="12.8" hidden="false" customHeight="false" outlineLevel="0" collapsed="false">
      <c r="A52" s="0" t="n">
        <v>83</v>
      </c>
      <c r="B52" s="0" t="s">
        <v>39</v>
      </c>
      <c r="C52" s="0" t="s">
        <v>130</v>
      </c>
      <c r="D52" s="0" t="s">
        <v>153</v>
      </c>
      <c r="E52" s="0" t="s">
        <v>73</v>
      </c>
      <c r="F52" s="0" t="s">
        <v>74</v>
      </c>
      <c r="G52" s="0" t="s">
        <v>75</v>
      </c>
      <c r="H52" s="1" t="s">
        <v>25</v>
      </c>
      <c r="I52" s="1" t="s">
        <v>25</v>
      </c>
      <c r="J52" s="1" t="s">
        <v>76</v>
      </c>
      <c r="K52" s="0" t="n">
        <v>183</v>
      </c>
      <c r="L52" s="0" t="n">
        <v>0.0419</v>
      </c>
      <c r="M52" s="2" t="n">
        <f aca="false">IF(K52*L52&gt;0,K52*L52,"")</f>
        <v>7.6677</v>
      </c>
      <c r="O52" s="1" t="s">
        <v>158</v>
      </c>
    </row>
    <row r="53" customFormat="false" ht="12.8" hidden="false" customHeight="false" outlineLevel="0" collapsed="false">
      <c r="A53" s="0" t="n">
        <v>84</v>
      </c>
      <c r="B53" s="0" t="s">
        <v>39</v>
      </c>
      <c r="C53" s="0" t="s">
        <v>130</v>
      </c>
      <c r="D53" s="0" t="s">
        <v>153</v>
      </c>
      <c r="E53" s="0" t="s">
        <v>78</v>
      </c>
      <c r="F53" s="0" t="s">
        <v>74</v>
      </c>
      <c r="G53" s="0" t="s">
        <v>79</v>
      </c>
      <c r="H53" s="1" t="s">
        <v>25</v>
      </c>
      <c r="I53" s="1" t="s">
        <v>25</v>
      </c>
      <c r="J53" s="1" t="s">
        <v>159</v>
      </c>
      <c r="K53" s="0" t="n">
        <v>366</v>
      </c>
      <c r="L53" s="0" t="n">
        <v>0.0448</v>
      </c>
      <c r="M53" s="2" t="n">
        <f aca="false">IF(K53*L53&gt;0,K53*L53,"")</f>
        <v>16.3968</v>
      </c>
      <c r="O53" s="1" t="s">
        <v>160</v>
      </c>
    </row>
    <row r="54" customFormat="false" ht="12.8" hidden="false" customHeight="false" outlineLevel="0" collapsed="false">
      <c r="A54" s="0" t="n">
        <v>85</v>
      </c>
      <c r="B54" s="0" t="s">
        <v>39</v>
      </c>
      <c r="C54" s="0" t="s">
        <v>130</v>
      </c>
      <c r="D54" s="0" t="s">
        <v>153</v>
      </c>
      <c r="E54" s="0" t="s">
        <v>137</v>
      </c>
      <c r="F54" s="0" t="s">
        <v>138</v>
      </c>
      <c r="G54" s="0" t="s">
        <v>139</v>
      </c>
      <c r="H54" s="1" t="s">
        <v>161</v>
      </c>
      <c r="I54" s="1" t="s">
        <v>162</v>
      </c>
      <c r="J54" s="1" t="n">
        <v>20</v>
      </c>
      <c r="K54" s="0" t="n">
        <v>1.4</v>
      </c>
      <c r="L54" s="0" t="n">
        <v>10.81</v>
      </c>
      <c r="M54" s="2" t="n">
        <f aca="false">IF(K54*L54&gt;0,K54*L54,"")</f>
        <v>15.134</v>
      </c>
      <c r="O54" s="1" t="s">
        <v>163</v>
      </c>
    </row>
    <row r="55" customFormat="false" ht="12.8" hidden="false" customHeight="false" outlineLevel="0" collapsed="false">
      <c r="A55" s="0" t="n">
        <v>86</v>
      </c>
      <c r="B55" s="0" t="s">
        <v>39</v>
      </c>
      <c r="C55" s="0" t="s">
        <v>130</v>
      </c>
      <c r="D55" s="0" t="s">
        <v>153</v>
      </c>
      <c r="E55" s="0" t="s">
        <v>81</v>
      </c>
      <c r="F55" s="0" t="s">
        <v>74</v>
      </c>
      <c r="G55" s="0" t="n">
        <v>5</v>
      </c>
      <c r="H55" s="1" t="s">
        <v>25</v>
      </c>
      <c r="I55" s="1" t="s">
        <v>25</v>
      </c>
      <c r="J55" s="1" t="s">
        <v>82</v>
      </c>
      <c r="K55" s="0" t="n">
        <v>183</v>
      </c>
      <c r="L55" s="0" t="n">
        <v>0.004335</v>
      </c>
      <c r="M55" s="2" t="n">
        <f aca="false">IF(K55*L55&gt;0,K55*L55,"")</f>
        <v>0.793305</v>
      </c>
      <c r="O55" s="1" t="s">
        <v>164</v>
      </c>
    </row>
    <row r="56" customFormat="false" ht="12.8" hidden="false" customHeight="false" outlineLevel="0" collapsed="false">
      <c r="A56" s="0" t="n">
        <v>87</v>
      </c>
      <c r="B56" s="0" t="s">
        <v>39</v>
      </c>
      <c r="C56" s="0" t="s">
        <v>130</v>
      </c>
      <c r="D56" s="0" t="s">
        <v>153</v>
      </c>
      <c r="E56" s="0" t="s">
        <v>165</v>
      </c>
      <c r="F56" s="0" t="s">
        <v>120</v>
      </c>
      <c r="G56" s="0" t="s">
        <v>166</v>
      </c>
      <c r="H56" s="1" t="s">
        <v>167</v>
      </c>
      <c r="I56" s="1" t="n">
        <v>406</v>
      </c>
      <c r="J56" s="1" t="n">
        <v>20000</v>
      </c>
      <c r="K56" s="0" t="n">
        <v>0.0203</v>
      </c>
      <c r="L56" s="0" t="n">
        <v>25</v>
      </c>
      <c r="M56" s="2" t="n">
        <f aca="false">IF(K56*L56&gt;0,K56*L56,"")</f>
        <v>0.5075</v>
      </c>
    </row>
    <row r="57" customFormat="false" ht="12.8" hidden="false" customHeight="false" outlineLevel="0" collapsed="false">
      <c r="A57" s="0" t="n">
        <v>90</v>
      </c>
      <c r="B57" s="0" t="s">
        <v>39</v>
      </c>
      <c r="C57" s="0" t="s">
        <v>130</v>
      </c>
      <c r="D57" s="0" t="s">
        <v>168</v>
      </c>
      <c r="E57" s="0" t="s">
        <v>169</v>
      </c>
      <c r="F57" s="0" t="s">
        <v>65</v>
      </c>
      <c r="G57" s="0" t="n">
        <v>10</v>
      </c>
      <c r="H57" s="1" t="s">
        <v>170</v>
      </c>
      <c r="I57" s="1" t="s">
        <v>171</v>
      </c>
      <c r="J57" s="1" t="s">
        <v>69</v>
      </c>
      <c r="K57" s="0" t="n">
        <v>1</v>
      </c>
      <c r="L57" s="0" t="n">
        <v>30</v>
      </c>
      <c r="M57" s="2" t="n">
        <f aca="false">IF(K57*L57&gt;0,K57*L57,"")</f>
        <v>30</v>
      </c>
      <c r="O57" s="1" t="s">
        <v>25</v>
      </c>
    </row>
    <row r="58" customFormat="false" ht="12.8" hidden="false" customHeight="false" outlineLevel="0" collapsed="false">
      <c r="A58" s="0" t="n">
        <v>91</v>
      </c>
      <c r="B58" s="0" t="s">
        <v>39</v>
      </c>
      <c r="C58" s="0" t="s">
        <v>130</v>
      </c>
      <c r="D58" s="0" t="s">
        <v>168</v>
      </c>
      <c r="E58" s="0" t="s">
        <v>172</v>
      </c>
      <c r="F58" s="0" t="s">
        <v>173</v>
      </c>
      <c r="G58" s="0" t="s">
        <v>174</v>
      </c>
      <c r="H58" s="1" t="s">
        <v>25</v>
      </c>
      <c r="I58" s="1" t="s">
        <v>25</v>
      </c>
      <c r="J58" s="1" t="s">
        <v>25</v>
      </c>
      <c r="K58" s="0" t="n">
        <v>1</v>
      </c>
      <c r="L58" s="0" t="n">
        <v>1</v>
      </c>
      <c r="M58" s="2" t="n">
        <f aca="false">IF(K58*L58&gt;0,K58*L58,"")</f>
        <v>1</v>
      </c>
      <c r="O58" s="1" t="s">
        <v>25</v>
      </c>
    </row>
    <row r="59" customFormat="false" ht="12.8" hidden="false" customHeight="false" outlineLevel="0" collapsed="false">
      <c r="A59" s="0" t="n">
        <v>92</v>
      </c>
      <c r="B59" s="0" t="s">
        <v>39</v>
      </c>
      <c r="C59" s="0" t="s">
        <v>130</v>
      </c>
      <c r="D59" s="0" t="s">
        <v>168</v>
      </c>
      <c r="E59" s="0" t="s">
        <v>175</v>
      </c>
      <c r="F59" s="0" t="s">
        <v>173</v>
      </c>
      <c r="G59" s="0" t="s">
        <v>176</v>
      </c>
      <c r="H59" s="1" t="s">
        <v>25</v>
      </c>
      <c r="I59" s="1" t="s">
        <v>25</v>
      </c>
      <c r="J59" s="1" t="s">
        <v>25</v>
      </c>
      <c r="K59" s="0" t="n">
        <v>4</v>
      </c>
      <c r="L59" s="0" t="n">
        <v>0.25</v>
      </c>
      <c r="M59" s="2" t="n">
        <f aca="false">IF(K59*L59&gt;0,K59*L59,"")</f>
        <v>1</v>
      </c>
      <c r="O59" s="1" t="s">
        <v>25</v>
      </c>
    </row>
    <row r="60" customFormat="false" ht="12.8" hidden="false" customHeight="false" outlineLevel="0" collapsed="false">
      <c r="A60" s="0" t="n">
        <v>93</v>
      </c>
      <c r="B60" s="0" t="s">
        <v>39</v>
      </c>
      <c r="C60" s="0" t="s">
        <v>130</v>
      </c>
      <c r="D60" s="0" t="s">
        <v>168</v>
      </c>
      <c r="E60" s="0" t="s">
        <v>177</v>
      </c>
      <c r="F60" s="0" t="s">
        <v>173</v>
      </c>
      <c r="G60" s="0" t="s">
        <v>25</v>
      </c>
      <c r="I60" s="1" t="n">
        <v>1</v>
      </c>
      <c r="K60" s="0" t="n">
        <v>1</v>
      </c>
      <c r="L60" s="0" t="n">
        <v>5</v>
      </c>
      <c r="M60" s="2" t="n">
        <f aca="false">IF(K60*L60&gt;0,K60*L60,"")</f>
        <v>5</v>
      </c>
      <c r="O60" s="1" t="s">
        <v>25</v>
      </c>
    </row>
    <row r="61" customFormat="false" ht="12.8" hidden="false" customHeight="false" outlineLevel="0" collapsed="false">
      <c r="A61" s="0" t="n">
        <v>94</v>
      </c>
      <c r="B61" s="0" t="s">
        <v>39</v>
      </c>
      <c r="C61" s="0" t="s">
        <v>130</v>
      </c>
      <c r="D61" s="0" t="s">
        <v>168</v>
      </c>
      <c r="E61" s="0" t="s">
        <v>178</v>
      </c>
      <c r="F61" s="0" t="s">
        <v>179</v>
      </c>
      <c r="G61" s="0" t="s">
        <v>180</v>
      </c>
      <c r="H61" s="1" t="s">
        <v>25</v>
      </c>
      <c r="I61" s="1" t="s">
        <v>181</v>
      </c>
      <c r="J61" s="1" t="s">
        <v>25</v>
      </c>
      <c r="K61" s="0" t="n">
        <v>2</v>
      </c>
      <c r="L61" s="0" t="n">
        <v>65</v>
      </c>
      <c r="M61" s="2" t="n">
        <f aca="false">IF(K61*L61&gt;0,K61*L61,"")</f>
        <v>130</v>
      </c>
      <c r="O61" s="1" t="s">
        <v>25</v>
      </c>
    </row>
    <row r="62" customFormat="false" ht="12.8" hidden="false" customHeight="false" outlineLevel="0" collapsed="false">
      <c r="A62" s="0" t="n">
        <v>95</v>
      </c>
      <c r="B62" s="0" t="s">
        <v>39</v>
      </c>
      <c r="C62" s="0" t="s">
        <v>130</v>
      </c>
      <c r="D62" s="0" t="s">
        <v>168</v>
      </c>
      <c r="E62" s="0" t="s">
        <v>182</v>
      </c>
      <c r="F62" s="0" t="s">
        <v>65</v>
      </c>
      <c r="G62" s="0" t="n">
        <v>10</v>
      </c>
      <c r="H62" s="1" t="s">
        <v>183</v>
      </c>
      <c r="I62" s="1" t="s">
        <v>184</v>
      </c>
      <c r="J62" s="1" t="s">
        <v>69</v>
      </c>
      <c r="K62" s="0" t="n">
        <v>1</v>
      </c>
      <c r="L62" s="0" t="n">
        <v>30</v>
      </c>
      <c r="M62" s="2" t="n">
        <f aca="false">IF(K62*L62&gt;0,K62*L62,"")</f>
        <v>30</v>
      </c>
      <c r="O62" s="1" t="s">
        <v>185</v>
      </c>
    </row>
    <row r="63" customFormat="false" ht="12.8" hidden="false" customHeight="false" outlineLevel="0" collapsed="false">
      <c r="A63" s="0" t="n">
        <v>100</v>
      </c>
      <c r="B63" s="0" t="s">
        <v>39</v>
      </c>
      <c r="C63" s="0" t="s">
        <v>130</v>
      </c>
      <c r="D63" s="0" t="s">
        <v>186</v>
      </c>
      <c r="E63" s="0" t="s">
        <v>187</v>
      </c>
      <c r="F63" s="0" t="s">
        <v>173</v>
      </c>
      <c r="K63" s="0" t="n">
        <v>1</v>
      </c>
      <c r="L63" s="0" t="n">
        <v>5</v>
      </c>
      <c r="M63" s="2" t="n">
        <f aca="false">IF(K63*L63&gt;0,K63*L63,"")</f>
        <v>5</v>
      </c>
    </row>
    <row r="64" customFormat="false" ht="12.8" hidden="false" customHeight="false" outlineLevel="0" collapsed="false">
      <c r="A64" s="0" t="n">
        <v>101</v>
      </c>
      <c r="B64" s="0" t="s">
        <v>39</v>
      </c>
      <c r="C64" s="0" t="s">
        <v>130</v>
      </c>
      <c r="D64" s="0" t="s">
        <v>186</v>
      </c>
      <c r="E64" s="0" t="s">
        <v>188</v>
      </c>
      <c r="F64" s="0" t="s">
        <v>173</v>
      </c>
      <c r="K64" s="0" t="n">
        <v>1</v>
      </c>
      <c r="L64" s="0" t="n">
        <v>5</v>
      </c>
      <c r="M64" s="2" t="n">
        <f aca="false">IF(K64*L64&gt;0,K64*L64,"")</f>
        <v>5</v>
      </c>
    </row>
    <row r="65" customFormat="false" ht="12.8" hidden="false" customHeight="false" outlineLevel="0" collapsed="false">
      <c r="A65" s="0" t="n">
        <v>103</v>
      </c>
      <c r="B65" s="0" t="s">
        <v>39</v>
      </c>
      <c r="C65" s="0" t="s">
        <v>130</v>
      </c>
      <c r="D65" s="0" t="s">
        <v>186</v>
      </c>
      <c r="E65" s="0" t="s">
        <v>169</v>
      </c>
      <c r="F65" s="0" t="s">
        <v>65</v>
      </c>
      <c r="G65" s="0" t="n">
        <v>10</v>
      </c>
      <c r="H65" s="1" t="s">
        <v>183</v>
      </c>
      <c r="I65" s="1" t="s">
        <v>69</v>
      </c>
      <c r="J65" s="1" t="s">
        <v>69</v>
      </c>
      <c r="K65" s="0" t="n">
        <v>1</v>
      </c>
      <c r="L65" s="0" t="n">
        <v>30</v>
      </c>
      <c r="M65" s="2" t="n">
        <f aca="false">IF(K65*L65&gt;0,K65*L65,"")</f>
        <v>30</v>
      </c>
      <c r="O65" s="1" t="s">
        <v>189</v>
      </c>
    </row>
    <row r="66" customFormat="false" ht="12.8" hidden="false" customHeight="false" outlineLevel="0" collapsed="false">
      <c r="A66" s="0" t="n">
        <v>110</v>
      </c>
      <c r="B66" s="0" t="s">
        <v>39</v>
      </c>
      <c r="C66" s="0" t="s">
        <v>130</v>
      </c>
      <c r="D66" s="0" t="s">
        <v>190</v>
      </c>
      <c r="E66" s="0" t="s">
        <v>191</v>
      </c>
      <c r="F66" s="0" t="s">
        <v>192</v>
      </c>
      <c r="G66" s="0" t="s">
        <v>193</v>
      </c>
      <c r="M66" s="2" t="str">
        <f aca="false">IF(K66*L66&gt;0,K66*L66,"")</f>
        <v/>
      </c>
      <c r="N66" s="1" t="n">
        <v>20</v>
      </c>
      <c r="O66" s="1" t="s">
        <v>194</v>
      </c>
    </row>
    <row r="67" customFormat="false" ht="12.8" hidden="false" customHeight="false" outlineLevel="0" collapsed="false">
      <c r="A67" s="0" t="n">
        <v>111</v>
      </c>
      <c r="B67" s="0" t="s">
        <v>39</v>
      </c>
      <c r="C67" s="0" t="s">
        <v>130</v>
      </c>
      <c r="D67" s="0" t="s">
        <v>190</v>
      </c>
      <c r="E67" s="0" t="s">
        <v>182</v>
      </c>
      <c r="F67" s="0" t="s">
        <v>65</v>
      </c>
      <c r="G67" s="0" t="n">
        <v>10</v>
      </c>
      <c r="H67" s="1" t="s">
        <v>195</v>
      </c>
      <c r="I67" s="1" t="s">
        <v>184</v>
      </c>
      <c r="J67" s="1" t="s">
        <v>69</v>
      </c>
      <c r="K67" s="0" t="n">
        <v>1</v>
      </c>
      <c r="L67" s="0" t="n">
        <v>30</v>
      </c>
      <c r="M67" s="2" t="n">
        <f aca="false">IF(K67*L67&gt;0,K67*L67,"")</f>
        <v>30</v>
      </c>
    </row>
    <row r="68" customFormat="false" ht="13.25" hidden="false" customHeight="false" outlineLevel="0" collapsed="false">
      <c r="A68" s="0" t="n">
        <v>112</v>
      </c>
      <c r="B68" s="0" t="s">
        <v>39</v>
      </c>
      <c r="C68" s="0" t="s">
        <v>130</v>
      </c>
      <c r="D68" s="0" t="s">
        <v>190</v>
      </c>
      <c r="E68" s="0" t="s">
        <v>178</v>
      </c>
      <c r="F68" s="0" t="s">
        <v>179</v>
      </c>
      <c r="G68" s="0" t="s">
        <v>196</v>
      </c>
      <c r="H68" s="1" t="s">
        <v>25</v>
      </c>
      <c r="I68" s="1" t="s">
        <v>197</v>
      </c>
      <c r="J68" s="1" t="s">
        <v>25</v>
      </c>
      <c r="K68" s="0" t="n">
        <v>4</v>
      </c>
      <c r="L68" s="0" t="n">
        <v>70</v>
      </c>
      <c r="M68" s="2" t="n">
        <f aca="false">IF(K68*L68&gt;0,K68*L68,"")</f>
        <v>280</v>
      </c>
      <c r="O68" s="1" t="s">
        <v>198</v>
      </c>
    </row>
    <row r="69" customFormat="false" ht="12.8" hidden="false" customHeight="false" outlineLevel="0" collapsed="false">
      <c r="A69" s="0" t="n">
        <v>120</v>
      </c>
      <c r="B69" s="0" t="s">
        <v>39</v>
      </c>
      <c r="C69" s="0" t="s">
        <v>199</v>
      </c>
      <c r="D69" s="0" t="s">
        <v>200</v>
      </c>
      <c r="E69" s="0" t="s">
        <v>58</v>
      </c>
      <c r="F69" s="0" t="s">
        <v>59</v>
      </c>
      <c r="G69" s="0" t="s">
        <v>25</v>
      </c>
      <c r="H69" s="1" t="s">
        <v>201</v>
      </c>
      <c r="I69" s="1" t="s">
        <v>202</v>
      </c>
      <c r="J69" s="1" t="s">
        <v>62</v>
      </c>
      <c r="K69" s="0" t="n">
        <v>0.55</v>
      </c>
      <c r="L69" s="0" t="n">
        <v>50</v>
      </c>
      <c r="M69" s="2" t="n">
        <f aca="false">IF(K69*L69&gt;0,K69*L69,"")</f>
        <v>27.5</v>
      </c>
      <c r="O69" s="1" t="s">
        <v>25</v>
      </c>
    </row>
    <row r="70" customFormat="false" ht="12.8" hidden="false" customHeight="false" outlineLevel="0" collapsed="false">
      <c r="A70" s="0" t="n">
        <v>121</v>
      </c>
      <c r="B70" s="0" t="s">
        <v>39</v>
      </c>
      <c r="C70" s="0" t="s">
        <v>199</v>
      </c>
      <c r="D70" s="0" t="s">
        <v>200</v>
      </c>
      <c r="E70" s="0" t="s">
        <v>58</v>
      </c>
      <c r="F70" s="0" t="s">
        <v>63</v>
      </c>
      <c r="G70" s="0" t="s">
        <v>25</v>
      </c>
      <c r="H70" s="1" t="s">
        <v>201</v>
      </c>
      <c r="I70" s="1" t="s">
        <v>202</v>
      </c>
      <c r="J70" s="1" t="s">
        <v>203</v>
      </c>
      <c r="K70" s="0" t="n">
        <v>0.55</v>
      </c>
      <c r="L70" s="0" t="n">
        <v>25</v>
      </c>
      <c r="M70" s="2" t="n">
        <f aca="false">IF(K70*L70&gt;0,K70*L70,"")</f>
        <v>13.75</v>
      </c>
      <c r="O70" s="1" t="s">
        <v>25</v>
      </c>
    </row>
    <row r="71" customFormat="false" ht="12.8" hidden="false" customHeight="false" outlineLevel="0" collapsed="false">
      <c r="A71" s="0" t="n">
        <v>122</v>
      </c>
      <c r="B71" s="0" t="s">
        <v>39</v>
      </c>
      <c r="C71" s="0" t="s">
        <v>199</v>
      </c>
      <c r="D71" s="0" t="s">
        <v>200</v>
      </c>
      <c r="E71" s="0" t="s">
        <v>70</v>
      </c>
      <c r="F71" s="0" t="s">
        <v>65</v>
      </c>
      <c r="G71" s="0" t="n">
        <v>19</v>
      </c>
      <c r="H71" s="1" t="s">
        <v>128</v>
      </c>
      <c r="I71" s="1" t="s">
        <v>204</v>
      </c>
      <c r="J71" s="1" t="s">
        <v>69</v>
      </c>
      <c r="K71" s="0" t="n">
        <v>6</v>
      </c>
      <c r="L71" s="0" t="n">
        <v>45</v>
      </c>
      <c r="M71" s="2" t="n">
        <f aca="false">IF(K71*L71&gt;0,K71*L71,"")</f>
        <v>270</v>
      </c>
      <c r="O71" s="1" t="s">
        <v>205</v>
      </c>
    </row>
    <row r="72" customFormat="false" ht="12.8" hidden="false" customHeight="false" outlineLevel="0" collapsed="false">
      <c r="A72" s="0" t="n">
        <v>123</v>
      </c>
      <c r="B72" s="0" t="s">
        <v>39</v>
      </c>
      <c r="C72" s="0" t="s">
        <v>199</v>
      </c>
      <c r="D72" s="0" t="s">
        <v>191</v>
      </c>
      <c r="E72" s="0" t="s">
        <v>206</v>
      </c>
      <c r="F72" s="0" t="s">
        <v>74</v>
      </c>
      <c r="G72" s="0" t="s">
        <v>207</v>
      </c>
      <c r="H72" s="1" t="s">
        <v>25</v>
      </c>
      <c r="I72" s="1" t="s">
        <v>25</v>
      </c>
      <c r="J72" s="1" t="s">
        <v>208</v>
      </c>
      <c r="K72" s="0" t="n">
        <v>104</v>
      </c>
      <c r="L72" s="0" t="n">
        <v>0.0489</v>
      </c>
      <c r="M72" s="2" t="n">
        <f aca="false">IF(K72*L72&gt;0,K72*L72,"")</f>
        <v>5.0856</v>
      </c>
      <c r="O72" s="1" t="s">
        <v>25</v>
      </c>
    </row>
    <row r="73" customFormat="false" ht="12.8" hidden="false" customHeight="false" outlineLevel="0" collapsed="false">
      <c r="A73" s="0" t="n">
        <v>124</v>
      </c>
      <c r="B73" s="0" t="s">
        <v>39</v>
      </c>
      <c r="C73" s="0" t="s">
        <v>199</v>
      </c>
      <c r="D73" s="0" t="s">
        <v>191</v>
      </c>
      <c r="E73" s="0" t="s">
        <v>209</v>
      </c>
      <c r="F73" s="0" t="s">
        <v>210</v>
      </c>
      <c r="G73" s="0" t="s">
        <v>211</v>
      </c>
      <c r="H73" s="1" t="n">
        <v>23120</v>
      </c>
      <c r="I73" s="1" t="n">
        <v>76</v>
      </c>
      <c r="J73" s="1" t="n">
        <v>1</v>
      </c>
      <c r="K73" s="0" t="n">
        <v>76</v>
      </c>
      <c r="L73" s="0" t="n">
        <v>1</v>
      </c>
      <c r="M73" s="2" t="n">
        <f aca="false">IF(K73*L73&gt;0,K73*L73,"")</f>
        <v>76</v>
      </c>
      <c r="O73" s="1" t="s">
        <v>212</v>
      </c>
    </row>
    <row r="74" customFormat="false" ht="12.8" hidden="false" customHeight="false" outlineLevel="0" collapsed="false">
      <c r="A74" s="0" t="n">
        <v>125</v>
      </c>
      <c r="B74" s="0" t="s">
        <v>39</v>
      </c>
      <c r="C74" s="0" t="s">
        <v>199</v>
      </c>
      <c r="D74" s="0" t="s">
        <v>191</v>
      </c>
      <c r="E74" s="0" t="s">
        <v>213</v>
      </c>
      <c r="F74" s="0" t="s">
        <v>65</v>
      </c>
      <c r="G74" s="0" t="n">
        <v>10</v>
      </c>
      <c r="H74" s="1" t="s">
        <v>214</v>
      </c>
      <c r="I74" s="1" t="s">
        <v>215</v>
      </c>
      <c r="J74" s="1" t="s">
        <v>69</v>
      </c>
      <c r="K74" s="0" t="n">
        <v>0.5</v>
      </c>
      <c r="L74" s="0" t="n">
        <v>30</v>
      </c>
      <c r="M74" s="2" t="n">
        <f aca="false">IF(K74*L74&gt;0,K74*L74,"")</f>
        <v>15</v>
      </c>
      <c r="O74" s="1" t="s">
        <v>25</v>
      </c>
    </row>
    <row r="75" customFormat="false" ht="12.8" hidden="false" customHeight="false" outlineLevel="0" collapsed="false">
      <c r="A75" s="0" t="n">
        <v>126</v>
      </c>
      <c r="B75" s="0" t="s">
        <v>39</v>
      </c>
      <c r="C75" s="0" t="s">
        <v>199</v>
      </c>
      <c r="D75" s="0" t="s">
        <v>191</v>
      </c>
      <c r="E75" s="0" t="s">
        <v>206</v>
      </c>
      <c r="F75" s="0" t="s">
        <v>74</v>
      </c>
      <c r="G75" s="0" t="s">
        <v>216</v>
      </c>
      <c r="H75" s="1" t="s">
        <v>25</v>
      </c>
      <c r="I75" s="1" t="s">
        <v>25</v>
      </c>
      <c r="J75" s="1" t="s">
        <v>217</v>
      </c>
      <c r="K75" s="0" t="n">
        <v>104</v>
      </c>
      <c r="L75" s="0" t="n">
        <v>0.0172</v>
      </c>
      <c r="M75" s="2" t="n">
        <f aca="false">IF(K75*L75&gt;0,K75*L75,"")</f>
        <v>1.7888</v>
      </c>
      <c r="O75" s="1" t="s">
        <v>25</v>
      </c>
    </row>
    <row r="76" customFormat="false" ht="12.8" hidden="false" customHeight="false" outlineLevel="0" collapsed="false">
      <c r="A76" s="0" t="n">
        <v>127</v>
      </c>
      <c r="B76" s="0" t="s">
        <v>39</v>
      </c>
      <c r="C76" s="0" t="s">
        <v>199</v>
      </c>
      <c r="D76" s="0" t="s">
        <v>91</v>
      </c>
      <c r="E76" s="0" t="s">
        <v>102</v>
      </c>
      <c r="F76" s="0" t="s">
        <v>103</v>
      </c>
      <c r="G76" s="0" t="s">
        <v>25</v>
      </c>
      <c r="H76" s="1" t="s">
        <v>218</v>
      </c>
      <c r="I76" s="1" t="s">
        <v>219</v>
      </c>
      <c r="J76" s="1" t="n">
        <v>15.625</v>
      </c>
      <c r="K76" s="0" t="n">
        <v>3.68</v>
      </c>
      <c r="L76" s="0" t="n">
        <v>9.4</v>
      </c>
      <c r="M76" s="2" t="n">
        <f aca="false">IF(K76*L76&gt;0,K76*L76,"")</f>
        <v>34.592</v>
      </c>
      <c r="O76" s="1" t="s">
        <v>220</v>
      </c>
    </row>
    <row r="77" customFormat="false" ht="12.8" hidden="false" customHeight="false" outlineLevel="0" collapsed="false">
      <c r="A77" s="0" t="n">
        <v>128</v>
      </c>
      <c r="B77" s="0" t="s">
        <v>39</v>
      </c>
      <c r="C77" s="0" t="s">
        <v>199</v>
      </c>
      <c r="D77" s="0" t="s">
        <v>91</v>
      </c>
      <c r="E77" s="0" t="s">
        <v>221</v>
      </c>
      <c r="F77" s="0" t="s">
        <v>97</v>
      </c>
      <c r="G77" s="0" t="s">
        <v>25</v>
      </c>
      <c r="H77" s="1" t="s">
        <v>222</v>
      </c>
      <c r="I77" s="1" t="s">
        <v>223</v>
      </c>
      <c r="J77" s="1" t="s">
        <v>101</v>
      </c>
      <c r="K77" s="0" t="n">
        <v>0.055</v>
      </c>
      <c r="L77" s="0" t="n">
        <v>19</v>
      </c>
      <c r="M77" s="2" t="n">
        <f aca="false">IF(K77*L77&gt;0,K77*L77,"")</f>
        <v>1.045</v>
      </c>
      <c r="O77" s="1" t="s">
        <v>25</v>
      </c>
    </row>
    <row r="78" customFormat="false" ht="12.8" hidden="false" customHeight="false" outlineLevel="0" collapsed="false">
      <c r="A78" s="0" t="n">
        <v>130</v>
      </c>
      <c r="B78" s="0" t="s">
        <v>39</v>
      </c>
      <c r="C78" s="0" t="s">
        <v>199</v>
      </c>
      <c r="D78" s="0" t="s">
        <v>224</v>
      </c>
      <c r="E78" s="0" t="s">
        <v>225</v>
      </c>
      <c r="F78" s="0" t="s">
        <v>226</v>
      </c>
      <c r="G78" s="0" t="n">
        <v>10</v>
      </c>
      <c r="H78" s="1" t="s">
        <v>227</v>
      </c>
      <c r="I78" s="1" t="n">
        <v>300</v>
      </c>
      <c r="J78" s="1" t="s">
        <v>228</v>
      </c>
      <c r="K78" s="0" t="n">
        <v>3</v>
      </c>
      <c r="L78" s="0" t="n">
        <v>30</v>
      </c>
      <c r="M78" s="2" t="n">
        <f aca="false">IF(K78*L78&gt;0,K78*L78,"")</f>
        <v>90</v>
      </c>
      <c r="O78" s="1" t="s">
        <v>229</v>
      </c>
    </row>
    <row r="79" customFormat="false" ht="12.8" hidden="false" customHeight="false" outlineLevel="0" collapsed="false">
      <c r="A79" s="0" t="n">
        <v>140</v>
      </c>
      <c r="B79" s="0" t="s">
        <v>39</v>
      </c>
      <c r="C79" s="0" t="s">
        <v>199</v>
      </c>
      <c r="D79" s="0" t="s">
        <v>230</v>
      </c>
      <c r="E79" s="0" t="s">
        <v>73</v>
      </c>
      <c r="F79" s="0" t="s">
        <v>74</v>
      </c>
      <c r="G79" s="0" t="s">
        <v>231</v>
      </c>
      <c r="H79" s="1" t="s">
        <v>25</v>
      </c>
      <c r="I79" s="1" t="s">
        <v>25</v>
      </c>
      <c r="J79" s="1" t="s">
        <v>232</v>
      </c>
      <c r="K79" s="0" t="n">
        <v>109</v>
      </c>
      <c r="L79" s="0" t="n">
        <v>0.01474</v>
      </c>
      <c r="M79" s="2" t="n">
        <f aca="false">IF(K79*L79&gt;0,K79*L79,"")</f>
        <v>1.60666</v>
      </c>
      <c r="O79" s="1" t="s">
        <v>25</v>
      </c>
    </row>
    <row r="80" customFormat="false" ht="12.8" hidden="false" customHeight="false" outlineLevel="0" collapsed="false">
      <c r="A80" s="0" t="n">
        <v>141</v>
      </c>
      <c r="B80" s="0" t="s">
        <v>39</v>
      </c>
      <c r="C80" s="0" t="s">
        <v>199</v>
      </c>
      <c r="D80" s="0" t="s">
        <v>230</v>
      </c>
      <c r="E80" s="0" t="s">
        <v>78</v>
      </c>
      <c r="F80" s="0" t="s">
        <v>74</v>
      </c>
      <c r="G80" s="0" t="s">
        <v>231</v>
      </c>
      <c r="H80" s="1" t="s">
        <v>25</v>
      </c>
      <c r="I80" s="1" t="s">
        <v>25</v>
      </c>
      <c r="J80" s="1" t="s">
        <v>233</v>
      </c>
      <c r="K80" s="0" t="n">
        <v>218</v>
      </c>
      <c r="L80" s="0" t="n">
        <v>0.01344</v>
      </c>
      <c r="M80" s="2" t="n">
        <f aca="false">IF(K80*L80&gt;0,K80*L80,"")</f>
        <v>2.92992</v>
      </c>
      <c r="O80" s="1" t="s">
        <v>25</v>
      </c>
    </row>
    <row r="81" customFormat="false" ht="12.8" hidden="false" customHeight="false" outlineLevel="0" collapsed="false">
      <c r="A81" s="0" t="n">
        <v>142</v>
      </c>
      <c r="B81" s="0" t="s">
        <v>39</v>
      </c>
      <c r="C81" s="0" t="s">
        <v>199</v>
      </c>
      <c r="D81" s="0" t="s">
        <v>230</v>
      </c>
      <c r="E81" s="0" t="s">
        <v>81</v>
      </c>
      <c r="F81" s="0" t="s">
        <v>74</v>
      </c>
      <c r="G81" s="0" t="n">
        <v>4</v>
      </c>
      <c r="H81" s="1" t="s">
        <v>25</v>
      </c>
      <c r="I81" s="1" t="s">
        <v>25</v>
      </c>
      <c r="J81" s="1" t="s">
        <v>234</v>
      </c>
      <c r="K81" s="0" t="n">
        <v>109</v>
      </c>
      <c r="L81" s="0" t="n">
        <v>0.004335</v>
      </c>
      <c r="M81" s="2" t="n">
        <f aca="false">IF(K81*L81&gt;0,K81*L81,"")</f>
        <v>0.472515</v>
      </c>
      <c r="O81" s="1" t="s">
        <v>25</v>
      </c>
    </row>
    <row r="82" customFormat="false" ht="12.8" hidden="false" customHeight="false" outlineLevel="0" collapsed="false">
      <c r="A82" s="0" t="n">
        <v>143</v>
      </c>
      <c r="B82" s="0" t="s">
        <v>39</v>
      </c>
      <c r="C82" s="0" t="s">
        <v>199</v>
      </c>
      <c r="D82" s="0" t="s">
        <v>230</v>
      </c>
      <c r="E82" s="0" t="s">
        <v>70</v>
      </c>
      <c r="F82" s="0" t="s">
        <v>65</v>
      </c>
      <c r="G82" s="0" t="s">
        <v>235</v>
      </c>
      <c r="H82" s="1" t="s">
        <v>236</v>
      </c>
      <c r="I82" s="1" t="s">
        <v>237</v>
      </c>
      <c r="J82" s="1" t="s">
        <v>69</v>
      </c>
      <c r="K82" s="0" t="n">
        <v>6</v>
      </c>
      <c r="L82" s="0" t="n">
        <v>12</v>
      </c>
      <c r="M82" s="2" t="n">
        <f aca="false">IF(K82*L82&gt;0,K82*L82,"")</f>
        <v>72</v>
      </c>
      <c r="O82" s="1" t="s">
        <v>25</v>
      </c>
    </row>
    <row r="83" customFormat="false" ht="12.8" hidden="false" customHeight="false" outlineLevel="0" collapsed="false">
      <c r="A83" s="0" t="n">
        <v>144</v>
      </c>
      <c r="B83" s="0" t="s">
        <v>39</v>
      </c>
      <c r="C83" s="0" t="s">
        <v>199</v>
      </c>
      <c r="D83" s="0" t="s">
        <v>131</v>
      </c>
      <c r="E83" s="0" t="s">
        <v>238</v>
      </c>
      <c r="F83" s="0" t="s">
        <v>109</v>
      </c>
      <c r="G83" s="0" t="s">
        <v>110</v>
      </c>
      <c r="H83" s="1" t="s">
        <v>239</v>
      </c>
      <c r="I83" s="1" t="s">
        <v>240</v>
      </c>
      <c r="J83" s="1" t="s">
        <v>113</v>
      </c>
      <c r="K83" s="0" t="n">
        <v>0.05695</v>
      </c>
      <c r="L83" s="0" t="n">
        <v>38</v>
      </c>
      <c r="M83" s="2" t="n">
        <f aca="false">IF(K83*L83&gt;0,K83*L83,"")</f>
        <v>2.1641</v>
      </c>
    </row>
    <row r="84" customFormat="false" ht="12.8" hidden="false" customHeight="false" outlineLevel="0" collapsed="false">
      <c r="A84" s="0" t="n">
        <v>145</v>
      </c>
      <c r="B84" s="0" t="s">
        <v>39</v>
      </c>
      <c r="C84" s="0" t="s">
        <v>199</v>
      </c>
      <c r="D84" s="0" t="s">
        <v>131</v>
      </c>
      <c r="E84" s="0" t="s">
        <v>241</v>
      </c>
      <c r="F84" s="0" t="s">
        <v>138</v>
      </c>
      <c r="G84" s="0" t="s">
        <v>242</v>
      </c>
      <c r="H84" s="1" t="s">
        <v>239</v>
      </c>
      <c r="I84" s="1" t="s">
        <v>240</v>
      </c>
      <c r="J84" s="1" t="s">
        <v>243</v>
      </c>
      <c r="K84" s="0" t="n">
        <v>0.151867</v>
      </c>
      <c r="L84" s="0" t="n">
        <v>100</v>
      </c>
      <c r="M84" s="2" t="n">
        <f aca="false">IF(K84*L84&gt;0,K84*L84,"")</f>
        <v>15.1867</v>
      </c>
    </row>
    <row r="85" customFormat="false" ht="12.8" hidden="false" customHeight="false" outlineLevel="0" collapsed="false">
      <c r="A85" s="0" t="n">
        <v>150</v>
      </c>
      <c r="B85" s="0" t="s">
        <v>39</v>
      </c>
      <c r="C85" s="0" t="s">
        <v>244</v>
      </c>
      <c r="D85" s="0" t="s">
        <v>245</v>
      </c>
      <c r="E85" s="0" t="s">
        <v>246</v>
      </c>
      <c r="F85" s="0" t="s">
        <v>210</v>
      </c>
      <c r="G85" s="0" t="s">
        <v>247</v>
      </c>
      <c r="H85" s="1" t="n">
        <v>1848</v>
      </c>
      <c r="I85" s="1" t="n">
        <v>6</v>
      </c>
      <c r="J85" s="1" t="n">
        <v>1</v>
      </c>
      <c r="K85" s="0" t="n">
        <v>6</v>
      </c>
      <c r="L85" s="0" t="n">
        <v>1</v>
      </c>
      <c r="M85" s="2" t="n">
        <f aca="false">IF(K85*L85&gt;0,K85*L85,"")</f>
        <v>6</v>
      </c>
      <c r="O85" s="1" t="s">
        <v>248</v>
      </c>
    </row>
    <row r="86" customFormat="false" ht="12.8" hidden="false" customHeight="false" outlineLevel="0" collapsed="false">
      <c r="A86" s="0" t="n">
        <v>151</v>
      </c>
      <c r="B86" s="0" t="s">
        <v>39</v>
      </c>
      <c r="C86" s="0" t="s">
        <v>244</v>
      </c>
      <c r="D86" s="0" t="s">
        <v>245</v>
      </c>
      <c r="E86" s="0" t="s">
        <v>249</v>
      </c>
      <c r="F86" s="0" t="s">
        <v>65</v>
      </c>
      <c r="G86" s="0" t="n">
        <v>10</v>
      </c>
      <c r="H86" s="1" t="s">
        <v>250</v>
      </c>
      <c r="I86" s="1" t="s">
        <v>247</v>
      </c>
      <c r="J86" s="1" t="s">
        <v>69</v>
      </c>
      <c r="K86" s="0" t="n">
        <v>0</v>
      </c>
      <c r="L86" s="0" t="n">
        <v>30</v>
      </c>
      <c r="M86" s="2" t="str">
        <f aca="false">IF(K86*L86&gt;0,K86*L86,"")</f>
        <v/>
      </c>
      <c r="O86" s="1" t="s">
        <v>251</v>
      </c>
    </row>
    <row r="87" customFormat="false" ht="12.8" hidden="false" customHeight="false" outlineLevel="0" collapsed="false">
      <c r="A87" s="0" t="n">
        <v>152</v>
      </c>
      <c r="B87" s="0" t="s">
        <v>39</v>
      </c>
      <c r="C87" s="0" t="s">
        <v>244</v>
      </c>
      <c r="D87" s="0" t="s">
        <v>245</v>
      </c>
      <c r="E87" s="0" t="s">
        <v>252</v>
      </c>
      <c r="F87" s="0" t="s">
        <v>253</v>
      </c>
      <c r="G87" s="0" t="s">
        <v>254</v>
      </c>
      <c r="H87" s="1" t="s">
        <v>255</v>
      </c>
      <c r="I87" s="1" t="n">
        <v>4</v>
      </c>
      <c r="J87" s="1" t="s">
        <v>48</v>
      </c>
      <c r="M87" s="2" t="str">
        <f aca="false">IF(K87*L87&gt;0,K87*L87,"")</f>
        <v/>
      </c>
      <c r="N87" s="1" t="n">
        <v>100</v>
      </c>
      <c r="O87" s="1" t="s">
        <v>256</v>
      </c>
    </row>
    <row r="88" customFormat="false" ht="12.8" hidden="false" customHeight="false" outlineLevel="0" collapsed="false">
      <c r="A88" s="0" t="n">
        <v>153</v>
      </c>
      <c r="B88" s="0" t="s">
        <v>39</v>
      </c>
      <c r="C88" s="0" t="s">
        <v>244</v>
      </c>
      <c r="D88" s="0" t="s">
        <v>245</v>
      </c>
      <c r="E88" s="0" t="s">
        <v>257</v>
      </c>
      <c r="F88" s="0" t="s">
        <v>74</v>
      </c>
      <c r="G88" s="0" t="s">
        <v>258</v>
      </c>
      <c r="H88" s="1" t="s">
        <v>25</v>
      </c>
      <c r="I88" s="1" t="s">
        <v>25</v>
      </c>
      <c r="J88" s="1" t="s">
        <v>259</v>
      </c>
      <c r="K88" s="0" t="n">
        <v>168</v>
      </c>
      <c r="L88" s="0" t="n">
        <v>0.01</v>
      </c>
      <c r="M88" s="2" t="n">
        <f aca="false">IF(K88*L88&gt;0,K88*L88,"")</f>
        <v>1.68</v>
      </c>
      <c r="O88" s="1" t="s">
        <v>260</v>
      </c>
    </row>
    <row r="89" customFormat="false" ht="12.8" hidden="false" customHeight="false" outlineLevel="0" collapsed="false">
      <c r="A89" s="0" t="n">
        <v>154</v>
      </c>
      <c r="B89" s="0" t="s">
        <v>39</v>
      </c>
      <c r="C89" s="0" t="s">
        <v>244</v>
      </c>
      <c r="D89" s="0" t="s">
        <v>245</v>
      </c>
      <c r="E89" s="0" t="s">
        <v>78</v>
      </c>
      <c r="F89" s="0" t="s">
        <v>74</v>
      </c>
      <c r="G89" s="0" t="s">
        <v>231</v>
      </c>
      <c r="H89" s="1" t="s">
        <v>25</v>
      </c>
      <c r="I89" s="1" t="s">
        <v>25</v>
      </c>
      <c r="J89" s="1" t="s">
        <v>233</v>
      </c>
      <c r="K89" s="0" t="n">
        <v>336</v>
      </c>
      <c r="L89" s="0" t="n">
        <v>0.01344</v>
      </c>
      <c r="M89" s="2" t="n">
        <f aca="false">IF(K89*L89&gt;0,K89*L89,"")</f>
        <v>4.51584</v>
      </c>
      <c r="O89" s="1" t="s">
        <v>25</v>
      </c>
    </row>
    <row r="90" customFormat="false" ht="12.8" hidden="false" customHeight="true" outlineLevel="0" collapsed="false">
      <c r="A90" s="0" t="n">
        <v>155</v>
      </c>
      <c r="B90" s="0" t="s">
        <v>39</v>
      </c>
      <c r="C90" s="0" t="s">
        <v>244</v>
      </c>
      <c r="D90" s="0" t="s">
        <v>245</v>
      </c>
      <c r="E90" s="0" t="s">
        <v>261</v>
      </c>
      <c r="F90" s="0" t="s">
        <v>262</v>
      </c>
      <c r="G90" s="0" t="s">
        <v>263</v>
      </c>
      <c r="H90" s="1" t="s">
        <v>25</v>
      </c>
      <c r="K90" s="0" t="n">
        <v>13</v>
      </c>
      <c r="L90" s="0" t="n">
        <v>1</v>
      </c>
      <c r="M90" s="2" t="n">
        <f aca="false">IF(K90*L90&gt;0,K90*L90,"")</f>
        <v>13</v>
      </c>
      <c r="O90" s="1" t="s">
        <v>25</v>
      </c>
    </row>
    <row r="91" customFormat="false" ht="12.8" hidden="false" customHeight="false" outlineLevel="0" collapsed="false">
      <c r="A91" s="0" t="n">
        <v>156</v>
      </c>
      <c r="B91" s="0" t="s">
        <v>39</v>
      </c>
      <c r="C91" s="0" t="s">
        <v>244</v>
      </c>
      <c r="D91" s="0" t="s">
        <v>245</v>
      </c>
      <c r="E91" s="0" t="s">
        <v>261</v>
      </c>
      <c r="F91" s="0" t="s">
        <v>262</v>
      </c>
      <c r="G91" s="0" t="s">
        <v>264</v>
      </c>
      <c r="H91" s="1" t="s">
        <v>25</v>
      </c>
      <c r="K91" s="0" t="n">
        <v>8</v>
      </c>
      <c r="L91" s="0" t="n">
        <v>2</v>
      </c>
      <c r="M91" s="2" t="n">
        <f aca="false">IF(K91*L91&gt;0,K91*L91,"")</f>
        <v>16</v>
      </c>
      <c r="O91" s="1" t="s">
        <v>25</v>
      </c>
    </row>
    <row r="92" customFormat="false" ht="12.8" hidden="false" customHeight="false" outlineLevel="0" collapsed="false">
      <c r="A92" s="0" t="n">
        <v>160</v>
      </c>
      <c r="B92" s="0" t="s">
        <v>39</v>
      </c>
      <c r="C92" s="0" t="s">
        <v>244</v>
      </c>
      <c r="D92" s="0" t="s">
        <v>265</v>
      </c>
      <c r="E92" s="0" t="s">
        <v>266</v>
      </c>
      <c r="F92" s="0" t="s">
        <v>267</v>
      </c>
      <c r="G92" s="0" t="s">
        <v>268</v>
      </c>
      <c r="H92" s="1" t="s">
        <v>269</v>
      </c>
      <c r="I92" s="1" t="n">
        <v>8</v>
      </c>
      <c r="J92" s="1" t="s">
        <v>270</v>
      </c>
      <c r="K92" s="0" t="n">
        <v>0.4</v>
      </c>
      <c r="L92" s="0" t="n">
        <v>21.75</v>
      </c>
      <c r="M92" s="2" t="n">
        <f aca="false">IF(K92*L92&gt;0,K92*L92,"")</f>
        <v>8.7</v>
      </c>
      <c r="O92" s="1" t="s">
        <v>271</v>
      </c>
    </row>
    <row r="93" customFormat="false" ht="12.8" hidden="false" customHeight="false" outlineLevel="0" collapsed="false">
      <c r="A93" s="0" t="n">
        <v>161</v>
      </c>
      <c r="B93" s="0" t="s">
        <v>39</v>
      </c>
      <c r="C93" s="0" t="s">
        <v>244</v>
      </c>
      <c r="D93" s="0" t="s">
        <v>265</v>
      </c>
      <c r="E93" s="0" t="s">
        <v>272</v>
      </c>
      <c r="F93" s="0" t="s">
        <v>138</v>
      </c>
      <c r="G93" s="0" t="n">
        <v>3</v>
      </c>
      <c r="L93" s="0" t="n">
        <v>0.1</v>
      </c>
      <c r="M93" s="2" t="str">
        <f aca="false">IF(K93*L93&gt;0,K93*L93,"")</f>
        <v/>
      </c>
      <c r="O93" s="1" t="s">
        <v>25</v>
      </c>
    </row>
    <row r="94" customFormat="false" ht="12.8" hidden="false" customHeight="false" outlineLevel="0" collapsed="false">
      <c r="A94" s="0" t="n">
        <v>162</v>
      </c>
      <c r="B94" s="0" t="s">
        <v>39</v>
      </c>
      <c r="C94" s="0" t="s">
        <v>244</v>
      </c>
      <c r="D94" s="0" t="s">
        <v>265</v>
      </c>
      <c r="E94" s="0" t="s">
        <v>273</v>
      </c>
      <c r="F94" s="0" t="s">
        <v>267</v>
      </c>
      <c r="G94" s="0" t="s">
        <v>274</v>
      </c>
      <c r="H94" s="1" t="s">
        <v>275</v>
      </c>
      <c r="I94" s="1" t="n">
        <v>71</v>
      </c>
      <c r="J94" s="1" t="s">
        <v>270</v>
      </c>
      <c r="K94" s="0" t="n">
        <v>3.55</v>
      </c>
      <c r="L94" s="0" t="n">
        <v>21.75</v>
      </c>
      <c r="M94" s="2" t="n">
        <f aca="false">IF(K94*L94&gt;0,K94*L94,"")</f>
        <v>77.2125</v>
      </c>
      <c r="O94" s="1" t="s">
        <v>276</v>
      </c>
    </row>
    <row r="95" customFormat="false" ht="12.8" hidden="false" customHeight="false" outlineLevel="0" collapsed="false">
      <c r="A95" s="0" t="n">
        <v>201</v>
      </c>
      <c r="B95" s="0" t="s">
        <v>277</v>
      </c>
      <c r="C95" s="0" t="s">
        <v>278</v>
      </c>
      <c r="D95" s="0" t="s">
        <v>279</v>
      </c>
      <c r="E95" s="0" t="s">
        <v>280</v>
      </c>
      <c r="F95" s="0" t="s">
        <v>281</v>
      </c>
      <c r="M95" s="2" t="str">
        <f aca="false">IF(K95*L95&gt;0,K95*L95,"")</f>
        <v/>
      </c>
      <c r="N95" s="1" t="n">
        <v>5</v>
      </c>
      <c r="O95" s="1" t="s">
        <v>25</v>
      </c>
    </row>
    <row r="96" customFormat="false" ht="12.8" hidden="false" customHeight="false" outlineLevel="0" collapsed="false">
      <c r="A96" s="0" t="n">
        <v>202</v>
      </c>
      <c r="B96" s="0" t="s">
        <v>277</v>
      </c>
      <c r="C96" s="0" t="s">
        <v>278</v>
      </c>
      <c r="D96" s="0" t="s">
        <v>279</v>
      </c>
      <c r="E96" s="0" t="s">
        <v>282</v>
      </c>
      <c r="F96" s="0" t="s">
        <v>283</v>
      </c>
      <c r="G96" s="0" t="s">
        <v>284</v>
      </c>
      <c r="H96" s="1" t="s">
        <v>285</v>
      </c>
      <c r="J96" s="1" t="n">
        <v>3200</v>
      </c>
      <c r="K96" s="0" t="n">
        <v>0.4125</v>
      </c>
      <c r="L96" s="0" t="n">
        <v>46.8</v>
      </c>
      <c r="M96" s="2" t="n">
        <f aca="false">IF(K96*L96&gt;0,K96*L96,"")</f>
        <v>19.305</v>
      </c>
      <c r="O96" s="1" t="s">
        <v>286</v>
      </c>
    </row>
    <row r="97" customFormat="false" ht="12.8" hidden="false" customHeight="false" outlineLevel="0" collapsed="false">
      <c r="A97" s="0" t="n">
        <v>203</v>
      </c>
      <c r="B97" s="0" t="s">
        <v>277</v>
      </c>
      <c r="C97" s="0" t="s">
        <v>278</v>
      </c>
      <c r="D97" s="0" t="s">
        <v>279</v>
      </c>
      <c r="E97" s="0" t="s">
        <v>287</v>
      </c>
      <c r="M97" s="2" t="str">
        <f aca="false">IF(K97*L97&gt;0,K97*L97,"")</f>
        <v/>
      </c>
      <c r="N97" s="1" t="n">
        <v>20</v>
      </c>
      <c r="O97" s="1" t="s">
        <v>25</v>
      </c>
    </row>
    <row r="98" customFormat="false" ht="12.8" hidden="false" customHeight="false" outlineLevel="0" collapsed="false">
      <c r="A98" s="0" t="n">
        <v>204</v>
      </c>
      <c r="B98" s="0" t="s">
        <v>277</v>
      </c>
      <c r="C98" s="0" t="s">
        <v>278</v>
      </c>
      <c r="D98" s="0" t="s">
        <v>288</v>
      </c>
      <c r="E98" s="0" t="s">
        <v>289</v>
      </c>
      <c r="M98" s="2" t="str">
        <f aca="false">IF(K98*L98&gt;0,K98*L98,"")</f>
        <v/>
      </c>
      <c r="N98" s="1" t="n">
        <v>5</v>
      </c>
      <c r="O98" s="1" t="s">
        <v>290</v>
      </c>
    </row>
    <row r="99" customFormat="false" ht="12.8" hidden="false" customHeight="false" outlineLevel="0" collapsed="false">
      <c r="A99" s="0" t="n">
        <v>205</v>
      </c>
      <c r="B99" s="0" t="s">
        <v>277</v>
      </c>
      <c r="C99" s="0" t="s">
        <v>278</v>
      </c>
      <c r="D99" s="0" t="s">
        <v>288</v>
      </c>
      <c r="E99" s="0" t="s">
        <v>291</v>
      </c>
      <c r="F99" s="0" t="s">
        <v>65</v>
      </c>
      <c r="G99" s="0" t="s">
        <v>292</v>
      </c>
      <c r="M99" s="2" t="str">
        <f aca="false">IF(K99*L99&gt;0,K99*L99,"")</f>
        <v/>
      </c>
      <c r="N99" s="1" t="n">
        <v>15</v>
      </c>
      <c r="O99" s="1" t="s">
        <v>25</v>
      </c>
    </row>
    <row r="100" customFormat="false" ht="12.8" hidden="false" customHeight="false" outlineLevel="0" collapsed="false">
      <c r="A100" s="0" t="n">
        <v>206</v>
      </c>
      <c r="B100" s="0" t="s">
        <v>277</v>
      </c>
      <c r="C100" s="0" t="s">
        <v>278</v>
      </c>
      <c r="D100" s="0" t="s">
        <v>288</v>
      </c>
      <c r="E100" s="0" t="s">
        <v>293</v>
      </c>
      <c r="M100" s="2" t="str">
        <f aca="false">IF(K100*L100&gt;0,K100*L100,"")</f>
        <v/>
      </c>
      <c r="N100" s="1" t="n">
        <v>1</v>
      </c>
      <c r="O100" s="1" t="s">
        <v>25</v>
      </c>
    </row>
    <row r="101" customFormat="false" ht="12.8" hidden="false" customHeight="false" outlineLevel="0" collapsed="false">
      <c r="A101" s="0" t="n">
        <v>207</v>
      </c>
      <c r="B101" s="0" t="s">
        <v>277</v>
      </c>
      <c r="C101" s="0" t="s">
        <v>278</v>
      </c>
      <c r="D101" s="0" t="s">
        <v>288</v>
      </c>
      <c r="E101" s="0" t="s">
        <v>294</v>
      </c>
      <c r="M101" s="2" t="str">
        <f aca="false">IF(K101*L101&gt;0,K101*L101,"")</f>
        <v/>
      </c>
      <c r="N101" s="1" t="n">
        <v>10</v>
      </c>
      <c r="O101" s="1" t="s">
        <v>25</v>
      </c>
    </row>
    <row r="102" customFormat="false" ht="12.8" hidden="false" customHeight="false" outlineLevel="0" collapsed="false">
      <c r="A102" s="0" t="n">
        <v>210</v>
      </c>
      <c r="B102" s="0" t="s">
        <v>277</v>
      </c>
      <c r="D102" s="0" t="s">
        <v>295</v>
      </c>
      <c r="E102" s="0" t="s">
        <v>296</v>
      </c>
      <c r="F102" s="0" t="s">
        <v>297</v>
      </c>
      <c r="M102" s="2" t="str">
        <f aca="false">IF(K102*L102&gt;0,K102*L102,"")</f>
        <v/>
      </c>
      <c r="N102" s="1" t="n">
        <v>100</v>
      </c>
      <c r="O102" s="1" t="s">
        <v>25</v>
      </c>
    </row>
    <row r="103" customFormat="false" ht="12.8" hidden="false" customHeight="false" outlineLevel="0" collapsed="false">
      <c r="A103" s="0" t="n">
        <v>211</v>
      </c>
      <c r="B103" s="0" t="s">
        <v>277</v>
      </c>
      <c r="D103" s="0" t="s">
        <v>295</v>
      </c>
      <c r="E103" s="0" t="s">
        <v>191</v>
      </c>
      <c r="F103" s="0" t="s">
        <v>210</v>
      </c>
      <c r="M103" s="2" t="str">
        <f aca="false">IF(K103*L103&gt;0,K103*L103,"")</f>
        <v/>
      </c>
      <c r="N103" s="1" t="n">
        <v>50</v>
      </c>
      <c r="O103" s="1" t="s">
        <v>25</v>
      </c>
    </row>
    <row r="104" customFormat="false" ht="12.8" hidden="false" customHeight="false" outlineLevel="0" collapsed="false">
      <c r="A104" s="0" t="n">
        <v>213</v>
      </c>
      <c r="B104" s="0" t="s">
        <v>277</v>
      </c>
      <c r="D104" s="0" t="s">
        <v>295</v>
      </c>
      <c r="E104" s="0" t="s">
        <v>298</v>
      </c>
      <c r="F104" s="0" t="s">
        <v>299</v>
      </c>
      <c r="G104" s="0" t="s">
        <v>25</v>
      </c>
      <c r="H104" s="1" t="s">
        <v>48</v>
      </c>
      <c r="I104" s="1" t="s">
        <v>25</v>
      </c>
      <c r="J104" s="1" t="s">
        <v>25</v>
      </c>
      <c r="K104" s="0" t="n">
        <v>10</v>
      </c>
      <c r="L104" s="0" t="n">
        <v>0</v>
      </c>
      <c r="M104" s="2" t="str">
        <f aca="false">IF(K104*L104&gt;0,K104*L104,"")</f>
        <v/>
      </c>
      <c r="O104" s="1" t="s">
        <v>25</v>
      </c>
    </row>
    <row r="105" customFormat="false" ht="12.8" hidden="false" customHeight="false" outlineLevel="0" collapsed="false">
      <c r="A105" s="0" t="n">
        <v>214</v>
      </c>
      <c r="B105" s="0" t="s">
        <v>277</v>
      </c>
      <c r="D105" s="0" t="s">
        <v>295</v>
      </c>
      <c r="E105" s="0" t="s">
        <v>300</v>
      </c>
      <c r="F105" s="0" t="s">
        <v>74</v>
      </c>
      <c r="M105" s="2" t="str">
        <f aca="false">IF(K105*L105&gt;0,K105*L105,"")</f>
        <v/>
      </c>
      <c r="N105" s="1" t="n">
        <v>10</v>
      </c>
      <c r="O105" s="1" t="s">
        <v>25</v>
      </c>
    </row>
    <row r="106" customFormat="false" ht="12.8" hidden="false" customHeight="false" outlineLevel="0" collapsed="false">
      <c r="A106" s="0" t="n">
        <v>220</v>
      </c>
      <c r="B106" s="0" t="s">
        <v>277</v>
      </c>
      <c r="D106" s="0" t="s">
        <v>301</v>
      </c>
      <c r="E106" s="0" t="s">
        <v>300</v>
      </c>
      <c r="F106" s="0" t="s">
        <v>74</v>
      </c>
      <c r="M106" s="2" t="str">
        <f aca="false">IF(K106*L106&gt;0,K106*L106,"")</f>
        <v/>
      </c>
      <c r="N106" s="1" t="n">
        <v>3</v>
      </c>
      <c r="O106" s="1" t="s">
        <v>25</v>
      </c>
    </row>
    <row r="107" customFormat="false" ht="12.8" hidden="false" customHeight="false" outlineLevel="0" collapsed="false">
      <c r="A107" s="0" t="n">
        <v>221</v>
      </c>
      <c r="B107" s="0" t="s">
        <v>277</v>
      </c>
      <c r="D107" s="0" t="s">
        <v>301</v>
      </c>
      <c r="E107" s="0" t="s">
        <v>191</v>
      </c>
      <c r="F107" s="0" t="s">
        <v>210</v>
      </c>
      <c r="M107" s="2" t="str">
        <f aca="false">IF(K107*L107&gt;0,K107*L107,"")</f>
        <v/>
      </c>
      <c r="N107" s="1" t="n">
        <v>5</v>
      </c>
      <c r="O107" s="1" t="s">
        <v>25</v>
      </c>
    </row>
    <row r="108" customFormat="false" ht="12.8" hidden="false" customHeight="false" outlineLevel="0" collapsed="false">
      <c r="A108" s="0" t="n">
        <v>222</v>
      </c>
      <c r="B108" s="0" t="s">
        <v>277</v>
      </c>
      <c r="D108" s="0" t="s">
        <v>302</v>
      </c>
      <c r="E108" s="0" t="s">
        <v>25</v>
      </c>
      <c r="F108" s="0" t="s">
        <v>303</v>
      </c>
      <c r="G108" s="0" t="s">
        <v>304</v>
      </c>
      <c r="H108" s="1" t="s">
        <v>25</v>
      </c>
      <c r="I108" s="1" t="s">
        <v>25</v>
      </c>
      <c r="J108" s="1" t="s">
        <v>25</v>
      </c>
      <c r="K108" s="0" t="n">
        <v>3</v>
      </c>
      <c r="L108" s="0" t="n">
        <v>10</v>
      </c>
      <c r="M108" s="2" t="n">
        <f aca="false">IF(K108*L108&gt;0,K108*L108,"")</f>
        <v>30</v>
      </c>
      <c r="O108" s="1" t="s">
        <v>305</v>
      </c>
    </row>
    <row r="109" customFormat="false" ht="12.8" hidden="false" customHeight="false" outlineLevel="0" collapsed="false">
      <c r="A109" s="0" t="n">
        <v>230</v>
      </c>
      <c r="B109" s="0" t="s">
        <v>277</v>
      </c>
      <c r="D109" s="0" t="s">
        <v>306</v>
      </c>
      <c r="E109" s="0" t="s">
        <v>58</v>
      </c>
      <c r="F109" s="0" t="s">
        <v>59</v>
      </c>
      <c r="M109" s="2" t="str">
        <f aca="false">IF(K109*L109&gt;0,K109*L109,"")</f>
        <v/>
      </c>
      <c r="N109" s="1" t="n">
        <v>10</v>
      </c>
      <c r="O109" s="1" t="s">
        <v>307</v>
      </c>
    </row>
    <row r="110" customFormat="false" ht="12.8" hidden="false" customHeight="false" outlineLevel="0" collapsed="false">
      <c r="A110" s="0" t="n">
        <v>230</v>
      </c>
      <c r="B110" s="0" t="s">
        <v>277</v>
      </c>
      <c r="D110" s="0" t="s">
        <v>306</v>
      </c>
      <c r="E110" s="0" t="s">
        <v>58</v>
      </c>
      <c r="F110" s="0" t="s">
        <v>63</v>
      </c>
      <c r="M110" s="2" t="str">
        <f aca="false">IF(K110*L110&gt;0,K110*L110,"")</f>
        <v/>
      </c>
      <c r="N110" s="1" t="n">
        <v>10</v>
      </c>
      <c r="O110" s="1" t="s">
        <v>25</v>
      </c>
    </row>
    <row r="111" customFormat="false" ht="12.8" hidden="false" customHeight="false" outlineLevel="0" collapsed="false">
      <c r="A111" s="0" t="n">
        <v>232</v>
      </c>
      <c r="B111" s="0" t="s">
        <v>277</v>
      </c>
      <c r="D111" s="0" t="s">
        <v>306</v>
      </c>
      <c r="E111" s="0" t="s">
        <v>308</v>
      </c>
      <c r="F111" s="0" t="s">
        <v>65</v>
      </c>
      <c r="G111" s="0" t="s">
        <v>309</v>
      </c>
      <c r="I111" s="1" t="s">
        <v>69</v>
      </c>
      <c r="J111" s="1" t="s">
        <v>69</v>
      </c>
      <c r="K111" s="0" t="n">
        <v>1</v>
      </c>
      <c r="L111" s="0" t="n">
        <v>30</v>
      </c>
      <c r="M111" s="2" t="n">
        <f aca="false">IF(K111*L111&gt;0,K111*L111,"")</f>
        <v>30</v>
      </c>
      <c r="O111" s="1" t="s">
        <v>310</v>
      </c>
    </row>
    <row r="112" customFormat="false" ht="12.8" hidden="false" customHeight="false" outlineLevel="0" collapsed="false">
      <c r="A112" s="0" t="n">
        <v>233</v>
      </c>
      <c r="B112" s="0" t="s">
        <v>277</v>
      </c>
      <c r="D112" s="0" t="s">
        <v>306</v>
      </c>
      <c r="E112" s="0" t="s">
        <v>300</v>
      </c>
      <c r="F112" s="0" t="s">
        <v>74</v>
      </c>
      <c r="M112" s="2" t="str">
        <f aca="false">IF(K112*L112&gt;0,K112*L112,"")</f>
        <v/>
      </c>
      <c r="N112" s="1" t="n">
        <v>5</v>
      </c>
      <c r="O112" s="1" t="s">
        <v>311</v>
      </c>
    </row>
    <row r="113" customFormat="false" ht="12.8" hidden="false" customHeight="false" outlineLevel="0" collapsed="false">
      <c r="A113" s="0" t="n">
        <v>234</v>
      </c>
      <c r="B113" s="0" t="s">
        <v>277</v>
      </c>
      <c r="D113" s="0" t="s">
        <v>306</v>
      </c>
      <c r="E113" s="0" t="s">
        <v>312</v>
      </c>
      <c r="F113" s="0" t="s">
        <v>313</v>
      </c>
      <c r="M113" s="2" t="str">
        <f aca="false">IF(K113*L113&gt;0,K113*L113,"")</f>
        <v/>
      </c>
      <c r="N113" s="1" t="n">
        <v>5</v>
      </c>
      <c r="O113" s="1" t="s">
        <v>25</v>
      </c>
    </row>
    <row r="114" customFormat="false" ht="12.8" hidden="false" customHeight="false" outlineLevel="0" collapsed="false">
      <c r="A114" s="0" t="n">
        <v>240</v>
      </c>
      <c r="B114" s="0" t="s">
        <v>277</v>
      </c>
      <c r="D114" s="0" t="s">
        <v>314</v>
      </c>
      <c r="E114" s="0" t="s">
        <v>169</v>
      </c>
      <c r="F114" s="0" t="s">
        <v>65</v>
      </c>
      <c r="G114" s="0" t="n">
        <v>10</v>
      </c>
      <c r="H114" s="1" t="s">
        <v>315</v>
      </c>
      <c r="I114" s="1" t="s">
        <v>316</v>
      </c>
      <c r="J114" s="1" t="s">
        <v>316</v>
      </c>
      <c r="K114" s="0" t="n">
        <v>0.75</v>
      </c>
      <c r="L114" s="0" t="n">
        <v>30</v>
      </c>
      <c r="M114" s="2" t="n">
        <f aca="false">IF(K114*L114&gt;0,K114*L114,"")</f>
        <v>22.5</v>
      </c>
      <c r="O114" s="1" t="s">
        <v>317</v>
      </c>
    </row>
    <row r="115" customFormat="false" ht="12.8" hidden="false" customHeight="false" outlineLevel="0" collapsed="false">
      <c r="A115" s="0" t="n">
        <v>241</v>
      </c>
      <c r="B115" s="0" t="s">
        <v>277</v>
      </c>
      <c r="D115" s="0" t="s">
        <v>314</v>
      </c>
      <c r="E115" s="0" t="s">
        <v>300</v>
      </c>
      <c r="F115" s="0" t="s">
        <v>74</v>
      </c>
      <c r="M115" s="2" t="str">
        <f aca="false">IF(K115*L115&gt;0,K115*L115,"")</f>
        <v/>
      </c>
      <c r="N115" s="1" t="n">
        <v>5</v>
      </c>
      <c r="O115" s="1" t="s">
        <v>25</v>
      </c>
    </row>
    <row r="116" customFormat="false" ht="12.8" hidden="false" customHeight="false" outlineLevel="0" collapsed="false">
      <c r="A116" s="0" t="n">
        <v>250</v>
      </c>
      <c r="B116" s="0" t="s">
        <v>277</v>
      </c>
      <c r="D116" s="0" t="s">
        <v>318</v>
      </c>
      <c r="E116" s="0" t="s">
        <v>291</v>
      </c>
      <c r="F116" s="0" t="s">
        <v>65</v>
      </c>
      <c r="G116" s="0" t="n">
        <v>10</v>
      </c>
      <c r="H116" s="1" t="s">
        <v>319</v>
      </c>
      <c r="I116" s="1" t="s">
        <v>215</v>
      </c>
      <c r="J116" s="1" t="s">
        <v>69</v>
      </c>
      <c r="K116" s="0" t="n">
        <v>0.5</v>
      </c>
      <c r="L116" s="0" t="n">
        <v>30</v>
      </c>
      <c r="M116" s="2" t="n">
        <f aca="false">IF(K116*L116&gt;0,K116*L116,"")</f>
        <v>15</v>
      </c>
      <c r="O116" s="1" t="s">
        <v>25</v>
      </c>
    </row>
    <row r="117" customFormat="false" ht="12.8" hidden="false" customHeight="false" outlineLevel="0" collapsed="false">
      <c r="A117" s="0" t="n">
        <v>251</v>
      </c>
      <c r="B117" s="0" t="s">
        <v>277</v>
      </c>
      <c r="D117" s="0" t="s">
        <v>318</v>
      </c>
      <c r="E117" s="0" t="s">
        <v>300</v>
      </c>
      <c r="F117" s="0" t="s">
        <v>74</v>
      </c>
      <c r="M117" s="2" t="str">
        <f aca="false">IF(K117*L117&gt;0,K117*L117,"")</f>
        <v/>
      </c>
      <c r="N117" s="1" t="n">
        <v>5</v>
      </c>
      <c r="O117" s="1" t="s">
        <v>320</v>
      </c>
    </row>
    <row r="118" customFormat="false" ht="12.8" hidden="false" customHeight="false" outlineLevel="0" collapsed="false">
      <c r="A118" s="0" t="n">
        <v>252</v>
      </c>
      <c r="B118" s="0" t="s">
        <v>277</v>
      </c>
      <c r="D118" s="0" t="s">
        <v>318</v>
      </c>
      <c r="E118" s="0" t="s">
        <v>321</v>
      </c>
      <c r="F118" s="0" t="s">
        <v>210</v>
      </c>
      <c r="M118" s="2" t="str">
        <f aca="false">IF(K118*L118&gt;0,K118*L118,"")</f>
        <v/>
      </c>
      <c r="N118" s="1" t="n">
        <v>10</v>
      </c>
      <c r="O118" s="1" t="s">
        <v>25</v>
      </c>
    </row>
    <row r="119" customFormat="false" ht="12.8" hidden="false" customHeight="false" outlineLevel="0" collapsed="false">
      <c r="A119" s="0" t="n">
        <v>300</v>
      </c>
      <c r="B119" s="0" t="s">
        <v>322</v>
      </c>
      <c r="C119" s="0" t="s">
        <v>323</v>
      </c>
      <c r="D119" s="0" t="s">
        <v>324</v>
      </c>
      <c r="E119" s="0" t="s">
        <v>325</v>
      </c>
      <c r="F119" s="0" t="s">
        <v>65</v>
      </c>
      <c r="G119" s="0" t="n">
        <v>10</v>
      </c>
      <c r="H119" s="1" t="s">
        <v>326</v>
      </c>
      <c r="I119" s="1" t="s">
        <v>327</v>
      </c>
      <c r="J119" s="1" t="s">
        <v>69</v>
      </c>
      <c r="K119" s="0" t="n">
        <v>0</v>
      </c>
      <c r="L119" s="0" t="n">
        <v>30</v>
      </c>
      <c r="M119" s="2" t="str">
        <f aca="false">IF(K119*L119&gt;0,K119*L119,"")</f>
        <v/>
      </c>
      <c r="O119" s="1" t="s">
        <v>328</v>
      </c>
    </row>
    <row r="120" customFormat="false" ht="12.8" hidden="false" customHeight="false" outlineLevel="0" collapsed="false">
      <c r="A120" s="0" t="n">
        <v>301</v>
      </c>
      <c r="B120" s="0" t="s">
        <v>322</v>
      </c>
      <c r="C120" s="0" t="s">
        <v>323</v>
      </c>
      <c r="D120" s="0" t="s">
        <v>324</v>
      </c>
      <c r="E120" s="0" t="s">
        <v>329</v>
      </c>
      <c r="M120" s="2" t="str">
        <f aca="false">IF(K120*L120&gt;0,K120*L120,"")</f>
        <v/>
      </c>
      <c r="N120" s="1" t="n">
        <v>30</v>
      </c>
      <c r="O120" s="1" t="s">
        <v>25</v>
      </c>
    </row>
    <row r="121" customFormat="false" ht="12.8" hidden="false" customHeight="false" outlineLevel="0" collapsed="false">
      <c r="A121" s="0" t="n">
        <v>302</v>
      </c>
      <c r="B121" s="0" t="s">
        <v>322</v>
      </c>
      <c r="C121" s="0" t="s">
        <v>323</v>
      </c>
      <c r="D121" s="0" t="s">
        <v>324</v>
      </c>
      <c r="E121" s="0" t="s">
        <v>330</v>
      </c>
      <c r="M121" s="2" t="str">
        <f aca="false">IF(K121*L121&gt;0,K121*L121,"")</f>
        <v/>
      </c>
      <c r="N121" s="1" t="n">
        <v>200</v>
      </c>
      <c r="O121" s="1" t="s">
        <v>25</v>
      </c>
    </row>
    <row r="122" customFormat="false" ht="12.8" hidden="false" customHeight="false" outlineLevel="0" collapsed="false">
      <c r="A122" s="0" t="n">
        <v>303</v>
      </c>
      <c r="B122" s="0" t="s">
        <v>322</v>
      </c>
      <c r="C122" s="0" t="s">
        <v>323</v>
      </c>
      <c r="D122" s="0" t="s">
        <v>324</v>
      </c>
      <c r="E122" s="0" t="s">
        <v>331</v>
      </c>
      <c r="M122" s="2" t="str">
        <f aca="false">IF(K122*L122&gt;0,K122*L122,"")</f>
        <v/>
      </c>
      <c r="N122" s="1" t="n">
        <v>5</v>
      </c>
      <c r="O122" s="1" t="s">
        <v>25</v>
      </c>
    </row>
    <row r="123" customFormat="false" ht="12.8" hidden="false" customHeight="false" outlineLevel="0" collapsed="false">
      <c r="A123" s="0" t="n">
        <v>304</v>
      </c>
      <c r="B123" s="0" t="s">
        <v>322</v>
      </c>
      <c r="C123" s="0" t="s">
        <v>323</v>
      </c>
      <c r="D123" s="0" t="s">
        <v>324</v>
      </c>
      <c r="E123" s="0" t="s">
        <v>332</v>
      </c>
      <c r="M123" s="2" t="str">
        <f aca="false">IF(K123*L123&gt;0,K123*L123,"")</f>
        <v/>
      </c>
      <c r="N123" s="1" t="n">
        <v>10</v>
      </c>
      <c r="O123" s="1" t="s">
        <v>25</v>
      </c>
    </row>
    <row r="124" customFormat="false" ht="12.8" hidden="false" customHeight="false" outlineLevel="0" collapsed="false">
      <c r="A124" s="0" t="n">
        <v>305</v>
      </c>
      <c r="B124" s="0" t="s">
        <v>322</v>
      </c>
      <c r="C124" s="0" t="s">
        <v>323</v>
      </c>
      <c r="D124" s="0" t="s">
        <v>333</v>
      </c>
      <c r="E124" s="0" t="s">
        <v>334</v>
      </c>
      <c r="M124" s="2" t="str">
        <f aca="false">IF(K124*L124&gt;0,K124*L124,"")</f>
        <v/>
      </c>
      <c r="N124" s="1" t="n">
        <v>10</v>
      </c>
      <c r="O124" s="1" t="s">
        <v>25</v>
      </c>
    </row>
    <row r="125" customFormat="false" ht="12.8" hidden="false" customHeight="false" outlineLevel="0" collapsed="false">
      <c r="A125" s="0" t="n">
        <v>306</v>
      </c>
      <c r="B125" s="0" t="s">
        <v>322</v>
      </c>
      <c r="C125" s="0" t="s">
        <v>323</v>
      </c>
      <c r="D125" s="0" t="s">
        <v>335</v>
      </c>
      <c r="E125" s="0" t="s">
        <v>334</v>
      </c>
      <c r="M125" s="2" t="str">
        <f aca="false">IF(K125*L125&gt;0,K125*L125,"")</f>
        <v/>
      </c>
      <c r="N125" s="1" t="n">
        <v>10</v>
      </c>
      <c r="O125" s="1" t="s">
        <v>25</v>
      </c>
    </row>
    <row r="126" customFormat="false" ht="12.8" hidden="false" customHeight="false" outlineLevel="0" collapsed="false">
      <c r="A126" s="0" t="n">
        <v>310</v>
      </c>
      <c r="B126" s="0" t="s">
        <v>322</v>
      </c>
      <c r="C126" s="0" t="s">
        <v>336</v>
      </c>
      <c r="D126" s="0" t="s">
        <v>337</v>
      </c>
      <c r="E126" s="0" t="s">
        <v>338</v>
      </c>
      <c r="M126" s="2" t="str">
        <f aca="false">IF(K126*L126&gt;0,K126*L126,"")</f>
        <v/>
      </c>
      <c r="N126" s="1" t="n">
        <v>30</v>
      </c>
      <c r="O126" s="1" t="s">
        <v>25</v>
      </c>
    </row>
    <row r="127" customFormat="false" ht="12.8" hidden="false" customHeight="false" outlineLevel="0" collapsed="false">
      <c r="A127" s="0" t="n">
        <v>311</v>
      </c>
      <c r="B127" s="0" t="s">
        <v>322</v>
      </c>
      <c r="C127" s="0" t="s">
        <v>336</v>
      </c>
      <c r="D127" s="0" t="s">
        <v>337</v>
      </c>
      <c r="E127" s="0" t="s">
        <v>339</v>
      </c>
      <c r="M127" s="2" t="str">
        <f aca="false">IF(K127*L127&gt;0,K127*L127,"")</f>
        <v/>
      </c>
      <c r="N127" s="1" t="n">
        <v>5</v>
      </c>
      <c r="O127" s="1" t="s">
        <v>25</v>
      </c>
    </row>
    <row r="128" customFormat="false" ht="12.8" hidden="false" customHeight="false" outlineLevel="0" collapsed="false">
      <c r="A128" s="0" t="n">
        <v>312</v>
      </c>
      <c r="B128" s="0" t="s">
        <v>322</v>
      </c>
      <c r="C128" s="0" t="s">
        <v>336</v>
      </c>
      <c r="D128" s="0" t="s">
        <v>340</v>
      </c>
      <c r="E128" s="0" t="s">
        <v>341</v>
      </c>
      <c r="F128" s="0" t="s">
        <v>25</v>
      </c>
      <c r="G128" s="0" t="s">
        <v>342</v>
      </c>
      <c r="H128" s="1" t="s">
        <v>25</v>
      </c>
      <c r="I128" s="1" t="s">
        <v>25</v>
      </c>
      <c r="J128" s="1" t="s">
        <v>25</v>
      </c>
      <c r="K128" s="0" t="n">
        <v>1</v>
      </c>
      <c r="M128" s="2" t="str">
        <f aca="false">IF(K128*L128&gt;0,K128*L128,"")</f>
        <v/>
      </c>
      <c r="N128" s="1" t="n">
        <v>100</v>
      </c>
      <c r="O128" s="1" t="s">
        <v>25</v>
      </c>
    </row>
    <row r="129" customFormat="false" ht="12.8" hidden="false" customHeight="false" outlineLevel="0" collapsed="false">
      <c r="A129" s="0" t="n">
        <v>315</v>
      </c>
      <c r="B129" s="0" t="s">
        <v>322</v>
      </c>
      <c r="C129" s="0" t="s">
        <v>336</v>
      </c>
      <c r="D129" s="0" t="s">
        <v>340</v>
      </c>
      <c r="E129" s="0" t="s">
        <v>343</v>
      </c>
      <c r="M129" s="2" t="str">
        <f aca="false">IF(K129*L129&gt;0,K129*L129,"")</f>
        <v/>
      </c>
      <c r="N129" s="1" t="n">
        <v>50</v>
      </c>
      <c r="O129" s="1" t="s">
        <v>25</v>
      </c>
    </row>
    <row r="130" customFormat="false" ht="12.8" hidden="false" customHeight="false" outlineLevel="0" collapsed="false">
      <c r="A130" s="0" t="n">
        <v>316</v>
      </c>
      <c r="B130" s="0" t="s">
        <v>322</v>
      </c>
      <c r="C130" s="0" t="s">
        <v>336</v>
      </c>
      <c r="D130" s="0" t="s">
        <v>340</v>
      </c>
      <c r="E130" s="0" t="s">
        <v>344</v>
      </c>
      <c r="M130" s="2" t="str">
        <f aca="false">IF(K130*L130&gt;0,K130*L130,"")</f>
        <v/>
      </c>
      <c r="N130" s="1" t="n">
        <v>200</v>
      </c>
      <c r="O130" s="1" t="s">
        <v>25</v>
      </c>
    </row>
    <row r="131" customFormat="false" ht="12.8" hidden="false" customHeight="false" outlineLevel="0" collapsed="false">
      <c r="A131" s="0" t="n">
        <v>320</v>
      </c>
      <c r="B131" s="0" t="s">
        <v>322</v>
      </c>
      <c r="C131" s="0" t="s">
        <v>36</v>
      </c>
      <c r="E131" s="0" t="s">
        <v>345</v>
      </c>
      <c r="F131" s="0" t="s">
        <v>346</v>
      </c>
      <c r="M131" s="2" t="str">
        <f aca="false">IF(K131*L131&gt;0,K131*L131,"")</f>
        <v/>
      </c>
      <c r="N131" s="1" t="n">
        <v>60</v>
      </c>
      <c r="O131" s="1" t="s">
        <v>347</v>
      </c>
    </row>
    <row r="132" customFormat="false" ht="12.8" hidden="false" customHeight="false" outlineLevel="0" collapsed="false">
      <c r="A132" s="0" t="n">
        <v>321</v>
      </c>
      <c r="B132" s="0" t="s">
        <v>322</v>
      </c>
      <c r="C132" s="0" t="s">
        <v>36</v>
      </c>
      <c r="E132" s="0" t="s">
        <v>348</v>
      </c>
      <c r="F132" s="0" t="s">
        <v>320</v>
      </c>
      <c r="M132" s="2" t="str">
        <f aca="false">IF(K132*L132&gt;0,K132*L132,"")</f>
        <v/>
      </c>
      <c r="N132" s="1" t="n">
        <v>20</v>
      </c>
      <c r="O132" s="1" t="s">
        <v>349</v>
      </c>
    </row>
    <row r="133" customFormat="false" ht="12.8" hidden="false" customHeight="false" outlineLevel="0" collapsed="false">
      <c r="A133" s="0" t="n">
        <v>322</v>
      </c>
      <c r="B133" s="0" t="s">
        <v>322</v>
      </c>
      <c r="C133" s="0" t="s">
        <v>36</v>
      </c>
      <c r="E133" s="0" t="s">
        <v>350</v>
      </c>
      <c r="F133" s="0" t="s">
        <v>320</v>
      </c>
      <c r="M133" s="2"/>
    </row>
    <row r="134" customFormat="false" ht="12.8" hidden="false" customHeight="false" outlineLevel="0" collapsed="false">
      <c r="A134" s="0" t="n">
        <v>330</v>
      </c>
      <c r="B134" s="0" t="s">
        <v>322</v>
      </c>
      <c r="C134" s="0" t="s">
        <v>351</v>
      </c>
      <c r="D134" s="0" t="s">
        <v>352</v>
      </c>
      <c r="E134" s="0" t="s">
        <v>353</v>
      </c>
      <c r="F134" s="0" t="s">
        <v>354</v>
      </c>
      <c r="G134" s="0" t="s">
        <v>355</v>
      </c>
      <c r="H134" s="1" t="n">
        <v>3500</v>
      </c>
      <c r="I134" s="1" t="s">
        <v>356</v>
      </c>
      <c r="J134" s="1" t="n">
        <v>1</v>
      </c>
      <c r="M134" s="2" t="str">
        <f aca="false">IF(K134*L134&gt;0,K134*L134,"")</f>
        <v/>
      </c>
      <c r="N134" s="1" t="n">
        <v>10</v>
      </c>
      <c r="O134" s="1" t="s">
        <v>25</v>
      </c>
    </row>
    <row r="135" customFormat="false" ht="12.8" hidden="false" customHeight="false" outlineLevel="0" collapsed="false">
      <c r="A135" s="0" t="n">
        <v>331</v>
      </c>
      <c r="B135" s="0" t="s">
        <v>322</v>
      </c>
      <c r="C135" s="0" t="s">
        <v>351</v>
      </c>
      <c r="D135" s="0" t="s">
        <v>357</v>
      </c>
      <c r="E135" s="0" t="s">
        <v>353</v>
      </c>
      <c r="M135" s="2" t="str">
        <f aca="false">IF(K135*L135&gt;0,K135*L135,"")</f>
        <v/>
      </c>
      <c r="N135" s="1" t="n">
        <v>5</v>
      </c>
      <c r="O135" s="1" t="s">
        <v>25</v>
      </c>
    </row>
    <row r="136" customFormat="false" ht="12.8" hidden="false" customHeight="false" outlineLevel="0" collapsed="false">
      <c r="A136" s="0" t="n">
        <v>340</v>
      </c>
      <c r="B136" s="0" t="s">
        <v>322</v>
      </c>
      <c r="C136" s="0" t="s">
        <v>358</v>
      </c>
      <c r="D136" s="0" t="s">
        <v>359</v>
      </c>
      <c r="E136" s="0" t="s">
        <v>360</v>
      </c>
      <c r="M136" s="2" t="str">
        <f aca="false">IF(K136*L136&gt;0,K136*L136,"")</f>
        <v/>
      </c>
      <c r="N136" s="1" t="n">
        <v>20</v>
      </c>
      <c r="O136" s="1" t="s">
        <v>25</v>
      </c>
    </row>
    <row r="137" customFormat="false" ht="12.8" hidden="false" customHeight="false" outlineLevel="0" collapsed="false">
      <c r="A137" s="0" t="n">
        <v>341</v>
      </c>
      <c r="B137" s="0" t="s">
        <v>322</v>
      </c>
      <c r="C137" s="0" t="s">
        <v>358</v>
      </c>
      <c r="E137" s="0" t="s">
        <v>361</v>
      </c>
      <c r="F137" s="0" t="s">
        <v>25</v>
      </c>
      <c r="G137" s="0" t="s">
        <v>362</v>
      </c>
      <c r="H137" s="1" t="s">
        <v>25</v>
      </c>
      <c r="I137" s="1" t="s">
        <v>25</v>
      </c>
      <c r="J137" s="1" t="s">
        <v>25</v>
      </c>
      <c r="K137" s="0" t="n">
        <v>1</v>
      </c>
      <c r="M137" s="2" t="str">
        <f aca="false">IF(K137*L137&gt;0,K137*L137,"")</f>
        <v/>
      </c>
      <c r="N137" s="1" t="n">
        <v>40</v>
      </c>
      <c r="O137" s="1" t="s">
        <v>25</v>
      </c>
    </row>
    <row r="138" customFormat="false" ht="12.8" hidden="false" customHeight="false" outlineLevel="0" collapsed="false">
      <c r="A138" s="0" t="n">
        <v>342</v>
      </c>
      <c r="B138" s="0" t="s">
        <v>322</v>
      </c>
      <c r="C138" s="0" t="s">
        <v>358</v>
      </c>
      <c r="E138" s="0" t="s">
        <v>363</v>
      </c>
      <c r="M138" s="2" t="str">
        <f aca="false">IF(K138*L138&gt;0,K138*L138,"")</f>
        <v/>
      </c>
      <c r="N138" s="1" t="n">
        <v>200</v>
      </c>
      <c r="O138" s="0" t="s">
        <v>364</v>
      </c>
    </row>
    <row r="139" customFormat="false" ht="12.8" hidden="false" customHeight="false" outlineLevel="0" collapsed="false">
      <c r="A139" s="0" t="n">
        <v>350</v>
      </c>
      <c r="B139" s="0" t="s">
        <v>322</v>
      </c>
      <c r="C139" s="0" t="s">
        <v>365</v>
      </c>
      <c r="D139" s="0" t="s">
        <v>366</v>
      </c>
      <c r="E139" s="0" t="s">
        <v>367</v>
      </c>
      <c r="F139" s="0" t="s">
        <v>360</v>
      </c>
      <c r="M139" s="2" t="str">
        <f aca="false">IF(K139*L139&gt;0,K139*L139,"")</f>
        <v/>
      </c>
      <c r="N139" s="1" t="n">
        <v>50</v>
      </c>
      <c r="O139" s="1" t="s">
        <v>368</v>
      </c>
    </row>
    <row r="140" customFormat="false" ht="12.8" hidden="false" customHeight="false" outlineLevel="0" collapsed="false">
      <c r="A140" s="0" t="n">
        <v>351</v>
      </c>
      <c r="B140" s="0" t="s">
        <v>322</v>
      </c>
      <c r="C140" s="0" t="s">
        <v>365</v>
      </c>
      <c r="D140" s="0" t="s">
        <v>366</v>
      </c>
      <c r="E140" s="0" t="s">
        <v>369</v>
      </c>
      <c r="F140" s="0" t="s">
        <v>138</v>
      </c>
      <c r="G140" s="0" t="s">
        <v>370</v>
      </c>
      <c r="H140" s="1" t="s">
        <v>25</v>
      </c>
      <c r="I140" s="1" t="s">
        <v>25</v>
      </c>
      <c r="J140" s="1" t="s">
        <v>25</v>
      </c>
      <c r="K140" s="0" t="n">
        <v>4</v>
      </c>
      <c r="M140" s="2" t="str">
        <f aca="false">IF(K140*L140&gt;0,K140*L140,"")</f>
        <v/>
      </c>
      <c r="N140" s="1" t="n">
        <v>40</v>
      </c>
      <c r="O140" s="1" t="s">
        <v>371</v>
      </c>
    </row>
    <row r="141" customFormat="false" ht="12.8" hidden="false" customHeight="false" outlineLevel="0" collapsed="false">
      <c r="A141" s="0" t="n">
        <v>352</v>
      </c>
      <c r="B141" s="0" t="s">
        <v>322</v>
      </c>
      <c r="C141" s="0" t="s">
        <v>365</v>
      </c>
      <c r="D141" s="0" t="s">
        <v>366</v>
      </c>
      <c r="E141" s="0" t="s">
        <v>372</v>
      </c>
      <c r="M141" s="2" t="str">
        <f aca="false">IF(K141*L141&gt;0,K141*L141,"")</f>
        <v/>
      </c>
      <c r="N141" s="1" t="n">
        <v>20</v>
      </c>
      <c r="O141" s="1" t="s">
        <v>25</v>
      </c>
    </row>
    <row r="142" customFormat="false" ht="12.8" hidden="false" customHeight="false" outlineLevel="0" collapsed="false">
      <c r="A142" s="0" t="n">
        <v>353</v>
      </c>
      <c r="B142" s="0" t="s">
        <v>322</v>
      </c>
      <c r="C142" s="0" t="s">
        <v>365</v>
      </c>
      <c r="D142" s="0" t="s">
        <v>366</v>
      </c>
      <c r="E142" s="0" t="s">
        <v>373</v>
      </c>
      <c r="M142" s="2" t="str">
        <f aca="false">IF(K142*L142&gt;0,K142*L142,"")</f>
        <v/>
      </c>
      <c r="N142" s="1" t="n">
        <v>40</v>
      </c>
      <c r="O142" s="1" t="s">
        <v>25</v>
      </c>
    </row>
    <row r="143" customFormat="false" ht="12.8" hidden="false" customHeight="false" outlineLevel="0" collapsed="false">
      <c r="A143" s="0" t="n">
        <v>360</v>
      </c>
      <c r="B143" s="0" t="s">
        <v>322</v>
      </c>
      <c r="C143" s="0" t="s">
        <v>365</v>
      </c>
      <c r="D143" s="0" t="s">
        <v>374</v>
      </c>
      <c r="E143" s="0" t="s">
        <v>375</v>
      </c>
      <c r="M143" s="2" t="str">
        <f aca="false">IF(K143*L143&gt;0,K143*L143,"")</f>
        <v/>
      </c>
      <c r="N143" s="1" t="n">
        <v>5</v>
      </c>
      <c r="O143" s="1" t="s">
        <v>25</v>
      </c>
    </row>
    <row r="144" customFormat="false" ht="12.8" hidden="false" customHeight="false" outlineLevel="0" collapsed="false">
      <c r="A144" s="0" t="n">
        <v>361</v>
      </c>
      <c r="B144" s="0" t="s">
        <v>322</v>
      </c>
      <c r="C144" s="0" t="s">
        <v>365</v>
      </c>
      <c r="D144" s="0" t="s">
        <v>374</v>
      </c>
      <c r="E144" s="0" t="s">
        <v>376</v>
      </c>
      <c r="M144" s="2" t="str">
        <f aca="false">IF(K144*L144&gt;0,K144*L144,"")</f>
        <v/>
      </c>
      <c r="N144" s="1" t="n">
        <v>10</v>
      </c>
      <c r="O144" s="1" t="s">
        <v>25</v>
      </c>
    </row>
    <row r="145" customFormat="false" ht="12.8" hidden="false" customHeight="false" outlineLevel="0" collapsed="false">
      <c r="A145" s="0" t="n">
        <v>362</v>
      </c>
      <c r="B145" s="0" t="s">
        <v>322</v>
      </c>
      <c r="C145" s="0" t="s">
        <v>365</v>
      </c>
      <c r="D145" s="0" t="s">
        <v>377</v>
      </c>
      <c r="E145" s="0" t="s">
        <v>378</v>
      </c>
      <c r="K145" s="0" t="n">
        <v>1</v>
      </c>
      <c r="L145" s="0" t="n">
        <v>0</v>
      </c>
      <c r="M145" s="2" t="str">
        <f aca="false">IF(K145*L145&gt;0,K145*L145,"")</f>
        <v/>
      </c>
      <c r="N145" s="1" t="n">
        <v>0</v>
      </c>
      <c r="O145" s="1" t="s">
        <v>25</v>
      </c>
    </row>
    <row r="147" customFormat="false" ht="12.8" hidden="false" customHeight="false" outlineLevel="0" collapsed="false">
      <c r="O147" s="0"/>
      <c r="P147" s="0"/>
      <c r="R147" s="1"/>
      <c r="S147" s="1"/>
      <c r="T147" s="1"/>
      <c r="U147" s="1"/>
    </row>
    <row r="148" customFormat="false" ht="12.8" hidden="false" customHeight="false" outlineLevel="0" collapsed="false">
      <c r="B148" s="3" t="s">
        <v>379</v>
      </c>
      <c r="H148" s="0"/>
      <c r="I148" s="0"/>
      <c r="J148" s="0"/>
      <c r="O148" s="2" t="s">
        <v>379</v>
      </c>
      <c r="P148" s="1" t="s">
        <v>380</v>
      </c>
    </row>
    <row r="149" customFormat="false" ht="12.8" hidden="false" customHeight="false" outlineLevel="0" collapsed="false">
      <c r="B149" s="0" t="s">
        <v>381</v>
      </c>
      <c r="H149" s="0"/>
      <c r="I149" s="0"/>
      <c r="J149" s="0"/>
      <c r="M149" s="1" t="n">
        <f aca="false">SUMIFS(M:M,A:A,"&lt;10")</f>
        <v>1430</v>
      </c>
      <c r="N149" s="1" t="n">
        <f aca="false">SUMIFS(N:N,A:A,"&lt;10")</f>
        <v>0</v>
      </c>
      <c r="O149" s="1" t="n">
        <f aca="false">SUM(M149:N149)</f>
        <v>1430</v>
      </c>
    </row>
    <row r="150" customFormat="false" ht="12.8" hidden="false" customHeight="false" outlineLevel="0" collapsed="false">
      <c r="B150" s="0" t="s">
        <v>382</v>
      </c>
      <c r="H150" s="0"/>
      <c r="I150" s="0"/>
      <c r="J150" s="0"/>
      <c r="M150" s="1" t="n">
        <f aca="false">SUMIFS(M:M,A:A,"&gt;9",A:A,"&lt;200")</f>
        <v>3359.44459</v>
      </c>
      <c r="N150" s="1" t="n">
        <f aca="false">SUMIFS(N:N,A:A,"&gt;9",A:A,"&lt;200")</f>
        <v>205</v>
      </c>
      <c r="O150" s="1" t="n">
        <f aca="false">SUM(M150:N150)</f>
        <v>3564.44459</v>
      </c>
    </row>
    <row r="151" customFormat="false" ht="12.8" hidden="false" customHeight="false" outlineLevel="0" collapsed="false">
      <c r="B151" s="0" t="s">
        <v>383</v>
      </c>
      <c r="H151" s="0"/>
      <c r="I151" s="0"/>
      <c r="J151" s="0"/>
      <c r="M151" s="1" t="n">
        <f aca="false">SUMIFS(M:M,A:A,"&gt;199")</f>
        <v>116.805</v>
      </c>
      <c r="N151" s="1" t="n">
        <f aca="false">SUMIFS(N:N,A:A,"&gt;199",A:A,"&lt;400")</f>
        <v>1444</v>
      </c>
      <c r="O151" s="1" t="n">
        <f aca="false">SUM(M151:N151)</f>
        <v>1560.805</v>
      </c>
    </row>
    <row r="152" customFormat="false" ht="12.8" hidden="false" customHeight="false" outlineLevel="0" collapsed="false">
      <c r="B152" s="0" t="s">
        <v>380</v>
      </c>
      <c r="H152" s="0"/>
      <c r="I152" s="0"/>
      <c r="J152" s="0"/>
      <c r="O152" s="4" t="n">
        <f aca="false">SUM(O149:O151)</f>
        <v>6555.24959</v>
      </c>
    </row>
    <row r="153" customFormat="false" ht="12.8" hidden="false" customHeight="false" outlineLevel="0" collapsed="false">
      <c r="B153" s="5" t="s">
        <v>384</v>
      </c>
      <c r="H153" s="0"/>
      <c r="I153" s="0"/>
      <c r="J153" s="0"/>
      <c r="M153" s="1" t="n">
        <f aca="false">SUMIFS(M:M,B:B,"Shell-option")</f>
        <v>288.442</v>
      </c>
      <c r="N153" s="1" t="n">
        <f aca="false">SUMIFS(N:N,B:B,"Shell-option")</f>
        <v>0</v>
      </c>
      <c r="O153" s="1" t="n">
        <f aca="false">SUM(M153:N153)</f>
        <v>288.442</v>
      </c>
    </row>
    <row r="154" customFormat="false" ht="12.8" hidden="false" customHeight="false" outlineLevel="0" collapsed="false">
      <c r="B154" s="0" t="s">
        <v>380</v>
      </c>
      <c r="H154" s="0"/>
      <c r="I154" s="0"/>
      <c r="J154" s="0"/>
      <c r="O154" s="0" t="n">
        <f aca="false">O152+O153</f>
        <v>6843.69159</v>
      </c>
    </row>
    <row r="155" customFormat="false" ht="12.8" hidden="false" customHeight="false" outlineLevel="0" collapsed="false">
      <c r="H155" s="0"/>
      <c r="I155" s="0"/>
      <c r="J155" s="0"/>
      <c r="O155" s="0"/>
    </row>
    <row r="156" customFormat="false" ht="48.7" hidden="false" customHeight="false" outlineLevel="0" collapsed="false">
      <c r="H156" s="0"/>
      <c r="I156" s="0"/>
      <c r="J156" s="0"/>
      <c r="M156" s="0"/>
      <c r="N156" s="0"/>
      <c r="O156" s="6" t="s">
        <v>385</v>
      </c>
    </row>
    <row r="157" customFormat="false" ht="12.8" hidden="false" customHeight="false" outlineLevel="0" collapsed="false">
      <c r="F157" s="7" t="s">
        <v>379</v>
      </c>
      <c r="H157" s="0"/>
      <c r="I157" s="2"/>
      <c r="M157" s="0"/>
      <c r="N157" s="1" t="s">
        <v>380</v>
      </c>
      <c r="O157" s="0"/>
      <c r="P157" s="0"/>
    </row>
    <row r="158" customFormat="false" ht="12.8" hidden="false" customHeight="false" outlineLevel="0" collapsed="false">
      <c r="F158" s="0" t="s">
        <v>386</v>
      </c>
      <c r="K158" s="1"/>
      <c r="M158" s="0" t="n">
        <f aca="false">SUMIFS(M:M,F:F,"MgO")</f>
        <v>1792.5</v>
      </c>
      <c r="N158" s="1" t="n">
        <f aca="false">M158</f>
        <v>1792.5</v>
      </c>
      <c r="O158" s="0"/>
      <c r="P158" s="0"/>
    </row>
    <row r="159" customFormat="false" ht="12.8" hidden="false" customHeight="false" outlineLevel="0" collapsed="false">
      <c r="F159" s="0" t="s">
        <v>58</v>
      </c>
      <c r="K159" s="1"/>
      <c r="M159" s="1" t="n">
        <f aca="false">SUMIFS(M:M,E:E,"finish")</f>
        <v>363</v>
      </c>
      <c r="N159" s="1" t="n">
        <f aca="false">N158+M159</f>
        <v>2155.5</v>
      </c>
      <c r="O159" s="0"/>
      <c r="P159" s="0"/>
    </row>
    <row r="160" customFormat="false" ht="12.8" hidden="false" customHeight="false" outlineLevel="0" collapsed="false">
      <c r="F160" s="0" t="s">
        <v>387</v>
      </c>
      <c r="K160" s="1"/>
      <c r="M160" s="1" t="n">
        <f aca="false">SUMIFS(M:M,F:F,"zinc")</f>
        <v>134.04134</v>
      </c>
      <c r="N160" s="1" t="n">
        <f aca="false">N159+M160</f>
        <v>2289.54134</v>
      </c>
      <c r="O160" s="0"/>
      <c r="P160" s="0"/>
    </row>
    <row r="161" customFormat="false" ht="12.8" hidden="false" customHeight="false" outlineLevel="0" collapsed="false">
      <c r="F161" s="0" t="s">
        <v>102</v>
      </c>
      <c r="K161" s="1"/>
      <c r="M161" s="1" t="n">
        <f aca="false">SUMIFS(M:M,F:F,"cellulose")</f>
        <v>234.812</v>
      </c>
      <c r="N161" s="1" t="n">
        <f aca="false">N160+M161</f>
        <v>2524.35334</v>
      </c>
      <c r="O161" s="0"/>
      <c r="P161" s="0"/>
    </row>
    <row r="162" customFormat="false" ht="12.8" hidden="false" customHeight="false" outlineLevel="0" collapsed="false">
      <c r="F162" s="0" t="s">
        <v>388</v>
      </c>
      <c r="K162" s="1"/>
      <c r="M162" s="1" t="n">
        <f aca="false">SUMIFS(M:M,F:F,"3/16 glass")</f>
        <v>410</v>
      </c>
      <c r="N162" s="1" t="n">
        <f aca="false">N161+M162</f>
        <v>2934.35334</v>
      </c>
      <c r="O162" s="0"/>
      <c r="P162" s="0"/>
    </row>
    <row r="163" customFormat="false" ht="57.45" hidden="false" customHeight="false" outlineLevel="0" collapsed="false">
      <c r="K163" s="1"/>
      <c r="L163" s="1"/>
      <c r="O163" s="6" t="s">
        <v>389</v>
      </c>
      <c r="P163" s="0"/>
    </row>
    <row r="164" customFormat="false" ht="12.8" hidden="false" customHeight="false" outlineLevel="0" collapsed="false">
      <c r="O164" s="0"/>
    </row>
    <row r="165" customFormat="false" ht="12.8" hidden="false" customHeight="false" outlineLevel="0" collapsed="false">
      <c r="A165" s="0" t="s">
        <v>390</v>
      </c>
      <c r="B165" s="0" t="s">
        <v>391</v>
      </c>
      <c r="C165" s="0" t="s">
        <v>391</v>
      </c>
      <c r="D165" s="0" t="s">
        <v>391</v>
      </c>
      <c r="E165" s="0" t="s">
        <v>391</v>
      </c>
      <c r="F165" s="0" t="s">
        <v>391</v>
      </c>
      <c r="G165" s="0" t="s">
        <v>390</v>
      </c>
      <c r="H165" s="1" t="s">
        <v>390</v>
      </c>
      <c r="I165" s="1" t="s">
        <v>390</v>
      </c>
      <c r="J165" s="1" t="s">
        <v>390</v>
      </c>
      <c r="K165" s="0" t="s">
        <v>390</v>
      </c>
      <c r="L165" s="0" t="s">
        <v>390</v>
      </c>
      <c r="M165" s="1" t="s">
        <v>392</v>
      </c>
      <c r="N165" s="1" t="s">
        <v>390</v>
      </c>
      <c r="O165" s="0" t="s">
        <v>391</v>
      </c>
      <c r="P165" s="0" t="s">
        <v>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2022-04-01T20:23:32Z</dcterms:modified>
  <cp:revision>53</cp:revision>
  <dc:subject/>
  <dc:title/>
</cp:coreProperties>
</file>