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30" windowWidth="23640" windowHeight="10035"/>
  </bookViews>
  <sheets>
    <sheet name="Sheet1" sheetId="1" r:id="rId1"/>
  </sheets>
  <calcPr calcId="145621" iterateCount="1"/>
</workbook>
</file>

<file path=xl/calcChain.xml><?xml version="1.0" encoding="utf-8"?>
<calcChain xmlns="http://schemas.openxmlformats.org/spreadsheetml/2006/main">
  <c r="F2" i="1" l="1"/>
  <c r="I2" i="1"/>
  <c r="I3" i="1" s="1"/>
  <c r="F3" i="1"/>
  <c r="B17" i="1"/>
  <c r="H18" i="1" s="1"/>
  <c r="H17" i="1" s="1"/>
  <c r="D17" i="1"/>
  <c r="E17" i="1"/>
  <c r="G17" i="1"/>
  <c r="B18" i="1"/>
  <c r="G18" i="1"/>
  <c r="G26" i="1"/>
  <c r="G27" i="1"/>
  <c r="E6" i="1" l="1"/>
  <c r="F8" i="1" l="1"/>
  <c r="F6" i="1"/>
  <c r="F7" i="1"/>
</calcChain>
</file>

<file path=xl/sharedStrings.xml><?xml version="1.0" encoding="utf-8"?>
<sst xmlns="http://schemas.openxmlformats.org/spreadsheetml/2006/main" count="39" uniqueCount="38">
  <si>
    <t>is net income</t>
  </si>
  <si>
    <t>is opex of UBS</t>
  </si>
  <si>
    <t>UBS</t>
  </si>
  <si>
    <t>EBIDTA</t>
  </si>
  <si>
    <t>IT Spend as per Research</t>
  </si>
  <si>
    <t>Courtesy http://searchcio.techtarget.com/magazineContent/How-Company-Size-Relates-to-IT-Spending</t>
  </si>
  <si>
    <t>IT Supp.</t>
  </si>
  <si>
    <t>NEW IT Budget</t>
  </si>
  <si>
    <t>Client Rev</t>
  </si>
  <si>
    <t>opex/capax apSalaryCTC</t>
  </si>
  <si>
    <t>#of Staff</t>
  </si>
  <si>
    <t>Customer Profile</t>
  </si>
  <si>
    <t xml:space="preserve">                 </t>
  </si>
  <si>
    <t>Inhouse-Near</t>
  </si>
  <si>
    <t>Off-Near Mix</t>
  </si>
  <si>
    <t>Outsourced/offshore</t>
  </si>
  <si>
    <t>Test</t>
  </si>
  <si>
    <t>per Enterprise System</t>
  </si>
  <si>
    <t xml:space="preserve">OR </t>
  </si>
  <si>
    <t>Per BRD</t>
  </si>
  <si>
    <t>*With benefits of lead-time, instant delivery etc.</t>
  </si>
  <si>
    <t>Per Line</t>
  </si>
  <si>
    <t>We are making</t>
  </si>
  <si>
    <t>High(sal 150k)</t>
  </si>
  <si>
    <t>Mid(sal 50k)</t>
  </si>
  <si>
    <t>Low(sal 20k)</t>
  </si>
  <si>
    <t>Dynamic</t>
  </si>
  <si>
    <t>*20k/50k/150k</t>
  </si>
  <si>
    <t>21.5k FTE, 5B in Rev, 15%+ EBIDTA</t>
  </si>
  <si>
    <t>Tot CTC for IT</t>
  </si>
  <si>
    <t>Dev Sal pY*</t>
  </si>
  <si>
    <t>Dev Code Len pD</t>
  </si>
  <si>
    <t>Total Code Length</t>
  </si>
  <si>
    <t>Code per BRD Line</t>
  </si>
  <si>
    <t>BRD Lines</t>
  </si>
  <si>
    <t>BRDs PY</t>
  </si>
  <si>
    <t>#of ES</t>
  </si>
  <si>
    <t>Customer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</si>
</sst>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4" x14ac:knownFonts="1">
    <font>
      <sz val="10.5"/>
      <color theme="1"/>
      <name val="Frutiger 45 Light"/>
      <family val="2"/>
    </font>
    <font>
      <sz val="10.5"/>
      <color theme="1"/>
      <name val="Frutiger 45 Light"/>
      <family val="2"/>
    </font>
    <font>
      <sz val="10.5"/>
      <color theme="0"/>
      <name val="Frutiger 45 Light"/>
      <family val="2"/>
    </font>
    <font>
      <sz val="11"/>
      <color rgb="FF666666"/>
      <name val="Frutiger 45 Light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48">
    <xf numFmtId="0" fontId="0" fillId="0" borderId="0" xfId="0"/>
    <xf numFmtId="9" fontId="0" fillId="0" borderId="0" xfId="2" applyFont="1"/>
    <xf numFmtId="164" fontId="0" fillId="0" borderId="0" xfId="2" applyNumberFormat="1" applyFont="1"/>
    <xf numFmtId="164" fontId="0" fillId="10" borderId="0" xfId="2" applyNumberFormat="1" applyFont="1" applyFill="1" applyAlignment="1">
      <alignment horizontal="center"/>
    </xf>
    <xf numFmtId="9" fontId="0" fillId="0" borderId="1" xfId="2" applyNumberFormat="1" applyFont="1" applyBorder="1" applyAlignment="1">
      <alignment horizontal="center"/>
    </xf>
    <xf numFmtId="0" fontId="0" fillId="0" borderId="2" xfId="0" applyBorder="1"/>
    <xf numFmtId="9" fontId="0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3" xfId="0" applyNumberFormat="1" applyBorder="1"/>
    <xf numFmtId="44" fontId="3" fillId="0" borderId="4" xfId="1" applyFont="1" applyBorder="1"/>
    <xf numFmtId="165" fontId="2" fillId="5" borderId="0" xfId="6" applyNumberFormat="1"/>
    <xf numFmtId="165" fontId="0" fillId="0" borderId="0" xfId="1" applyNumberFormat="1" applyFont="1"/>
    <xf numFmtId="0" fontId="2" fillId="2" borderId="0" xfId="3" applyBorder="1"/>
    <xf numFmtId="0" fontId="2" fillId="2" borderId="5" xfId="3" applyBorder="1"/>
    <xf numFmtId="0" fontId="2" fillId="2" borderId="6" xfId="3" applyBorder="1"/>
    <xf numFmtId="0" fontId="2" fillId="2" borderId="0" xfId="3"/>
    <xf numFmtId="0" fontId="0" fillId="10" borderId="0" xfId="0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4" borderId="0" xfId="5" applyAlignment="1">
      <alignment horizontal="left"/>
    </xf>
    <xf numFmtId="165" fontId="2" fillId="6" borderId="11" xfId="7" applyNumberFormat="1" applyBorder="1" applyAlignment="1">
      <alignment horizontal="center"/>
    </xf>
    <xf numFmtId="165" fontId="2" fillId="6" borderId="12" xfId="7" applyNumberFormat="1" applyBorder="1" applyAlignment="1">
      <alignment horizontal="center"/>
    </xf>
    <xf numFmtId="165" fontId="2" fillId="6" borderId="13" xfId="7" applyNumberFormat="1" applyBorder="1" applyAlignment="1">
      <alignment horizontal="center"/>
    </xf>
    <xf numFmtId="165" fontId="2" fillId="6" borderId="0" xfId="7" applyNumberFormat="1" applyAlignment="1">
      <alignment horizontal="center"/>
    </xf>
    <xf numFmtId="0" fontId="0" fillId="0" borderId="0" xfId="0" applyAlignment="1">
      <alignment horizontal="center"/>
    </xf>
    <xf numFmtId="165" fontId="2" fillId="8" borderId="14" xfId="9" applyNumberFormat="1" applyBorder="1" applyAlignment="1">
      <alignment horizontal="center"/>
    </xf>
    <xf numFmtId="165" fontId="2" fillId="8" borderId="0" xfId="9" applyNumberFormat="1" applyBorder="1" applyAlignment="1">
      <alignment horizontal="center"/>
    </xf>
    <xf numFmtId="165" fontId="2" fillId="8" borderId="10" xfId="9" applyNumberFormat="1" applyBorder="1" applyAlignment="1">
      <alignment horizontal="center"/>
    </xf>
    <xf numFmtId="165" fontId="2" fillId="8" borderId="0" xfId="9" applyNumberFormat="1" applyAlignment="1">
      <alignment horizontal="center"/>
    </xf>
    <xf numFmtId="165" fontId="1" fillId="7" borderId="14" xfId="8" applyNumberFormat="1" applyBorder="1" applyAlignment="1">
      <alignment horizontal="center"/>
    </xf>
    <xf numFmtId="165" fontId="1" fillId="7" borderId="0" xfId="8" applyNumberFormat="1" applyBorder="1" applyAlignment="1">
      <alignment horizontal="center"/>
    </xf>
    <xf numFmtId="165" fontId="1" fillId="7" borderId="10" xfId="8" applyNumberFormat="1" applyBorder="1" applyAlignment="1">
      <alignment horizontal="center"/>
    </xf>
    <xf numFmtId="165" fontId="1" fillId="7" borderId="0" xfId="8" applyNumberFormat="1" applyAlignment="1">
      <alignment horizontal="center"/>
    </xf>
    <xf numFmtId="165" fontId="1" fillId="3" borderId="0" xfId="4" applyNumberFormat="1" applyAlignment="1">
      <alignment horizontal="center"/>
    </xf>
    <xf numFmtId="0" fontId="1" fillId="7" borderId="0" xfId="8" applyAlignment="1">
      <alignment horizontal="center"/>
    </xf>
    <xf numFmtId="0" fontId="2" fillId="8" borderId="0" xfId="9" applyAlignment="1">
      <alignment horizontal="center"/>
    </xf>
    <xf numFmtId="0" fontId="2" fillId="6" borderId="0" xfId="7" applyAlignment="1">
      <alignment horizontal="center"/>
    </xf>
    <xf numFmtId="0" fontId="2" fillId="4" borderId="0" xfId="5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9" borderId="0" xfId="10" applyAlignment="1">
      <alignment horizontal="center"/>
    </xf>
    <xf numFmtId="9" fontId="2" fillId="5" borderId="0" xfId="6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3" borderId="0" xfId="4"/>
  </cellXfs>
  <cellStyles count="11">
    <cellStyle name="20% - Accent1" xfId="4" builtinId="30"/>
    <cellStyle name="40% - Accent5" xfId="8" builtinId="47"/>
    <cellStyle name="60% - Accent5" xfId="9" builtinId="48"/>
    <cellStyle name="60% - Accent6" xfId="10" builtinId="52"/>
    <cellStyle name="Accent1" xfId="3" builtinId="29"/>
    <cellStyle name="Accent2" xfId="5" builtinId="33"/>
    <cellStyle name="Accent3" xfId="6" builtinId="37"/>
    <cellStyle name="Accent5" xfId="7" builtinId="45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resXpress_OnScreen_Theme">
  <a:themeElements>
    <a:clrScheme name="UBS Colorset">
      <a:dk1>
        <a:sysClr val="windowText" lastClr="000000"/>
      </a:dk1>
      <a:lt1>
        <a:sysClr val="window" lastClr="FFFFFF"/>
      </a:lt1>
      <a:dk2>
        <a:srgbClr val="E60000"/>
      </a:dk2>
      <a:lt2>
        <a:srgbClr val="FFFFFF"/>
      </a:lt2>
      <a:accent1>
        <a:srgbClr val="3692CA"/>
      </a:accent1>
      <a:accent2>
        <a:srgbClr val="C09979"/>
      </a:accent2>
      <a:accent3>
        <a:srgbClr val="4D3C2F"/>
      </a:accent3>
      <a:accent4>
        <a:srgbClr val="AFBCD5"/>
      </a:accent4>
      <a:accent5>
        <a:srgbClr val="759731"/>
      </a:accent5>
      <a:accent6>
        <a:srgbClr val="A43725"/>
      </a:accent6>
      <a:hlink>
        <a:srgbClr val="0000FF"/>
      </a:hlink>
      <a:folHlink>
        <a:srgbClr val="800080"/>
      </a:folHlink>
    </a:clrScheme>
    <a:fontScheme name="UBS OnScreen Fontset">
      <a:majorFont>
        <a:latin typeface="UBSHeadline"/>
        <a:ea typeface="MS PGothic"/>
        <a:cs typeface=""/>
      </a:majorFont>
      <a:minorFont>
        <a:latin typeface="Frutiger 55 Roman"/>
        <a:ea typeface="MS PGothic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rgbClr val="7B7D80"/>
          </a:solidFill>
        </a:ln>
      </a:spPr>
      <a:bodyPr rot="0" spcFirstLastPara="0" vertOverflow="overflow" horzOverflow="overflow" vert="horz" wrap="square" lIns="0" tIns="0" rIns="0" bIns="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7B7D80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noAutofit/>
      </a:bodyPr>
      <a:lstStyle>
        <a:defPPr>
          <a:defRPr dirty="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D27" sqref="D27"/>
    </sheetView>
  </sheetViews>
  <sheetFormatPr defaultRowHeight="15.75" x14ac:dyDescent="0.3"/>
  <cols>
    <col min="1" max="1" width="28.5" bestFit="1" customWidth="1"/>
    <col min="2" max="2" width="19.25" bestFit="1" customWidth="1"/>
    <col min="3" max="3" width="18.125" bestFit="1" customWidth="1"/>
    <col min="4" max="4" width="13" bestFit="1" customWidth="1"/>
    <col min="5" max="5" width="15.125" bestFit="1" customWidth="1"/>
    <col min="6" max="7" width="16.5" bestFit="1" customWidth="1"/>
    <col min="8" max="8" width="14.5" bestFit="1" customWidth="1"/>
    <col min="9" max="9" width="21.75" bestFit="1" customWidth="1"/>
    <col min="10" max="10" width="17.375" bestFit="1" customWidth="1"/>
  </cols>
  <sheetData>
    <row r="1" spans="1:13" x14ac:dyDescent="0.3">
      <c r="A1" t="s">
        <v>37</v>
      </c>
      <c r="B1" t="s">
        <v>36</v>
      </c>
      <c r="C1" t="s">
        <v>35</v>
      </c>
      <c r="D1" t="s">
        <v>34</v>
      </c>
      <c r="E1" t="s">
        <v>33</v>
      </c>
      <c r="F1" s="47" t="s">
        <v>32</v>
      </c>
      <c r="G1" t="s">
        <v>31</v>
      </c>
      <c r="H1" t="s">
        <v>30</v>
      </c>
      <c r="I1" s="47" t="s">
        <v>29</v>
      </c>
    </row>
    <row r="2" spans="1:13" x14ac:dyDescent="0.3">
      <c r="A2" s="27" t="s">
        <v>28</v>
      </c>
      <c r="B2" s="27">
        <v>5</v>
      </c>
      <c r="C2" s="27">
        <v>3</v>
      </c>
      <c r="D2" s="27">
        <v>400</v>
      </c>
      <c r="E2" s="27">
        <v>50</v>
      </c>
      <c r="F2" s="27">
        <f>E2*D2*C2*B2</f>
        <v>300000</v>
      </c>
      <c r="G2" s="27">
        <v>200</v>
      </c>
      <c r="H2" s="44">
        <v>100000</v>
      </c>
      <c r="I2" s="46">
        <f>H2*F2/G2</f>
        <v>150000000</v>
      </c>
    </row>
    <row r="3" spans="1:13" x14ac:dyDescent="0.3">
      <c r="A3" s="27"/>
      <c r="B3" s="27"/>
      <c r="C3" s="27"/>
      <c r="D3" s="27"/>
      <c r="E3" s="27"/>
      <c r="F3" s="27" t="str">
        <f>F2/G2/200&amp; " Devs Required "</f>
        <v xml:space="preserve">7.5 Devs Required </v>
      </c>
      <c r="G3" s="27"/>
      <c r="H3" s="27" t="s">
        <v>27</v>
      </c>
      <c r="I3" s="45" t="str">
        <f>TEXT(I2/D17*100&amp;" % of Client's budget","ss")</f>
        <v>60 % of Client's budget</v>
      </c>
    </row>
    <row r="5" spans="1:13" x14ac:dyDescent="0.3">
      <c r="F5" s="44" t="s">
        <v>26</v>
      </c>
      <c r="G5" s="43" t="s">
        <v>25</v>
      </c>
      <c r="H5" s="42" t="s">
        <v>24</v>
      </c>
      <c r="I5" s="41" t="s">
        <v>23</v>
      </c>
    </row>
    <row r="6" spans="1:13" ht="15.75" customHeight="1" x14ac:dyDescent="0.3">
      <c r="A6" s="40" t="s">
        <v>22</v>
      </c>
      <c r="B6" s="39">
        <v>5</v>
      </c>
      <c r="C6" s="38">
        <v>3</v>
      </c>
      <c r="D6" s="37">
        <v>400</v>
      </c>
      <c r="E6" s="36">
        <f>I2</f>
        <v>150000000</v>
      </c>
      <c r="F6" s="35">
        <f>E6/D6/C6/B6</f>
        <v>25000</v>
      </c>
      <c r="G6" s="34">
        <v>5000</v>
      </c>
      <c r="H6" s="33">
        <v>12500</v>
      </c>
      <c r="I6" s="32">
        <v>37500</v>
      </c>
      <c r="J6" s="22" t="s">
        <v>21</v>
      </c>
      <c r="K6" s="21" t="s">
        <v>20</v>
      </c>
      <c r="L6" s="20"/>
      <c r="M6" s="20"/>
    </row>
    <row r="7" spans="1:13" x14ac:dyDescent="0.3">
      <c r="A7" s="27"/>
      <c r="B7" s="27"/>
      <c r="C7" s="27"/>
      <c r="D7" s="27"/>
      <c r="E7" s="27" t="s">
        <v>18</v>
      </c>
      <c r="F7" s="31">
        <f>E6/C6/B6</f>
        <v>10000000</v>
      </c>
      <c r="G7" s="30">
        <v>2000000</v>
      </c>
      <c r="H7" s="29">
        <v>5000000</v>
      </c>
      <c r="I7" s="28">
        <v>15000000</v>
      </c>
      <c r="J7" s="22" t="s">
        <v>19</v>
      </c>
      <c r="K7" s="21"/>
      <c r="L7" s="20"/>
      <c r="M7" s="20"/>
    </row>
    <row r="8" spans="1:13" ht="16.5" thickBot="1" x14ac:dyDescent="0.35">
      <c r="A8" s="27"/>
      <c r="B8" s="27"/>
      <c r="C8" s="27"/>
      <c r="D8" s="27"/>
      <c r="E8" s="27" t="s">
        <v>18</v>
      </c>
      <c r="F8" s="26">
        <f>E6/B6</f>
        <v>30000000</v>
      </c>
      <c r="G8" s="25">
        <v>6000000</v>
      </c>
      <c r="H8" s="24">
        <v>15000000</v>
      </c>
      <c r="I8" s="23">
        <v>45000000</v>
      </c>
      <c r="J8" s="22" t="s">
        <v>17</v>
      </c>
      <c r="K8" s="21"/>
      <c r="L8" s="20"/>
      <c r="M8" s="20"/>
    </row>
    <row r="9" spans="1:13" ht="16.5" thickBot="1" x14ac:dyDescent="0.35">
      <c r="F9" s="19" t="s">
        <v>16</v>
      </c>
      <c r="G9" s="18" t="s">
        <v>15</v>
      </c>
      <c r="H9" s="17" t="s">
        <v>14</v>
      </c>
      <c r="I9" s="17" t="s">
        <v>13</v>
      </c>
    </row>
    <row r="11" spans="1:13" x14ac:dyDescent="0.3">
      <c r="G11" t="s">
        <v>12</v>
      </c>
    </row>
    <row r="13" spans="1:13" ht="15.75" customHeight="1" x14ac:dyDescent="0.3"/>
    <row r="15" spans="1:13" ht="16.5" thickBot="1" x14ac:dyDescent="0.35">
      <c r="A15" s="16" t="s">
        <v>11</v>
      </c>
    </row>
    <row r="16" spans="1:13" ht="16.5" thickTop="1" x14ac:dyDescent="0.3">
      <c r="A16" s="15" t="s">
        <v>10</v>
      </c>
      <c r="B16" s="15" t="s">
        <v>9</v>
      </c>
      <c r="C16" s="15" t="s">
        <v>8</v>
      </c>
      <c r="D16" s="15" t="s">
        <v>7</v>
      </c>
      <c r="E16" s="15" t="s">
        <v>6</v>
      </c>
      <c r="F16" s="14" t="s">
        <v>5</v>
      </c>
      <c r="G16" s="13" t="s">
        <v>4</v>
      </c>
      <c r="H16" s="12" t="s">
        <v>3</v>
      </c>
    </row>
    <row r="17" spans="1:8" x14ac:dyDescent="0.3">
      <c r="A17">
        <v>21500</v>
      </c>
      <c r="B17" s="11">
        <f>A17*150000</f>
        <v>3225000000</v>
      </c>
      <c r="C17" s="11">
        <v>5000000000</v>
      </c>
      <c r="D17" s="10">
        <f>D18*C17</f>
        <v>250000000</v>
      </c>
      <c r="E17" s="10">
        <f>E18*C17</f>
        <v>50000000</v>
      </c>
      <c r="F17" s="9">
        <v>11580</v>
      </c>
      <c r="G17" s="8">
        <f>F17*A17</f>
        <v>248970000</v>
      </c>
      <c r="H17" s="7">
        <f>H18*C17</f>
        <v>1475000000</v>
      </c>
    </row>
    <row r="18" spans="1:8" ht="16.5" thickBot="1" x14ac:dyDescent="0.35">
      <c r="B18" s="2">
        <f>B17/C17</f>
        <v>0.64500000000000002</v>
      </c>
      <c r="D18" s="1">
        <v>0.05</v>
      </c>
      <c r="E18" s="6">
        <v>0.01</v>
      </c>
      <c r="F18" s="5"/>
      <c r="G18" s="4">
        <f>G17/C17</f>
        <v>4.9793999999999998E-2</v>
      </c>
      <c r="H18" s="3">
        <f>(C17-B17-D17-E17)/C17</f>
        <v>0.29499999999999998</v>
      </c>
    </row>
    <row r="19" spans="1:8" ht="16.5" thickTop="1" x14ac:dyDescent="0.3">
      <c r="H19" s="1"/>
    </row>
    <row r="25" spans="1:8" x14ac:dyDescent="0.3">
      <c r="G25" t="s">
        <v>2</v>
      </c>
    </row>
    <row r="26" spans="1:8" x14ac:dyDescent="0.3">
      <c r="G26" s="2">
        <f>25/37</f>
        <v>0.67567567567567566</v>
      </c>
      <c r="H26" t="s">
        <v>1</v>
      </c>
    </row>
    <row r="27" spans="1:8" x14ac:dyDescent="0.3">
      <c r="G27" s="1">
        <f>6/37</f>
        <v>0.16216216216216217</v>
      </c>
      <c r="H27" t="s">
        <v>0</v>
      </c>
    </row>
  </sheetData>
  <mergeCells count="1">
    <mergeCell ref="K6:M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UBS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Prabhat-Kumar</dc:creator>
  <cp:lastModifiedBy>Singh, Prabhat-Kumar</cp:lastModifiedBy>
  <dcterms:created xsi:type="dcterms:W3CDTF">2016-08-08T06:44:53Z</dcterms:created>
  <dcterms:modified xsi:type="dcterms:W3CDTF">2016-08-08T06:45:05Z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  <property fmtid="{D5CDD505-2E9C-101B-9397-08002B2CF9AE}" pid="21" name="_IQPDocumentId">
    <vt:lpwstr>f7052a64-a4c4-465d-b278-b6fb2656cd4e</vt:lpwstr>
  </property>
</Properties>
</file>