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511181\Google Drive\PhD Current Work\Experiment 2\"/>
    </mc:Choice>
  </mc:AlternateContent>
  <bookViews>
    <workbookView xWindow="0" yWindow="0" windowWidth="25200" windowHeight="11985" activeTab="6"/>
  </bookViews>
  <sheets>
    <sheet name="Misc" sheetId="1" r:id="rId1"/>
    <sheet name="Cruising" sheetId="9" r:id="rId2"/>
    <sheet name="Route A" sheetId="8" r:id="rId3"/>
    <sheet name="Route B" sheetId="3" r:id="rId4"/>
    <sheet name="Route C" sheetId="4" r:id="rId5"/>
    <sheet name="Route D" sheetId="5" r:id="rId6"/>
    <sheet name="Route E" sheetId="6" r:id="rId7"/>
    <sheet name="Route F" sheetId="7" r:id="rId8"/>
    <sheet name="ACTYPE GNERATOR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F3" i="4"/>
  <c r="F4" i="7"/>
  <c r="T14" i="5"/>
  <c r="F6" i="3"/>
  <c r="F7" i="3"/>
  <c r="F8" i="3"/>
  <c r="F5" i="3"/>
  <c r="E6" i="3"/>
  <c r="E7" i="3"/>
  <c r="E8" i="3"/>
  <c r="E5" i="3"/>
  <c r="A6" i="3"/>
  <c r="K6" i="3"/>
  <c r="L6" i="3" s="1"/>
  <c r="O6" i="3" s="1"/>
  <c r="A7" i="3"/>
  <c r="K7" i="3"/>
  <c r="L7" i="3" s="1"/>
  <c r="N7" i="3" s="1"/>
  <c r="A8" i="3"/>
  <c r="K8" i="3"/>
  <c r="L8" i="3"/>
  <c r="O8" i="3" s="1"/>
  <c r="A4" i="7"/>
  <c r="K4" i="6"/>
  <c r="A4" i="6"/>
  <c r="K6" i="8"/>
  <c r="L6" i="8" s="1"/>
  <c r="A6" i="8"/>
  <c r="Q6" i="8" s="1"/>
  <c r="K4" i="7"/>
  <c r="K5" i="3"/>
  <c r="A5" i="3"/>
  <c r="K12" i="6"/>
  <c r="W12" i="6"/>
  <c r="B11" i="6" s="1"/>
  <c r="A12" i="6"/>
  <c r="C3" i="10"/>
  <c r="B3" i="10" s="1"/>
  <c r="C4" i="10"/>
  <c r="B4" i="10" s="1"/>
  <c r="C5" i="10"/>
  <c r="B5" i="10" s="1"/>
  <c r="C6" i="10"/>
  <c r="B6" i="10" s="1"/>
  <c r="C7" i="10"/>
  <c r="B7" i="10" s="1"/>
  <c r="C8" i="10"/>
  <c r="B8" i="10" s="1"/>
  <c r="C9" i="10"/>
  <c r="B9" i="10" s="1"/>
  <c r="C10" i="10"/>
  <c r="B10" i="10" s="1"/>
  <c r="C11" i="10"/>
  <c r="B11" i="10" s="1"/>
  <c r="C12" i="10"/>
  <c r="B12" i="10" s="1"/>
  <c r="C13" i="10"/>
  <c r="B13" i="10" s="1"/>
  <c r="C14" i="10"/>
  <c r="B14" i="10" s="1"/>
  <c r="C15" i="10"/>
  <c r="B15" i="10" s="1"/>
  <c r="C16" i="10"/>
  <c r="B16" i="10" s="1"/>
  <c r="C17" i="10"/>
  <c r="B17" i="10" s="1"/>
  <c r="C18" i="10"/>
  <c r="B18" i="10" s="1"/>
  <c r="C19" i="10"/>
  <c r="B19" i="10" s="1"/>
  <c r="C20" i="10"/>
  <c r="B20" i="10" s="1"/>
  <c r="C21" i="10"/>
  <c r="B21" i="10" s="1"/>
  <c r="C22" i="10"/>
  <c r="B22" i="10" s="1"/>
  <c r="C23" i="10"/>
  <c r="B23" i="10" s="1"/>
  <c r="C24" i="10"/>
  <c r="B24" i="10" s="1"/>
  <c r="C25" i="10"/>
  <c r="B25" i="10" s="1"/>
  <c r="C26" i="10"/>
  <c r="B26" i="10" s="1"/>
  <c r="C27" i="10"/>
  <c r="B27" i="10" s="1"/>
  <c r="C28" i="10"/>
  <c r="B28" i="10" s="1"/>
  <c r="C29" i="10"/>
  <c r="B29" i="10" s="1"/>
  <c r="C30" i="10"/>
  <c r="B30" i="10" s="1"/>
  <c r="C31" i="10"/>
  <c r="B31" i="10" s="1"/>
  <c r="C32" i="10"/>
  <c r="B32" i="10" s="1"/>
  <c r="C33" i="10"/>
  <c r="B33" i="10" s="1"/>
  <c r="C34" i="10"/>
  <c r="B34" i="10" s="1"/>
  <c r="C35" i="10"/>
  <c r="B35" i="10" s="1"/>
  <c r="C36" i="10"/>
  <c r="B36" i="10" s="1"/>
  <c r="C37" i="10"/>
  <c r="B37" i="10" s="1"/>
  <c r="C38" i="10"/>
  <c r="B38" i="10" s="1"/>
  <c r="C39" i="10"/>
  <c r="B39" i="10" s="1"/>
  <c r="C40" i="10"/>
  <c r="B40" i="10" s="1"/>
  <c r="C41" i="10"/>
  <c r="B41" i="10" s="1"/>
  <c r="C42" i="10"/>
  <c r="B42" i="10" s="1"/>
  <c r="C43" i="10"/>
  <c r="B43" i="10" s="1"/>
  <c r="C44" i="10"/>
  <c r="B44" i="10" s="1"/>
  <c r="C45" i="10"/>
  <c r="B45" i="10" s="1"/>
  <c r="C46" i="10"/>
  <c r="B46" i="10" s="1"/>
  <c r="C47" i="10"/>
  <c r="B47" i="10" s="1"/>
  <c r="C48" i="10"/>
  <c r="B48" i="10" s="1"/>
  <c r="C49" i="10"/>
  <c r="B49" i="10" s="1"/>
  <c r="C50" i="10"/>
  <c r="B50" i="10" s="1"/>
  <c r="C51" i="10"/>
  <c r="B51" i="10" s="1"/>
  <c r="C52" i="10"/>
  <c r="B52" i="10" s="1"/>
  <c r="C53" i="10"/>
  <c r="B53" i="10" s="1"/>
  <c r="C54" i="10"/>
  <c r="B54" i="10" s="1"/>
  <c r="C55" i="10"/>
  <c r="B55" i="10" s="1"/>
  <c r="C56" i="10"/>
  <c r="B56" i="10" s="1"/>
  <c r="C57" i="10"/>
  <c r="B57" i="10" s="1"/>
  <c r="C58" i="10"/>
  <c r="B58" i="10" s="1"/>
  <c r="C59" i="10"/>
  <c r="B59" i="10" s="1"/>
  <c r="C60" i="10"/>
  <c r="B60" i="10" s="1"/>
  <c r="C61" i="10"/>
  <c r="B61" i="10" s="1"/>
  <c r="C62" i="10"/>
  <c r="B62" i="10" s="1"/>
  <c r="C63" i="10"/>
  <c r="B63" i="10" s="1"/>
  <c r="C64" i="10"/>
  <c r="B64" i="10" s="1"/>
  <c r="C65" i="10"/>
  <c r="B65" i="10" s="1"/>
  <c r="C66" i="10"/>
  <c r="B66" i="10" s="1"/>
  <c r="C67" i="10"/>
  <c r="B67" i="10" s="1"/>
  <c r="C68" i="10"/>
  <c r="B68" i="10" s="1"/>
  <c r="C69" i="10"/>
  <c r="B69" i="10" s="1"/>
  <c r="C70" i="10"/>
  <c r="B70" i="10" s="1"/>
  <c r="C71" i="10"/>
  <c r="B71" i="10" s="1"/>
  <c r="C72" i="10"/>
  <c r="B72" i="10" s="1"/>
  <c r="C73" i="10"/>
  <c r="B73" i="10" s="1"/>
  <c r="C74" i="10"/>
  <c r="B74" i="10" s="1"/>
  <c r="C75" i="10"/>
  <c r="B75" i="10" s="1"/>
  <c r="C76" i="10"/>
  <c r="B76" i="10" s="1"/>
  <c r="C77" i="10"/>
  <c r="B77" i="10" s="1"/>
  <c r="C78" i="10"/>
  <c r="B78" i="10" s="1"/>
  <c r="C79" i="10"/>
  <c r="B79" i="10" s="1"/>
  <c r="C80" i="10"/>
  <c r="B80" i="10" s="1"/>
  <c r="C81" i="10"/>
  <c r="B81" i="10" s="1"/>
  <c r="C82" i="10"/>
  <c r="B82" i="10" s="1"/>
  <c r="C83" i="10"/>
  <c r="B83" i="10" s="1"/>
  <c r="C84" i="10"/>
  <c r="B84" i="10" s="1"/>
  <c r="C85" i="10"/>
  <c r="B85" i="10" s="1"/>
  <c r="C86" i="10"/>
  <c r="B86" i="10" s="1"/>
  <c r="C87" i="10"/>
  <c r="B87" i="10" s="1"/>
  <c r="C88" i="10"/>
  <c r="B88" i="10" s="1"/>
  <c r="C89" i="10"/>
  <c r="B89" i="10" s="1"/>
  <c r="C90" i="10"/>
  <c r="B90" i="10" s="1"/>
  <c r="C91" i="10"/>
  <c r="B91" i="10" s="1"/>
  <c r="C92" i="10"/>
  <c r="B92" i="10" s="1"/>
  <c r="C93" i="10"/>
  <c r="B93" i="10" s="1"/>
  <c r="C94" i="10"/>
  <c r="B94" i="10" s="1"/>
  <c r="C95" i="10"/>
  <c r="B95" i="10" s="1"/>
  <c r="C96" i="10"/>
  <c r="B96" i="10" s="1"/>
  <c r="C97" i="10"/>
  <c r="B97" i="10" s="1"/>
  <c r="C98" i="10"/>
  <c r="B98" i="10" s="1"/>
  <c r="C99" i="10"/>
  <c r="B99" i="10" s="1"/>
  <c r="C100" i="10"/>
  <c r="B100" i="10" s="1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2" i="10"/>
  <c r="K15" i="4"/>
  <c r="A15" i="4"/>
  <c r="Q15" i="4" s="1"/>
  <c r="K4" i="4"/>
  <c r="A4" i="4"/>
  <c r="Q4" i="4" s="1"/>
  <c r="K4" i="3"/>
  <c r="L4" i="3" s="1"/>
  <c r="A4" i="3"/>
  <c r="Q4" i="3" s="1"/>
  <c r="A5" i="8"/>
  <c r="A4" i="8"/>
  <c r="A3" i="8"/>
  <c r="A3" i="3"/>
  <c r="A3" i="4"/>
  <c r="A14" i="4"/>
  <c r="A3" i="5"/>
  <c r="Q3" i="5" s="1"/>
  <c r="A10" i="5"/>
  <c r="A18" i="5"/>
  <c r="Q18" i="5" s="1"/>
  <c r="A26" i="5"/>
  <c r="A3" i="7"/>
  <c r="A3" i="6"/>
  <c r="Q3" i="6" s="1"/>
  <c r="A11" i="6"/>
  <c r="Q11" i="6" s="1"/>
  <c r="A19" i="6"/>
  <c r="Q19" i="6" s="1"/>
  <c r="Q3" i="4" l="1"/>
  <c r="Q4" i="7"/>
  <c r="Q6" i="3"/>
  <c r="Q5" i="3"/>
  <c r="N8" i="3"/>
  <c r="Q8" i="3"/>
  <c r="Q7" i="3"/>
  <c r="N6" i="3"/>
  <c r="O7" i="3"/>
  <c r="L4" i="6"/>
  <c r="O4" i="6" s="1"/>
  <c r="O6" i="8"/>
  <c r="N6" i="8"/>
  <c r="L4" i="7"/>
  <c r="O4" i="7" s="1"/>
  <c r="L5" i="3"/>
  <c r="O5" i="3" s="1"/>
  <c r="B12" i="6"/>
  <c r="Q12" i="6" s="1"/>
  <c r="L12" i="6"/>
  <c r="O12" i="6" s="1"/>
  <c r="L15" i="4"/>
  <c r="O15" i="4" s="1"/>
  <c r="N4" i="4"/>
  <c r="L4" i="4"/>
  <c r="O4" i="4" s="1"/>
  <c r="O4" i="3"/>
  <c r="N4" i="3"/>
  <c r="K3" i="7"/>
  <c r="Q3" i="7"/>
  <c r="K19" i="6"/>
  <c r="L19" i="6" s="1"/>
  <c r="O19" i="6" s="1"/>
  <c r="K11" i="6"/>
  <c r="K3" i="6"/>
  <c r="K26" i="5"/>
  <c r="L26" i="5" s="1"/>
  <c r="O26" i="5" s="1"/>
  <c r="Q26" i="5"/>
  <c r="K18" i="5"/>
  <c r="K10" i="5"/>
  <c r="L10" i="5" s="1"/>
  <c r="Q10" i="5"/>
  <c r="K3" i="5"/>
  <c r="K3" i="4"/>
  <c r="L3" i="4" s="1"/>
  <c r="K14" i="4"/>
  <c r="Q14" i="4"/>
  <c r="K3" i="3"/>
  <c r="Q3" i="3"/>
  <c r="Q4" i="8"/>
  <c r="Q5" i="8"/>
  <c r="Q3" i="8"/>
  <c r="K4" i="8"/>
  <c r="L4" i="8" s="1"/>
  <c r="O4" i="8" s="1"/>
  <c r="K5" i="8"/>
  <c r="L5" i="8" s="1"/>
  <c r="O5" i="8" s="1"/>
  <c r="N4" i="6" l="1"/>
  <c r="N4" i="7"/>
  <c r="N5" i="3"/>
  <c r="N12" i="6"/>
  <c r="N15" i="4"/>
  <c r="L3" i="7"/>
  <c r="O3" i="7" s="1"/>
  <c r="N19" i="6"/>
  <c r="L3" i="6"/>
  <c r="O3" i="6" s="1"/>
  <c r="L11" i="6"/>
  <c r="O11" i="6" s="1"/>
  <c r="N26" i="5"/>
  <c r="L18" i="5"/>
  <c r="O18" i="5" s="1"/>
  <c r="O10" i="5"/>
  <c r="N10" i="5"/>
  <c r="L3" i="5"/>
  <c r="O3" i="5" s="1"/>
  <c r="L14" i="4"/>
  <c r="O14" i="4" s="1"/>
  <c r="N3" i="4"/>
  <c r="O3" i="4"/>
  <c r="L3" i="3"/>
  <c r="O3" i="3" s="1"/>
  <c r="N5" i="8"/>
  <c r="N4" i="8"/>
  <c r="K3" i="8"/>
  <c r="L3" i="8" s="1"/>
  <c r="O3" i="8" s="1"/>
  <c r="N3" i="7" l="1"/>
  <c r="N11" i="6"/>
  <c r="N3" i="6"/>
  <c r="N18" i="5"/>
  <c r="N3" i="5"/>
  <c r="N14" i="4"/>
  <c r="N3" i="3"/>
  <c r="N3" i="8"/>
  <c r="X82" i="9"/>
  <c r="V82" i="9"/>
  <c r="K82" i="9"/>
  <c r="J82" i="9"/>
  <c r="X81" i="9"/>
  <c r="V81" i="9"/>
  <c r="K81" i="9"/>
  <c r="N81" i="9" s="1"/>
  <c r="J81" i="9"/>
  <c r="X80" i="9"/>
  <c r="V80" i="9"/>
  <c r="P80" i="9"/>
  <c r="N80" i="9"/>
  <c r="M80" i="9"/>
  <c r="K80" i="9"/>
  <c r="J80" i="9"/>
  <c r="L80" i="9" s="1"/>
  <c r="O80" i="9" s="1"/>
  <c r="X79" i="9"/>
  <c r="V79" i="9"/>
  <c r="O79" i="9"/>
  <c r="P79" i="9" s="1"/>
  <c r="N79" i="9"/>
  <c r="M79" i="9"/>
  <c r="L79" i="9"/>
  <c r="K79" i="9"/>
  <c r="J79" i="9"/>
  <c r="X78" i="9"/>
  <c r="V78" i="9"/>
  <c r="N78" i="9"/>
  <c r="K78" i="9"/>
  <c r="L78" i="9" s="1"/>
  <c r="J78" i="9"/>
  <c r="X77" i="9"/>
  <c r="V77" i="9"/>
  <c r="N77" i="9"/>
  <c r="M77" i="9"/>
  <c r="K77" i="9"/>
  <c r="J77" i="9"/>
  <c r="L77" i="9" s="1"/>
  <c r="X76" i="9"/>
  <c r="V76" i="9"/>
  <c r="M76" i="9"/>
  <c r="L76" i="9"/>
  <c r="K76" i="9"/>
  <c r="N76" i="9" s="1"/>
  <c r="J76" i="9"/>
  <c r="X75" i="9"/>
  <c r="V75" i="9"/>
  <c r="L75" i="9"/>
  <c r="K75" i="9"/>
  <c r="J75" i="9"/>
  <c r="M75" i="9" s="1"/>
  <c r="X74" i="9"/>
  <c r="V74" i="9"/>
  <c r="K74" i="9"/>
  <c r="J74" i="9"/>
  <c r="X73" i="9"/>
  <c r="V73" i="9"/>
  <c r="K73" i="9"/>
  <c r="J73" i="9"/>
  <c r="X72" i="9"/>
  <c r="V72" i="9"/>
  <c r="N72" i="9"/>
  <c r="M72" i="9"/>
  <c r="K72" i="9"/>
  <c r="J72" i="9"/>
  <c r="L72" i="9" s="1"/>
  <c r="O72" i="9" s="1"/>
  <c r="P72" i="9" s="1"/>
  <c r="X71" i="9"/>
  <c r="V71" i="9"/>
  <c r="O71" i="9"/>
  <c r="P71" i="9" s="1"/>
  <c r="N71" i="9"/>
  <c r="M71" i="9"/>
  <c r="L71" i="9"/>
  <c r="K71" i="9"/>
  <c r="J71" i="9"/>
  <c r="X70" i="9"/>
  <c r="V70" i="9"/>
  <c r="N70" i="9"/>
  <c r="K70" i="9"/>
  <c r="L70" i="9" s="1"/>
  <c r="J70" i="9"/>
  <c r="X69" i="9"/>
  <c r="V69" i="9"/>
  <c r="N69" i="9"/>
  <c r="M69" i="9"/>
  <c r="K69" i="9"/>
  <c r="Q69" i="9" s="1"/>
  <c r="S69" i="9" s="1"/>
  <c r="J69" i="9"/>
  <c r="L69" i="9" s="1"/>
  <c r="O69" i="9" s="1"/>
  <c r="P69" i="9" s="1"/>
  <c r="X68" i="9"/>
  <c r="V68" i="9"/>
  <c r="M68" i="9"/>
  <c r="L68" i="9"/>
  <c r="O68" i="9" s="1"/>
  <c r="P68" i="9" s="1"/>
  <c r="K68" i="9"/>
  <c r="N68" i="9" s="1"/>
  <c r="J68" i="9"/>
  <c r="X67" i="9"/>
  <c r="V67" i="9"/>
  <c r="L67" i="9"/>
  <c r="K67" i="9"/>
  <c r="J67" i="9"/>
  <c r="M67" i="9" s="1"/>
  <c r="X66" i="9"/>
  <c r="V66" i="9"/>
  <c r="K66" i="9"/>
  <c r="J66" i="9"/>
  <c r="X65" i="9"/>
  <c r="V65" i="9"/>
  <c r="K65" i="9"/>
  <c r="J65" i="9"/>
  <c r="X64" i="9"/>
  <c r="V64" i="9"/>
  <c r="N64" i="9"/>
  <c r="M64" i="9"/>
  <c r="O64" i="9" s="1"/>
  <c r="P64" i="9" s="1"/>
  <c r="L64" i="9"/>
  <c r="K64" i="9"/>
  <c r="J64" i="9"/>
  <c r="X63" i="9"/>
  <c r="V63" i="9"/>
  <c r="P63" i="9"/>
  <c r="O63" i="9"/>
  <c r="N63" i="9"/>
  <c r="M63" i="9"/>
  <c r="L63" i="9"/>
  <c r="K63" i="9"/>
  <c r="Q63" i="9" s="1"/>
  <c r="S63" i="9" s="1"/>
  <c r="J63" i="9"/>
  <c r="X62" i="9"/>
  <c r="V62" i="9"/>
  <c r="N62" i="9"/>
  <c r="K62" i="9"/>
  <c r="L62" i="9" s="1"/>
  <c r="J62" i="9"/>
  <c r="X61" i="9"/>
  <c r="V61" i="9"/>
  <c r="N61" i="9"/>
  <c r="M61" i="9"/>
  <c r="K61" i="9"/>
  <c r="J61" i="9"/>
  <c r="L61" i="9" s="1"/>
  <c r="X60" i="9"/>
  <c r="V60" i="9"/>
  <c r="M60" i="9"/>
  <c r="L60" i="9"/>
  <c r="O60" i="9" s="1"/>
  <c r="P60" i="9" s="1"/>
  <c r="K60" i="9"/>
  <c r="N60" i="9" s="1"/>
  <c r="J60" i="9"/>
  <c r="X59" i="9"/>
  <c r="V59" i="9"/>
  <c r="L59" i="9"/>
  <c r="K59" i="9"/>
  <c r="J59" i="9"/>
  <c r="X58" i="9"/>
  <c r="V58" i="9"/>
  <c r="K58" i="9"/>
  <c r="J58" i="9"/>
  <c r="X57" i="9"/>
  <c r="V57" i="9"/>
  <c r="K57" i="9"/>
  <c r="J57" i="9"/>
  <c r="X56" i="9"/>
  <c r="V56" i="9"/>
  <c r="P56" i="9"/>
  <c r="N56" i="9"/>
  <c r="M56" i="9"/>
  <c r="O56" i="9" s="1"/>
  <c r="L56" i="9"/>
  <c r="K56" i="9"/>
  <c r="J56" i="9"/>
  <c r="X55" i="9"/>
  <c r="V55" i="9"/>
  <c r="N55" i="9"/>
  <c r="M55" i="9"/>
  <c r="L55" i="9"/>
  <c r="O55" i="9" s="1"/>
  <c r="P55" i="9" s="1"/>
  <c r="K55" i="9"/>
  <c r="Q55" i="9" s="1"/>
  <c r="S55" i="9" s="1"/>
  <c r="J55" i="9"/>
  <c r="X54" i="9"/>
  <c r="V54" i="9"/>
  <c r="N54" i="9"/>
  <c r="K54" i="9"/>
  <c r="J54" i="9"/>
  <c r="X53" i="9"/>
  <c r="V53" i="9"/>
  <c r="K53" i="9"/>
  <c r="J53" i="9"/>
  <c r="L53" i="9" s="1"/>
  <c r="X52" i="9"/>
  <c r="V52" i="9"/>
  <c r="M52" i="9"/>
  <c r="L52" i="9"/>
  <c r="K52" i="9"/>
  <c r="N52" i="9" s="1"/>
  <c r="J52" i="9"/>
  <c r="X51" i="9"/>
  <c r="V51" i="9"/>
  <c r="L51" i="9"/>
  <c r="K51" i="9"/>
  <c r="J51" i="9"/>
  <c r="M51" i="9" s="1"/>
  <c r="X50" i="9"/>
  <c r="V50" i="9"/>
  <c r="K50" i="9"/>
  <c r="J50" i="9"/>
  <c r="X49" i="9"/>
  <c r="V49" i="9"/>
  <c r="N49" i="9"/>
  <c r="K49" i="9"/>
  <c r="J49" i="9"/>
  <c r="X48" i="9"/>
  <c r="V48" i="9"/>
  <c r="O48" i="9"/>
  <c r="P48" i="9" s="1"/>
  <c r="N48" i="9"/>
  <c r="M48" i="9"/>
  <c r="L48" i="9"/>
  <c r="K48" i="9"/>
  <c r="J48" i="9"/>
  <c r="X47" i="9"/>
  <c r="V47" i="9"/>
  <c r="K47" i="9"/>
  <c r="J47" i="9"/>
  <c r="X46" i="9"/>
  <c r="V46" i="9"/>
  <c r="K46" i="9"/>
  <c r="N46" i="9" s="1"/>
  <c r="J46" i="9"/>
  <c r="X45" i="9"/>
  <c r="V45" i="9"/>
  <c r="K45" i="9"/>
  <c r="N45" i="9" s="1"/>
  <c r="J45" i="9"/>
  <c r="M45" i="9" s="1"/>
  <c r="X44" i="9"/>
  <c r="V44" i="9"/>
  <c r="N44" i="9"/>
  <c r="K44" i="9"/>
  <c r="J44" i="9"/>
  <c r="M44" i="9" s="1"/>
  <c r="X43" i="9"/>
  <c r="V43" i="9"/>
  <c r="N43" i="9"/>
  <c r="M43" i="9"/>
  <c r="K43" i="9"/>
  <c r="J43" i="9"/>
  <c r="L43" i="9" s="1"/>
  <c r="O43" i="9" s="1"/>
  <c r="P43" i="9" s="1"/>
  <c r="X42" i="9"/>
  <c r="V42" i="9"/>
  <c r="N42" i="9"/>
  <c r="M42" i="9"/>
  <c r="L42" i="9"/>
  <c r="O42" i="9" s="1"/>
  <c r="P42" i="9" s="1"/>
  <c r="K42" i="9"/>
  <c r="Q42" i="9" s="1"/>
  <c r="S42" i="9" s="1"/>
  <c r="J42" i="9"/>
  <c r="X41" i="9"/>
  <c r="V41" i="9"/>
  <c r="M41" i="9"/>
  <c r="L41" i="9"/>
  <c r="O41" i="9" s="1"/>
  <c r="P41" i="9" s="1"/>
  <c r="K41" i="9"/>
  <c r="J41" i="9"/>
  <c r="X40" i="9"/>
  <c r="V40" i="9"/>
  <c r="L40" i="9"/>
  <c r="O40" i="9" s="1"/>
  <c r="P40" i="9" s="1"/>
  <c r="K40" i="9"/>
  <c r="J40" i="9"/>
  <c r="M40" i="9" s="1"/>
  <c r="X39" i="9"/>
  <c r="V39" i="9"/>
  <c r="K39" i="9"/>
  <c r="J39" i="9"/>
  <c r="X38" i="9"/>
  <c r="V38" i="9"/>
  <c r="K38" i="9"/>
  <c r="J38" i="9"/>
  <c r="X37" i="9"/>
  <c r="V37" i="9"/>
  <c r="K37" i="9"/>
  <c r="N37" i="9" s="1"/>
  <c r="J37" i="9"/>
  <c r="M37" i="9" s="1"/>
  <c r="X36" i="9"/>
  <c r="V36" i="9"/>
  <c r="N36" i="9"/>
  <c r="K36" i="9"/>
  <c r="J36" i="9"/>
  <c r="M36" i="9" s="1"/>
  <c r="X35" i="9"/>
  <c r="V35" i="9"/>
  <c r="N35" i="9"/>
  <c r="M35" i="9"/>
  <c r="K35" i="9"/>
  <c r="J35" i="9"/>
  <c r="L35" i="9" s="1"/>
  <c r="O35" i="9" s="1"/>
  <c r="P35" i="9" s="1"/>
  <c r="X34" i="9"/>
  <c r="V34" i="9"/>
  <c r="N34" i="9"/>
  <c r="M34" i="9"/>
  <c r="L34" i="9"/>
  <c r="K34" i="9"/>
  <c r="J34" i="9"/>
  <c r="X33" i="9"/>
  <c r="V33" i="9"/>
  <c r="M33" i="9"/>
  <c r="K33" i="9"/>
  <c r="J33" i="9"/>
  <c r="X32" i="9"/>
  <c r="V32" i="9"/>
  <c r="L32" i="9"/>
  <c r="K32" i="9"/>
  <c r="J32" i="9"/>
  <c r="X31" i="9"/>
  <c r="V31" i="9"/>
  <c r="K31" i="9"/>
  <c r="J31" i="9"/>
  <c r="X30" i="9"/>
  <c r="V30" i="9"/>
  <c r="K30" i="9"/>
  <c r="J30" i="9"/>
  <c r="X29" i="9"/>
  <c r="V29" i="9"/>
  <c r="K29" i="9"/>
  <c r="N29" i="9" s="1"/>
  <c r="J29" i="9"/>
  <c r="X28" i="9"/>
  <c r="V28" i="9"/>
  <c r="N28" i="9"/>
  <c r="K28" i="9"/>
  <c r="J28" i="9"/>
  <c r="M28" i="9" s="1"/>
  <c r="X27" i="9"/>
  <c r="V27" i="9"/>
  <c r="N27" i="9"/>
  <c r="M27" i="9"/>
  <c r="O27" i="9" s="1"/>
  <c r="P27" i="9" s="1"/>
  <c r="K27" i="9"/>
  <c r="J27" i="9"/>
  <c r="L27" i="9" s="1"/>
  <c r="X26" i="9"/>
  <c r="V26" i="9"/>
  <c r="M26" i="9"/>
  <c r="L26" i="9"/>
  <c r="O26" i="9" s="1"/>
  <c r="P26" i="9" s="1"/>
  <c r="K26" i="9"/>
  <c r="J26" i="9"/>
  <c r="X25" i="9"/>
  <c r="V25" i="9"/>
  <c r="K25" i="9"/>
  <c r="J25" i="9"/>
  <c r="M25" i="9" s="1"/>
  <c r="X24" i="9"/>
  <c r="V24" i="9"/>
  <c r="K24" i="9"/>
  <c r="J24" i="9"/>
  <c r="X23" i="9"/>
  <c r="V23" i="9"/>
  <c r="K23" i="9"/>
  <c r="J23" i="9"/>
  <c r="X22" i="9"/>
  <c r="V22" i="9"/>
  <c r="P22" i="9"/>
  <c r="O22" i="9"/>
  <c r="M22" i="9"/>
  <c r="L22" i="9"/>
  <c r="K22" i="9"/>
  <c r="N22" i="9" s="1"/>
  <c r="Q22" i="9" s="1"/>
  <c r="S22" i="9" s="1"/>
  <c r="J22" i="9"/>
  <c r="X21" i="9"/>
  <c r="V21" i="9"/>
  <c r="O21" i="9"/>
  <c r="P21" i="9" s="1"/>
  <c r="N21" i="9"/>
  <c r="K21" i="9"/>
  <c r="L21" i="9" s="1"/>
  <c r="J21" i="9"/>
  <c r="M21" i="9" s="1"/>
  <c r="X20" i="9"/>
  <c r="V20" i="9"/>
  <c r="N20" i="9"/>
  <c r="M20" i="9"/>
  <c r="K20" i="9"/>
  <c r="J20" i="9"/>
  <c r="L20" i="9" s="1"/>
  <c r="O20" i="9" s="1"/>
  <c r="P20" i="9" s="1"/>
  <c r="X19" i="9"/>
  <c r="V19" i="9"/>
  <c r="N19" i="9"/>
  <c r="M19" i="9"/>
  <c r="L19" i="9"/>
  <c r="O19" i="9" s="1"/>
  <c r="P19" i="9" s="1"/>
  <c r="K19" i="9"/>
  <c r="J19" i="9"/>
  <c r="X18" i="9"/>
  <c r="V18" i="9"/>
  <c r="M18" i="9"/>
  <c r="L18" i="9"/>
  <c r="O18" i="9" s="1"/>
  <c r="P18" i="9" s="1"/>
  <c r="K18" i="9"/>
  <c r="J18" i="9"/>
  <c r="X17" i="9"/>
  <c r="V17" i="9"/>
  <c r="L17" i="9"/>
  <c r="O17" i="9" s="1"/>
  <c r="P17" i="9" s="1"/>
  <c r="K17" i="9"/>
  <c r="J17" i="9"/>
  <c r="M17" i="9" s="1"/>
  <c r="X16" i="9"/>
  <c r="V16" i="9"/>
  <c r="K16" i="9"/>
  <c r="J16" i="9"/>
  <c r="X15" i="9"/>
  <c r="V15" i="9"/>
  <c r="K15" i="9"/>
  <c r="J15" i="9"/>
  <c r="X14" i="9"/>
  <c r="V14" i="9"/>
  <c r="Q14" i="9"/>
  <c r="S14" i="9" s="1"/>
  <c r="Z14" i="9" s="1"/>
  <c r="P14" i="9"/>
  <c r="O14" i="9"/>
  <c r="M14" i="9"/>
  <c r="L14" i="9"/>
  <c r="K14" i="9"/>
  <c r="N14" i="9" s="1"/>
  <c r="J14" i="9"/>
  <c r="X13" i="9"/>
  <c r="V13" i="9"/>
  <c r="N13" i="9"/>
  <c r="K13" i="9"/>
  <c r="M13" i="9" s="1"/>
  <c r="J13" i="9"/>
  <c r="X12" i="9"/>
  <c r="V12" i="9"/>
  <c r="O12" i="9"/>
  <c r="P12" i="9" s="1"/>
  <c r="N12" i="9"/>
  <c r="M12" i="9"/>
  <c r="K12" i="9"/>
  <c r="J12" i="9"/>
  <c r="L12" i="9" s="1"/>
  <c r="X11" i="9"/>
  <c r="V11" i="9"/>
  <c r="N11" i="9"/>
  <c r="M11" i="9"/>
  <c r="L11" i="9"/>
  <c r="O11" i="9" s="1"/>
  <c r="P11" i="9" s="1"/>
  <c r="K11" i="9"/>
  <c r="J11" i="9"/>
  <c r="X10" i="9"/>
  <c r="V10" i="9"/>
  <c r="M10" i="9"/>
  <c r="L10" i="9"/>
  <c r="K10" i="9"/>
  <c r="J10" i="9"/>
  <c r="X9" i="9"/>
  <c r="V9" i="9"/>
  <c r="K9" i="9"/>
  <c r="J9" i="9"/>
  <c r="X8" i="9"/>
  <c r="V8" i="9"/>
  <c r="K8" i="9"/>
  <c r="J8" i="9"/>
  <c r="X7" i="9"/>
  <c r="V7" i="9"/>
  <c r="K7" i="9"/>
  <c r="J7" i="9"/>
  <c r="X6" i="9"/>
  <c r="V6" i="9"/>
  <c r="O6" i="9"/>
  <c r="P6" i="9" s="1"/>
  <c r="N6" i="9"/>
  <c r="M6" i="9"/>
  <c r="L6" i="9"/>
  <c r="K6" i="9"/>
  <c r="J6" i="9"/>
  <c r="X5" i="9"/>
  <c r="V5" i="9"/>
  <c r="K5" i="9"/>
  <c r="J5" i="9"/>
  <c r="X4" i="9"/>
  <c r="V4" i="9"/>
  <c r="K4" i="9"/>
  <c r="J4" i="9"/>
  <c r="L4" i="9" s="1"/>
  <c r="X3" i="9"/>
  <c r="V3" i="9"/>
  <c r="M3" i="9"/>
  <c r="L3" i="9"/>
  <c r="O3" i="9" s="1"/>
  <c r="P3" i="9" s="1"/>
  <c r="K3" i="9"/>
  <c r="J3" i="9"/>
  <c r="N3" i="9" s="1"/>
  <c r="Q3" i="9" l="1"/>
  <c r="S3" i="9" s="1"/>
  <c r="Z3" i="9" s="1"/>
  <c r="Q6" i="9"/>
  <c r="S6" i="9" s="1"/>
  <c r="AD22" i="9"/>
  <c r="AC22" i="9"/>
  <c r="Y22" i="9"/>
  <c r="Z22" i="9"/>
  <c r="Q35" i="9"/>
  <c r="S35" i="9" s="1"/>
  <c r="Q43" i="9"/>
  <c r="S43" i="9" s="1"/>
  <c r="M5" i="9"/>
  <c r="L5" i="9"/>
  <c r="N5" i="9"/>
  <c r="Q19" i="9"/>
  <c r="S19" i="9" s="1"/>
  <c r="N23" i="9"/>
  <c r="M23" i="9"/>
  <c r="L23" i="9"/>
  <c r="Q10" i="9"/>
  <c r="S10" i="9" s="1"/>
  <c r="N10" i="9"/>
  <c r="R22" i="9"/>
  <c r="T22" i="9" s="1"/>
  <c r="AA22" i="9" s="1"/>
  <c r="N24" i="9"/>
  <c r="N25" i="9"/>
  <c r="R42" i="9"/>
  <c r="T42" i="9" s="1"/>
  <c r="Q48" i="9"/>
  <c r="S48" i="9" s="1"/>
  <c r="M50" i="9"/>
  <c r="L50" i="9"/>
  <c r="N7" i="9"/>
  <c r="M7" i="9"/>
  <c r="L7" i="9"/>
  <c r="O7" i="9" s="1"/>
  <c r="P7" i="9" s="1"/>
  <c r="M24" i="9"/>
  <c r="L24" i="9"/>
  <c r="O24" i="9" s="1"/>
  <c r="P24" i="9" s="1"/>
  <c r="AC42" i="9"/>
  <c r="Y42" i="9"/>
  <c r="M4" i="9"/>
  <c r="O4" i="9" s="1"/>
  <c r="P4" i="9" s="1"/>
  <c r="O10" i="9"/>
  <c r="P10" i="9" s="1"/>
  <c r="L25" i="9"/>
  <c r="O25" i="9" s="1"/>
  <c r="P25" i="9" s="1"/>
  <c r="N9" i="9"/>
  <c r="L9" i="9"/>
  <c r="O9" i="9" s="1"/>
  <c r="P9" i="9" s="1"/>
  <c r="AE14" i="9"/>
  <c r="M8" i="9"/>
  <c r="L8" i="9"/>
  <c r="O8" i="9" s="1"/>
  <c r="P8" i="9" s="1"/>
  <c r="AE22" i="9"/>
  <c r="AC55" i="9"/>
  <c r="AD55" i="9"/>
  <c r="Z55" i="9"/>
  <c r="Y55" i="9"/>
  <c r="Q80" i="9"/>
  <c r="S80" i="9" s="1"/>
  <c r="AD14" i="9"/>
  <c r="AC14" i="9"/>
  <c r="Y14" i="9"/>
  <c r="AG14" i="9" s="1"/>
  <c r="N4" i="9"/>
  <c r="Q11" i="9"/>
  <c r="S11" i="9" s="1"/>
  <c r="Q12" i="9"/>
  <c r="S12" i="9" s="1"/>
  <c r="N15" i="9"/>
  <c r="M15" i="9"/>
  <c r="L15" i="9"/>
  <c r="M16" i="9"/>
  <c r="L16" i="9"/>
  <c r="O16" i="9" s="1"/>
  <c r="P16" i="9" s="1"/>
  <c r="AD19" i="9"/>
  <c r="AF42" i="9"/>
  <c r="N30" i="9"/>
  <c r="M30" i="9"/>
  <c r="L30" i="9"/>
  <c r="O30" i="9" s="1"/>
  <c r="P30" i="9" s="1"/>
  <c r="AD11" i="9"/>
  <c r="AF14" i="9"/>
  <c r="Q20" i="9"/>
  <c r="S20" i="9" s="1"/>
  <c r="N8" i="9"/>
  <c r="Q8" i="9" s="1"/>
  <c r="S8" i="9" s="1"/>
  <c r="M9" i="9"/>
  <c r="R14" i="9"/>
  <c r="T14" i="9" s="1"/>
  <c r="AA14" i="9" s="1"/>
  <c r="N16" i="9"/>
  <c r="Q16" i="9"/>
  <c r="S16" i="9" s="1"/>
  <c r="N17" i="9"/>
  <c r="Q17" i="9" s="1"/>
  <c r="R64" i="9"/>
  <c r="T64" i="9" s="1"/>
  <c r="AA64" i="9" s="1"/>
  <c r="Q64" i="9"/>
  <c r="S64" i="9" s="1"/>
  <c r="Q26" i="9"/>
  <c r="S26" i="9" s="1"/>
  <c r="Q27" i="9"/>
  <c r="S27" i="9" s="1"/>
  <c r="N32" i="9"/>
  <c r="N47" i="9"/>
  <c r="O62" i="9"/>
  <c r="P62" i="9" s="1"/>
  <c r="Q13" i="9"/>
  <c r="S13" i="9" s="1"/>
  <c r="AB14" i="9"/>
  <c r="N18" i="9"/>
  <c r="Q18" i="9" s="1"/>
  <c r="Q21" i="9"/>
  <c r="S21" i="9" s="1"/>
  <c r="N26" i="9"/>
  <c r="N33" i="9"/>
  <c r="R55" i="9"/>
  <c r="T55" i="9" s="1"/>
  <c r="M66" i="9"/>
  <c r="L66" i="9"/>
  <c r="O66" i="9" s="1"/>
  <c r="P66" i="9" s="1"/>
  <c r="Z69" i="9"/>
  <c r="AD69" i="9"/>
  <c r="AF69" i="9"/>
  <c r="L33" i="9"/>
  <c r="O33" i="9" s="1"/>
  <c r="P33" i="9" s="1"/>
  <c r="Q72" i="9"/>
  <c r="S72" i="9" s="1"/>
  <c r="N82" i="9"/>
  <c r="Z27" i="9"/>
  <c r="M31" i="9"/>
  <c r="L31" i="9"/>
  <c r="O31" i="9" s="1"/>
  <c r="P31" i="9" s="1"/>
  <c r="AA42" i="9"/>
  <c r="Q60" i="9"/>
  <c r="S60" i="9" s="1"/>
  <c r="AD63" i="9"/>
  <c r="AC63" i="9"/>
  <c r="Z63" i="9"/>
  <c r="Y63" i="9"/>
  <c r="Q79" i="9"/>
  <c r="S79" i="9" s="1"/>
  <c r="L13" i="9"/>
  <c r="O13" i="9" s="1"/>
  <c r="P13" i="9" s="1"/>
  <c r="N31" i="9"/>
  <c r="Q34" i="9"/>
  <c r="S34" i="9" s="1"/>
  <c r="AD35" i="9"/>
  <c r="Z35" i="9"/>
  <c r="M38" i="9"/>
  <c r="L38" i="9"/>
  <c r="M39" i="9"/>
  <c r="L39" i="9"/>
  <c r="O39" i="9" s="1"/>
  <c r="P39" i="9" s="1"/>
  <c r="AB42" i="9"/>
  <c r="Z42" i="9"/>
  <c r="AD42" i="9"/>
  <c r="AE55" i="9"/>
  <c r="N65" i="9"/>
  <c r="M65" i="9"/>
  <c r="L65" i="9"/>
  <c r="O65" i="9" s="1"/>
  <c r="P65" i="9" s="1"/>
  <c r="Q31" i="9"/>
  <c r="S31" i="9" s="1"/>
  <c r="M32" i="9"/>
  <c r="O32" i="9" s="1"/>
  <c r="P32" i="9" s="1"/>
  <c r="O34" i="9"/>
  <c r="P34" i="9" s="1"/>
  <c r="N38" i="9"/>
  <c r="N39" i="9"/>
  <c r="N40" i="9"/>
  <c r="Q40" i="9" s="1"/>
  <c r="AE42" i="9"/>
  <c r="AD43" i="9"/>
  <c r="Z43" i="9"/>
  <c r="M46" i="9"/>
  <c r="L46" i="9"/>
  <c r="O46" i="9" s="1"/>
  <c r="P46" i="9" s="1"/>
  <c r="M47" i="9"/>
  <c r="L47" i="9"/>
  <c r="AB55" i="9"/>
  <c r="O61" i="9"/>
  <c r="P61" i="9" s="1"/>
  <c r="Q61" i="9" s="1"/>
  <c r="S61" i="9" s="1"/>
  <c r="O76" i="9"/>
  <c r="P76" i="9" s="1"/>
  <c r="AD79" i="9"/>
  <c r="M81" i="9"/>
  <c r="L81" i="9"/>
  <c r="O81" i="9" s="1"/>
  <c r="P81" i="9" s="1"/>
  <c r="M82" i="9"/>
  <c r="L82" i="9"/>
  <c r="N41" i="9"/>
  <c r="Q41" i="9" s="1"/>
  <c r="N50" i="9"/>
  <c r="O52" i="9"/>
  <c r="P52" i="9" s="1"/>
  <c r="N66" i="9"/>
  <c r="Q66" i="9" s="1"/>
  <c r="S66" i="9" s="1"/>
  <c r="N67" i="9"/>
  <c r="O67" i="9"/>
  <c r="P67" i="9" s="1"/>
  <c r="R69" i="9"/>
  <c r="T69" i="9" s="1"/>
  <c r="AE69" i="9" s="1"/>
  <c r="L29" i="9"/>
  <c r="O29" i="9" s="1"/>
  <c r="P29" i="9" s="1"/>
  <c r="L37" i="9"/>
  <c r="O37" i="9" s="1"/>
  <c r="P37" i="9" s="1"/>
  <c r="L45" i="9"/>
  <c r="O45" i="9" s="1"/>
  <c r="P45" i="9" s="1"/>
  <c r="M57" i="9"/>
  <c r="L57" i="9"/>
  <c r="O57" i="9" s="1"/>
  <c r="P57" i="9" s="1"/>
  <c r="AE64" i="9"/>
  <c r="R68" i="9"/>
  <c r="T68" i="9" s="1"/>
  <c r="AF68" i="9" s="1"/>
  <c r="Q68" i="9"/>
  <c r="S68" i="9" s="1"/>
  <c r="AC69" i="9"/>
  <c r="Y69" i="9"/>
  <c r="AG69" i="9" s="1"/>
  <c r="N73" i="9"/>
  <c r="M73" i="9"/>
  <c r="L73" i="9"/>
  <c r="O73" i="9" s="1"/>
  <c r="P73" i="9" s="1"/>
  <c r="M74" i="9"/>
  <c r="L74" i="9"/>
  <c r="L28" i="9"/>
  <c r="O28" i="9" s="1"/>
  <c r="P28" i="9" s="1"/>
  <c r="M29" i="9"/>
  <c r="L36" i="9"/>
  <c r="O36" i="9" s="1"/>
  <c r="P36" i="9" s="1"/>
  <c r="L44" i="9"/>
  <c r="O44" i="9" s="1"/>
  <c r="P44" i="9" s="1"/>
  <c r="AD48" i="9"/>
  <c r="M49" i="9"/>
  <c r="L49" i="9"/>
  <c r="O49" i="9" s="1"/>
  <c r="P49" i="9" s="1"/>
  <c r="N51" i="9"/>
  <c r="M53" i="9"/>
  <c r="O53" i="9" s="1"/>
  <c r="P53" i="9" s="1"/>
  <c r="Q56" i="9"/>
  <c r="S56" i="9" s="1"/>
  <c r="M58" i="9"/>
  <c r="L58" i="9"/>
  <c r="M59" i="9"/>
  <c r="O59" i="9" s="1"/>
  <c r="P59" i="9" s="1"/>
  <c r="AF64" i="9"/>
  <c r="Q71" i="9"/>
  <c r="S71" i="9" s="1"/>
  <c r="N74" i="9"/>
  <c r="N75" i="9"/>
  <c r="O51" i="9"/>
  <c r="P51" i="9" s="1"/>
  <c r="N53" i="9"/>
  <c r="L54" i="9"/>
  <c r="O54" i="9" s="1"/>
  <c r="P54" i="9" s="1"/>
  <c r="Q54" i="9" s="1"/>
  <c r="S54" i="9" s="1"/>
  <c r="M54" i="9"/>
  <c r="N57" i="9"/>
  <c r="N58" i="9"/>
  <c r="N59" i="9"/>
  <c r="R63" i="9"/>
  <c r="T63" i="9" s="1"/>
  <c r="AF63" i="9" s="1"/>
  <c r="O75" i="9"/>
  <c r="P75" i="9" s="1"/>
  <c r="O77" i="9"/>
  <c r="P77" i="9" s="1"/>
  <c r="AF55" i="9"/>
  <c r="M62" i="9"/>
  <c r="M70" i="9"/>
  <c r="O70" i="9" s="1"/>
  <c r="P70" i="9" s="1"/>
  <c r="M78" i="9"/>
  <c r="O78" i="9" s="1"/>
  <c r="P78" i="9" s="1"/>
  <c r="AA55" i="9"/>
  <c r="AB64" i="9"/>
  <c r="Q78" i="9"/>
  <c r="S78" i="9" s="1"/>
  <c r="AD64" i="9"/>
  <c r="AD72" i="9"/>
  <c r="AD80" i="9"/>
  <c r="K24" i="1"/>
  <c r="R3" i="9" l="1"/>
  <c r="T3" i="9" s="1"/>
  <c r="AB3" i="9" s="1"/>
  <c r="AD3" i="9"/>
  <c r="Q53" i="9"/>
  <c r="S53" i="9" s="1"/>
  <c r="S40" i="9"/>
  <c r="R40" i="9"/>
  <c r="T40" i="9" s="1"/>
  <c r="R32" i="9"/>
  <c r="T32" i="9" s="1"/>
  <c r="Q32" i="9"/>
  <c r="S32" i="9" s="1"/>
  <c r="S18" i="9"/>
  <c r="R18" i="9"/>
  <c r="T18" i="9" s="1"/>
  <c r="Y8" i="9"/>
  <c r="AG8" i="9" s="1"/>
  <c r="AC8" i="9"/>
  <c r="AD8" i="9"/>
  <c r="Z8" i="9"/>
  <c r="R70" i="9"/>
  <c r="T70" i="9" s="1"/>
  <c r="Q70" i="9"/>
  <c r="S70" i="9" s="1"/>
  <c r="Z66" i="9"/>
  <c r="Y66" i="9"/>
  <c r="AG66" i="9" s="1"/>
  <c r="AC66" i="9"/>
  <c r="AD66" i="9"/>
  <c r="Q59" i="9"/>
  <c r="S59" i="9" s="1"/>
  <c r="S17" i="9"/>
  <c r="R17" i="9"/>
  <c r="T17" i="9" s="1"/>
  <c r="Q4" i="9"/>
  <c r="S4" i="9" s="1"/>
  <c r="S41" i="9"/>
  <c r="R41" i="9"/>
  <c r="T41" i="9" s="1"/>
  <c r="AC54" i="9"/>
  <c r="Y54" i="9"/>
  <c r="AD54" i="9"/>
  <c r="Z54" i="9"/>
  <c r="AC61" i="9"/>
  <c r="Y61" i="9"/>
  <c r="AG61" i="9" s="1"/>
  <c r="Z61" i="9"/>
  <c r="AD61" i="9"/>
  <c r="AC78" i="9"/>
  <c r="Y78" i="9"/>
  <c r="AA63" i="9"/>
  <c r="O58" i="9"/>
  <c r="P58" i="9" s="1"/>
  <c r="O74" i="9"/>
  <c r="P74" i="9" s="1"/>
  <c r="Y68" i="9"/>
  <c r="AC68" i="9"/>
  <c r="AD68" i="9"/>
  <c r="AA69" i="9"/>
  <c r="O47" i="9"/>
  <c r="P47" i="9" s="1"/>
  <c r="R34" i="9"/>
  <c r="T34" i="9" s="1"/>
  <c r="Z68" i="9"/>
  <c r="R71" i="9"/>
  <c r="T71" i="9" s="1"/>
  <c r="AC27" i="9"/>
  <c r="Y27" i="9"/>
  <c r="AH64" i="9"/>
  <c r="AC20" i="9"/>
  <c r="Y20" i="9"/>
  <c r="R12" i="9"/>
  <c r="T12" i="9" s="1"/>
  <c r="AF22" i="9"/>
  <c r="AG55" i="9"/>
  <c r="R26" i="9"/>
  <c r="T26" i="9" s="1"/>
  <c r="O50" i="9"/>
  <c r="P50" i="9" s="1"/>
  <c r="R20" i="9"/>
  <c r="T20" i="9" s="1"/>
  <c r="AC3" i="9"/>
  <c r="Y3" i="9"/>
  <c r="AG3" i="9" s="1"/>
  <c r="Q45" i="9"/>
  <c r="S45" i="9" s="1"/>
  <c r="R29" i="9"/>
  <c r="T29" i="9" s="1"/>
  <c r="Q29" i="9"/>
  <c r="S29" i="9" s="1"/>
  <c r="Q81" i="9"/>
  <c r="S81" i="9" s="1"/>
  <c r="AA68" i="9"/>
  <c r="R65" i="9"/>
  <c r="T65" i="9" s="1"/>
  <c r="Q65" i="9"/>
  <c r="S65" i="9" s="1"/>
  <c r="AC34" i="9"/>
  <c r="Y34" i="9"/>
  <c r="AG34" i="9" s="1"/>
  <c r="AD34" i="9"/>
  <c r="AB63" i="9"/>
  <c r="R33" i="9"/>
  <c r="T33" i="9" s="1"/>
  <c r="Q33" i="9"/>
  <c r="S33" i="9" s="1"/>
  <c r="R62" i="9"/>
  <c r="T62" i="9" s="1"/>
  <c r="Q7" i="9"/>
  <c r="S7" i="9" s="1"/>
  <c r="R7" i="9"/>
  <c r="T7" i="9" s="1"/>
  <c r="Z10" i="9"/>
  <c r="Y10" i="9"/>
  <c r="AC10" i="9"/>
  <c r="AD10" i="9"/>
  <c r="AD71" i="9"/>
  <c r="AC71" i="9"/>
  <c r="Z71" i="9"/>
  <c r="Y71" i="9"/>
  <c r="AG71" i="9" s="1"/>
  <c r="AC56" i="9"/>
  <c r="Y56" i="9"/>
  <c r="Z56" i="9"/>
  <c r="Q73" i="9"/>
  <c r="S73" i="9" s="1"/>
  <c r="Q57" i="9"/>
  <c r="S57" i="9" s="1"/>
  <c r="R57" i="9"/>
  <c r="T57" i="9" s="1"/>
  <c r="AB68" i="9"/>
  <c r="Q46" i="9"/>
  <c r="S46" i="9" s="1"/>
  <c r="Y31" i="9"/>
  <c r="AC31" i="9"/>
  <c r="Z31" i="9"/>
  <c r="AB22" i="9"/>
  <c r="AH22" i="9" s="1"/>
  <c r="AC13" i="9"/>
  <c r="Z13" i="9"/>
  <c r="Y13" i="9"/>
  <c r="AC26" i="9"/>
  <c r="Z26" i="9"/>
  <c r="Y26" i="9"/>
  <c r="AC12" i="9"/>
  <c r="Y12" i="9"/>
  <c r="R9" i="9"/>
  <c r="T9" i="9" s="1"/>
  <c r="AC48" i="9"/>
  <c r="Y48" i="9"/>
  <c r="Z48" i="9"/>
  <c r="AC19" i="9"/>
  <c r="Y19" i="9"/>
  <c r="AG19" i="9" s="1"/>
  <c r="AG22" i="9"/>
  <c r="AH55" i="9"/>
  <c r="Q39" i="9"/>
  <c r="S39" i="9" s="1"/>
  <c r="Z60" i="9"/>
  <c r="Y60" i="9"/>
  <c r="AC60" i="9"/>
  <c r="AD60" i="9"/>
  <c r="R31" i="9"/>
  <c r="T31" i="9" s="1"/>
  <c r="Q44" i="9"/>
  <c r="S44" i="9" s="1"/>
  <c r="AC21" i="9"/>
  <c r="Z21" i="9"/>
  <c r="Y21" i="9"/>
  <c r="Y16" i="9"/>
  <c r="AG16" i="9" s="1"/>
  <c r="AC16" i="9"/>
  <c r="Q30" i="9"/>
  <c r="S30" i="9" s="1"/>
  <c r="Z19" i="9"/>
  <c r="AC11" i="9"/>
  <c r="Y11" i="9"/>
  <c r="AG42" i="9"/>
  <c r="R48" i="9"/>
  <c r="T48" i="9" s="1"/>
  <c r="Z16" i="9"/>
  <c r="R19" i="9"/>
  <c r="T19" i="9" s="1"/>
  <c r="AC43" i="9"/>
  <c r="Y43" i="9"/>
  <c r="Q62" i="9"/>
  <c r="S62" i="9" s="1"/>
  <c r="R56" i="9"/>
  <c r="T56" i="9" s="1"/>
  <c r="AE68" i="9"/>
  <c r="AD31" i="9"/>
  <c r="Q77" i="9"/>
  <c r="S77" i="9" s="1"/>
  <c r="AE63" i="9"/>
  <c r="O38" i="9"/>
  <c r="P38" i="9" s="1"/>
  <c r="R13" i="9"/>
  <c r="T13" i="9" s="1"/>
  <c r="R60" i="9"/>
  <c r="T60" i="9" s="1"/>
  <c r="Z20" i="9"/>
  <c r="Z11" i="9"/>
  <c r="R11" i="9"/>
  <c r="T11" i="9" s="1"/>
  <c r="AD13" i="9"/>
  <c r="R43" i="9"/>
  <c r="T43" i="9" s="1"/>
  <c r="AD56" i="9"/>
  <c r="R54" i="9"/>
  <c r="T54" i="9" s="1"/>
  <c r="Q51" i="9"/>
  <c r="S51" i="9" s="1"/>
  <c r="R28" i="9"/>
  <c r="T28" i="9" s="1"/>
  <c r="Q37" i="9"/>
  <c r="S37" i="9" s="1"/>
  <c r="Z78" i="9"/>
  <c r="R52" i="9"/>
  <c r="T52" i="9" s="1"/>
  <c r="Q52" i="9"/>
  <c r="S52" i="9" s="1"/>
  <c r="Q76" i="9"/>
  <c r="S76" i="9" s="1"/>
  <c r="R61" i="9"/>
  <c r="T61" i="9" s="1"/>
  <c r="AC79" i="9"/>
  <c r="Z79" i="9"/>
  <c r="Y79" i="9"/>
  <c r="AG79" i="9" s="1"/>
  <c r="AB69" i="9"/>
  <c r="Q28" i="9"/>
  <c r="S28" i="9" s="1"/>
  <c r="AH14" i="9"/>
  <c r="R16" i="9"/>
  <c r="T16" i="9" s="1"/>
  <c r="R8" i="9"/>
  <c r="T8" i="9" s="1"/>
  <c r="Q9" i="9"/>
  <c r="S9" i="9" s="1"/>
  <c r="R24" i="9"/>
  <c r="T24" i="9" s="1"/>
  <c r="Z12" i="9"/>
  <c r="R21" i="9"/>
  <c r="T21" i="9" s="1"/>
  <c r="AD6" i="9"/>
  <c r="AC6" i="9"/>
  <c r="Z6" i="9"/>
  <c r="Y6" i="9"/>
  <c r="AG6" i="9" s="1"/>
  <c r="Q49" i="9"/>
  <c r="S49" i="9" s="1"/>
  <c r="R67" i="9"/>
  <c r="T67" i="9" s="1"/>
  <c r="Q67" i="9"/>
  <c r="S67" i="9" s="1"/>
  <c r="AC72" i="9"/>
  <c r="Y72" i="9"/>
  <c r="AG72" i="9" s="1"/>
  <c r="Z72" i="9"/>
  <c r="Z34" i="9"/>
  <c r="R66" i="9"/>
  <c r="T66" i="9" s="1"/>
  <c r="Q36" i="9"/>
  <c r="S36" i="9" s="1"/>
  <c r="AD26" i="9"/>
  <c r="AD20" i="9"/>
  <c r="AC80" i="9"/>
  <c r="Y80" i="9"/>
  <c r="AG80" i="9" s="1"/>
  <c r="Z80" i="9"/>
  <c r="R10" i="9"/>
  <c r="T10" i="9" s="1"/>
  <c r="Q25" i="9"/>
  <c r="S25" i="9" s="1"/>
  <c r="AC35" i="9"/>
  <c r="Y35" i="9"/>
  <c r="AG35" i="9" s="1"/>
  <c r="R6" i="9"/>
  <c r="T6" i="9" s="1"/>
  <c r="R78" i="9"/>
  <c r="T78" i="9" s="1"/>
  <c r="Q75" i="9"/>
  <c r="S75" i="9" s="1"/>
  <c r="AD78" i="9"/>
  <c r="O82" i="9"/>
  <c r="P82" i="9" s="1"/>
  <c r="AG63" i="9"/>
  <c r="AH42" i="9"/>
  <c r="AD27" i="9"/>
  <c r="R72" i="9"/>
  <c r="T72" i="9" s="1"/>
  <c r="AD16" i="9"/>
  <c r="AC64" i="9"/>
  <c r="Y64" i="9"/>
  <c r="Z64" i="9"/>
  <c r="R79" i="9"/>
  <c r="T79" i="9" s="1"/>
  <c r="O15" i="9"/>
  <c r="P15" i="9" s="1"/>
  <c r="AD21" i="9"/>
  <c r="R80" i="9"/>
  <c r="T80" i="9" s="1"/>
  <c r="R27" i="9"/>
  <c r="T27" i="9" s="1"/>
  <c r="Q24" i="9"/>
  <c r="S24" i="9" s="1"/>
  <c r="AD12" i="9"/>
  <c r="O23" i="9"/>
  <c r="P23" i="9" s="1"/>
  <c r="O5" i="9"/>
  <c r="P5" i="9" s="1"/>
  <c r="R35" i="9"/>
  <c r="T35" i="9" s="1"/>
  <c r="AA3" i="9"/>
  <c r="AH3" i="9" s="1"/>
  <c r="AE3" i="9"/>
  <c r="AF3" i="9"/>
  <c r="Y57" i="9" l="1"/>
  <c r="AC57" i="9"/>
  <c r="AD57" i="9"/>
  <c r="Z57" i="9"/>
  <c r="AA7" i="9"/>
  <c r="AB7" i="9"/>
  <c r="AF7" i="9"/>
  <c r="AE7" i="9"/>
  <c r="AC45" i="9"/>
  <c r="Y45" i="9"/>
  <c r="AG45" i="9" s="1"/>
  <c r="Z45" i="9"/>
  <c r="AD45" i="9"/>
  <c r="R58" i="9"/>
  <c r="T58" i="9" s="1"/>
  <c r="Q58" i="9"/>
  <c r="S58" i="9" s="1"/>
  <c r="R4" i="9"/>
  <c r="T4" i="9" s="1"/>
  <c r="Z18" i="9"/>
  <c r="Y18" i="9"/>
  <c r="AC18" i="9"/>
  <c r="AD18" i="9"/>
  <c r="AA29" i="9"/>
  <c r="AB29" i="9"/>
  <c r="AE29" i="9"/>
  <c r="AF29" i="9"/>
  <c r="AC4" i="9"/>
  <c r="Y4" i="9"/>
  <c r="AD4" i="9"/>
  <c r="Z4" i="9"/>
  <c r="AF35" i="9"/>
  <c r="AB35" i="9"/>
  <c r="AE35" i="9"/>
  <c r="AA35" i="9"/>
  <c r="AH35" i="9" s="1"/>
  <c r="Q15" i="9"/>
  <c r="S15" i="9" s="1"/>
  <c r="AC36" i="9"/>
  <c r="Z36" i="9"/>
  <c r="Y36" i="9"/>
  <c r="AG36" i="9" s="1"/>
  <c r="AD36" i="9"/>
  <c r="AC49" i="9"/>
  <c r="Y49" i="9"/>
  <c r="AG49" i="9" s="1"/>
  <c r="AD49" i="9"/>
  <c r="Z49" i="9"/>
  <c r="AA24" i="9"/>
  <c r="AB24" i="9"/>
  <c r="AE24" i="9"/>
  <c r="AF24" i="9"/>
  <c r="AC37" i="9"/>
  <c r="Y37" i="9"/>
  <c r="AG37" i="9" s="1"/>
  <c r="Z37" i="9"/>
  <c r="AD37" i="9"/>
  <c r="AC77" i="9"/>
  <c r="Y77" i="9"/>
  <c r="Z77" i="9"/>
  <c r="AD77" i="9"/>
  <c r="AF19" i="9"/>
  <c r="AE19" i="9"/>
  <c r="AB19" i="9"/>
  <c r="AA19" i="9"/>
  <c r="R30" i="9"/>
  <c r="T30" i="9" s="1"/>
  <c r="Q5" i="9"/>
  <c r="S5" i="9" s="1"/>
  <c r="AB79" i="9"/>
  <c r="AF79" i="9"/>
  <c r="AE79" i="9"/>
  <c r="AA79" i="9"/>
  <c r="Y25" i="9"/>
  <c r="AC25" i="9"/>
  <c r="AD25" i="9"/>
  <c r="Z25" i="9"/>
  <c r="AA66" i="9"/>
  <c r="AH66" i="9" s="1"/>
  <c r="AB66" i="9"/>
  <c r="AF66" i="9"/>
  <c r="AE66" i="9"/>
  <c r="R49" i="9"/>
  <c r="T49" i="9" s="1"/>
  <c r="Z9" i="9"/>
  <c r="Y9" i="9"/>
  <c r="AC9" i="9"/>
  <c r="AD9" i="9"/>
  <c r="R37" i="9"/>
  <c r="T37" i="9" s="1"/>
  <c r="AE11" i="9"/>
  <c r="AB11" i="9"/>
  <c r="AF11" i="9"/>
  <c r="AA11" i="9"/>
  <c r="AG26" i="9"/>
  <c r="R39" i="9"/>
  <c r="T39" i="9" s="1"/>
  <c r="R73" i="9"/>
  <c r="T73" i="9" s="1"/>
  <c r="Y7" i="9"/>
  <c r="AC7" i="9"/>
  <c r="Z7" i="9"/>
  <c r="AD7" i="9"/>
  <c r="Y65" i="9"/>
  <c r="AC65" i="9"/>
  <c r="Z65" i="9"/>
  <c r="AD65" i="9"/>
  <c r="R45" i="9"/>
  <c r="T45" i="9" s="1"/>
  <c r="AF12" i="9"/>
  <c r="AB12" i="9"/>
  <c r="AE12" i="9"/>
  <c r="AA12" i="9"/>
  <c r="AH12" i="9" s="1"/>
  <c r="AE34" i="9"/>
  <c r="AA34" i="9"/>
  <c r="AB34" i="9"/>
  <c r="AF34" i="9"/>
  <c r="R51" i="9"/>
  <c r="T51" i="9" s="1"/>
  <c r="AB17" i="9"/>
  <c r="AE17" i="9"/>
  <c r="AF17" i="9"/>
  <c r="AA17" i="9"/>
  <c r="AC70" i="9"/>
  <c r="Y70" i="9"/>
  <c r="AG70" i="9" s="1"/>
  <c r="Z70" i="9"/>
  <c r="AD70" i="9"/>
  <c r="Y32" i="9"/>
  <c r="AC32" i="9"/>
  <c r="AD32" i="9"/>
  <c r="Z32" i="9"/>
  <c r="Q74" i="9"/>
  <c r="S74" i="9" s="1"/>
  <c r="R23" i="9"/>
  <c r="T23" i="9" s="1"/>
  <c r="Q23" i="9"/>
  <c r="S23" i="9" s="1"/>
  <c r="Q82" i="9"/>
  <c r="S82" i="9" s="1"/>
  <c r="AA10" i="9"/>
  <c r="AF10" i="9"/>
  <c r="AE10" i="9"/>
  <c r="AB10" i="9"/>
  <c r="AB8" i="9"/>
  <c r="AA8" i="9"/>
  <c r="AE8" i="9"/>
  <c r="AF8" i="9"/>
  <c r="AE61" i="9"/>
  <c r="AF61" i="9"/>
  <c r="AA61" i="9"/>
  <c r="AB61" i="9"/>
  <c r="AB28" i="9"/>
  <c r="AA28" i="9"/>
  <c r="AF28" i="9"/>
  <c r="AE28" i="9"/>
  <c r="AA48" i="9"/>
  <c r="AE48" i="9"/>
  <c r="AF48" i="9"/>
  <c r="AB48" i="9"/>
  <c r="AG60" i="9"/>
  <c r="Y73" i="9"/>
  <c r="AC73" i="9"/>
  <c r="AD73" i="9"/>
  <c r="Z73" i="9"/>
  <c r="AA62" i="9"/>
  <c r="AE62" i="9"/>
  <c r="AB62" i="9"/>
  <c r="AF62" i="9"/>
  <c r="AA65" i="9"/>
  <c r="AB65" i="9"/>
  <c r="AE65" i="9"/>
  <c r="AF65" i="9"/>
  <c r="AG20" i="9"/>
  <c r="Q47" i="9"/>
  <c r="S47" i="9" s="1"/>
  <c r="AH63" i="9"/>
  <c r="Z17" i="9"/>
  <c r="Y17" i="9"/>
  <c r="AD17" i="9"/>
  <c r="AC17" i="9"/>
  <c r="AB70" i="9"/>
  <c r="AA70" i="9"/>
  <c r="AF70" i="9"/>
  <c r="AE70" i="9"/>
  <c r="AB32" i="9"/>
  <c r="AF32" i="9"/>
  <c r="AE32" i="9"/>
  <c r="AA32" i="9"/>
  <c r="AG12" i="9"/>
  <c r="AB57" i="9"/>
  <c r="AA57" i="9"/>
  <c r="AE57" i="9"/>
  <c r="AF57" i="9"/>
  <c r="AG64" i="9"/>
  <c r="AA16" i="9"/>
  <c r="AB16" i="9"/>
  <c r="AF16" i="9"/>
  <c r="AE16" i="9"/>
  <c r="Y76" i="9"/>
  <c r="AC76" i="9"/>
  <c r="AD76" i="9"/>
  <c r="Z76" i="9"/>
  <c r="Y51" i="9"/>
  <c r="AD51" i="9"/>
  <c r="AC51" i="9"/>
  <c r="Z51" i="9"/>
  <c r="AA56" i="9"/>
  <c r="AF56" i="9"/>
  <c r="AE56" i="9"/>
  <c r="AB56" i="9"/>
  <c r="AG21" i="9"/>
  <c r="AG48" i="9"/>
  <c r="AG31" i="9"/>
  <c r="R44" i="9"/>
  <c r="T44" i="9" s="1"/>
  <c r="Y33" i="9"/>
  <c r="AD33" i="9"/>
  <c r="AC33" i="9"/>
  <c r="Z33" i="9"/>
  <c r="AH68" i="9"/>
  <c r="AH69" i="9"/>
  <c r="AG78" i="9"/>
  <c r="AG54" i="9"/>
  <c r="Z59" i="9"/>
  <c r="Y59" i="9"/>
  <c r="AD59" i="9"/>
  <c r="AC59" i="9"/>
  <c r="AB40" i="9"/>
  <c r="AE40" i="9"/>
  <c r="AA40" i="9"/>
  <c r="AF40" i="9"/>
  <c r="Y24" i="9"/>
  <c r="AG24" i="9" s="1"/>
  <c r="AC24" i="9"/>
  <c r="Z24" i="9"/>
  <c r="AD24" i="9"/>
  <c r="Z75" i="9"/>
  <c r="Y75" i="9"/>
  <c r="AD75" i="9"/>
  <c r="AC75" i="9"/>
  <c r="R76" i="9"/>
  <c r="T76" i="9" s="1"/>
  <c r="AB54" i="9"/>
  <c r="AA54" i="9"/>
  <c r="AF54" i="9"/>
  <c r="AE54" i="9"/>
  <c r="AE60" i="9"/>
  <c r="AB60" i="9"/>
  <c r="AA60" i="9"/>
  <c r="AF60" i="9"/>
  <c r="R77" i="9"/>
  <c r="T77" i="9" s="1"/>
  <c r="AG11" i="9"/>
  <c r="Y39" i="9"/>
  <c r="AC39" i="9"/>
  <c r="AD39" i="9"/>
  <c r="Z39" i="9"/>
  <c r="AG13" i="9"/>
  <c r="Y46" i="9"/>
  <c r="AG46" i="9" s="1"/>
  <c r="AD46" i="9"/>
  <c r="AC46" i="9"/>
  <c r="Z46" i="9"/>
  <c r="AB33" i="9"/>
  <c r="AA33" i="9"/>
  <c r="AF33" i="9"/>
  <c r="AE33" i="9"/>
  <c r="Y81" i="9"/>
  <c r="AG81" i="9" s="1"/>
  <c r="AC81" i="9"/>
  <c r="Z81" i="9"/>
  <c r="AD81" i="9"/>
  <c r="AF20" i="9"/>
  <c r="AB20" i="9"/>
  <c r="AE20" i="9"/>
  <c r="AA20" i="9"/>
  <c r="R59" i="9"/>
  <c r="T59" i="9" s="1"/>
  <c r="Y40" i="9"/>
  <c r="AD40" i="9"/>
  <c r="AC40" i="9"/>
  <c r="Z40" i="9"/>
  <c r="AA67" i="9"/>
  <c r="AB67" i="9"/>
  <c r="AE67" i="9"/>
  <c r="AF67" i="9"/>
  <c r="AB71" i="9"/>
  <c r="AE71" i="9"/>
  <c r="AA71" i="9"/>
  <c r="AH71" i="9" s="1"/>
  <c r="AF71" i="9"/>
  <c r="AF18" i="9"/>
  <c r="AA18" i="9"/>
  <c r="AH18" i="9" s="1"/>
  <c r="AB18" i="9"/>
  <c r="AE18" i="9"/>
  <c r="AF27" i="9"/>
  <c r="AB27" i="9"/>
  <c r="AE27" i="9"/>
  <c r="AA27" i="9"/>
  <c r="AA78" i="9"/>
  <c r="AB78" i="9"/>
  <c r="AE78" i="9"/>
  <c r="AF78" i="9"/>
  <c r="AC28" i="9"/>
  <c r="Y28" i="9"/>
  <c r="AG28" i="9" s="1"/>
  <c r="Z28" i="9"/>
  <c r="AD28" i="9"/>
  <c r="Z52" i="9"/>
  <c r="Y52" i="9"/>
  <c r="AC52" i="9"/>
  <c r="AD52" i="9"/>
  <c r="R75" i="9"/>
  <c r="T75" i="9" s="1"/>
  <c r="AE13" i="9"/>
  <c r="AF13" i="9"/>
  <c r="AA13" i="9"/>
  <c r="AB13" i="9"/>
  <c r="AC62" i="9"/>
  <c r="Y62" i="9"/>
  <c r="AD62" i="9"/>
  <c r="Z62" i="9"/>
  <c r="R36" i="9"/>
  <c r="T36" i="9" s="1"/>
  <c r="R25" i="9"/>
  <c r="T25" i="9" s="1"/>
  <c r="R46" i="9"/>
  <c r="T46" i="9" s="1"/>
  <c r="AG56" i="9"/>
  <c r="AG10" i="9"/>
  <c r="R81" i="9"/>
  <c r="T81" i="9" s="1"/>
  <c r="R50" i="9"/>
  <c r="T50" i="9" s="1"/>
  <c r="Q50" i="9"/>
  <c r="S50" i="9" s="1"/>
  <c r="AG27" i="9"/>
  <c r="AA41" i="9"/>
  <c r="AF41" i="9"/>
  <c r="AB41" i="9"/>
  <c r="AE41" i="9"/>
  <c r="AC53" i="9"/>
  <c r="Y53" i="9"/>
  <c r="AG53" i="9" s="1"/>
  <c r="Z53" i="9"/>
  <c r="AD53" i="9"/>
  <c r="AF43" i="9"/>
  <c r="AA43" i="9"/>
  <c r="AB43" i="9"/>
  <c r="AE43" i="9"/>
  <c r="Y30" i="9"/>
  <c r="AD30" i="9"/>
  <c r="AC30" i="9"/>
  <c r="Z30" i="9"/>
  <c r="AB31" i="9"/>
  <c r="AA31" i="9"/>
  <c r="AF31" i="9"/>
  <c r="AE31" i="9"/>
  <c r="AA80" i="9"/>
  <c r="AB80" i="9"/>
  <c r="AE80" i="9"/>
  <c r="AF80" i="9"/>
  <c r="AA72" i="9"/>
  <c r="AH72" i="9" s="1"/>
  <c r="AE72" i="9"/>
  <c r="AB72" i="9"/>
  <c r="AF72" i="9"/>
  <c r="AA6" i="9"/>
  <c r="AF6" i="9"/>
  <c r="AB6" i="9"/>
  <c r="AE6" i="9"/>
  <c r="Z67" i="9"/>
  <c r="Y67" i="9"/>
  <c r="AD67" i="9"/>
  <c r="AC67" i="9"/>
  <c r="AA21" i="9"/>
  <c r="AB21" i="9"/>
  <c r="AF21" i="9"/>
  <c r="AE21" i="9"/>
  <c r="AA52" i="9"/>
  <c r="AH52" i="9" s="1"/>
  <c r="AB52" i="9"/>
  <c r="AE52" i="9"/>
  <c r="AF52" i="9"/>
  <c r="Q38" i="9"/>
  <c r="S38" i="9" s="1"/>
  <c r="R38" i="9"/>
  <c r="T38" i="9" s="1"/>
  <c r="AG43" i="9"/>
  <c r="AC44" i="9"/>
  <c r="Z44" i="9"/>
  <c r="Y44" i="9"/>
  <c r="AD44" i="9"/>
  <c r="AB9" i="9"/>
  <c r="AA9" i="9"/>
  <c r="AE9" i="9"/>
  <c r="AF9" i="9"/>
  <c r="AC29" i="9"/>
  <c r="Z29" i="9"/>
  <c r="Y29" i="9"/>
  <c r="AD29" i="9"/>
  <c r="AE26" i="9"/>
  <c r="AA26" i="9"/>
  <c r="AB26" i="9"/>
  <c r="AF26" i="9"/>
  <c r="AG68" i="9"/>
  <c r="Y41" i="9"/>
  <c r="AG41" i="9" s="1"/>
  <c r="AC41" i="9"/>
  <c r="AD41" i="9"/>
  <c r="Z41" i="9"/>
  <c r="R53" i="9"/>
  <c r="T53" i="9" s="1"/>
  <c r="Z74" i="9" l="1"/>
  <c r="Y74" i="9"/>
  <c r="AG74" i="9" s="1"/>
  <c r="AC74" i="9"/>
  <c r="AD74" i="9"/>
  <c r="AG30" i="9"/>
  <c r="AB81" i="9"/>
  <c r="AA81" i="9"/>
  <c r="AH81" i="9" s="1"/>
  <c r="AF81" i="9"/>
  <c r="AE81" i="9"/>
  <c r="AG62" i="9"/>
  <c r="AH67" i="9"/>
  <c r="AH33" i="9"/>
  <c r="AG75" i="9"/>
  <c r="AG59" i="9"/>
  <c r="AG17" i="9"/>
  <c r="R82" i="9"/>
  <c r="T82" i="9" s="1"/>
  <c r="R74" i="9"/>
  <c r="T74" i="9" s="1"/>
  <c r="AH34" i="9"/>
  <c r="AA39" i="9"/>
  <c r="AB39" i="9"/>
  <c r="AE39" i="9"/>
  <c r="AF39" i="9"/>
  <c r="AC5" i="9"/>
  <c r="Y5" i="9"/>
  <c r="AD5" i="9"/>
  <c r="Z5" i="9"/>
  <c r="AF4" i="9"/>
  <c r="AA4" i="9"/>
  <c r="AE4" i="9"/>
  <c r="AB4" i="9"/>
  <c r="AG52" i="9"/>
  <c r="AG33" i="9"/>
  <c r="AH56" i="9"/>
  <c r="AG76" i="9"/>
  <c r="AH65" i="9"/>
  <c r="AG73" i="9"/>
  <c r="AH28" i="9"/>
  <c r="AH8" i="9"/>
  <c r="Y23" i="9"/>
  <c r="AG23" i="9" s="1"/>
  <c r="AC23" i="9"/>
  <c r="Z23" i="9"/>
  <c r="AD23" i="9"/>
  <c r="AH17" i="9"/>
  <c r="AG9" i="9"/>
  <c r="R5" i="9"/>
  <c r="T5" i="9" s="1"/>
  <c r="Z58" i="9"/>
  <c r="Y58" i="9"/>
  <c r="AC58" i="9"/>
  <c r="AD58" i="9"/>
  <c r="AB38" i="9"/>
  <c r="AA38" i="9"/>
  <c r="AE38" i="9"/>
  <c r="AF38" i="9"/>
  <c r="AH78" i="9"/>
  <c r="AG39" i="9"/>
  <c r="AE44" i="9"/>
  <c r="AA44" i="9"/>
  <c r="AH44" i="9" s="1"/>
  <c r="AF44" i="9"/>
  <c r="AB44" i="9"/>
  <c r="AA23" i="9"/>
  <c r="AB23" i="9"/>
  <c r="AE23" i="9"/>
  <c r="AF23" i="9"/>
  <c r="AG65" i="9"/>
  <c r="AH11" i="9"/>
  <c r="AA58" i="9"/>
  <c r="AB58" i="9"/>
  <c r="AE58" i="9"/>
  <c r="AF58" i="9"/>
  <c r="AH7" i="9"/>
  <c r="AA50" i="9"/>
  <c r="AH50" i="9" s="1"/>
  <c r="AB50" i="9"/>
  <c r="AF50" i="9"/>
  <c r="AE50" i="9"/>
  <c r="AA53" i="9"/>
  <c r="AE53" i="9"/>
  <c r="AF53" i="9"/>
  <c r="AB53" i="9"/>
  <c r="AH26" i="9"/>
  <c r="AH9" i="9"/>
  <c r="Y38" i="9"/>
  <c r="AG38" i="9" s="1"/>
  <c r="AD38" i="9"/>
  <c r="AC38" i="9"/>
  <c r="Z38" i="9"/>
  <c r="AH21" i="9"/>
  <c r="AH6" i="9"/>
  <c r="AH80" i="9"/>
  <c r="AH31" i="9"/>
  <c r="AH43" i="9"/>
  <c r="AB46" i="9"/>
  <c r="AA46" i="9"/>
  <c r="AF46" i="9"/>
  <c r="AE46" i="9"/>
  <c r="AH13" i="9"/>
  <c r="AH27" i="9"/>
  <c r="AH54" i="9"/>
  <c r="AH40" i="9"/>
  <c r="AH57" i="9"/>
  <c r="AC47" i="9"/>
  <c r="Z47" i="9"/>
  <c r="Y47" i="9"/>
  <c r="AD47" i="9"/>
  <c r="AA49" i="9"/>
  <c r="AH49" i="9" s="1"/>
  <c r="AB49" i="9"/>
  <c r="AF49" i="9"/>
  <c r="AE49" i="9"/>
  <c r="AG25" i="9"/>
  <c r="AG77" i="9"/>
  <c r="AH29" i="9"/>
  <c r="AB73" i="9"/>
  <c r="AA73" i="9"/>
  <c r="AF73" i="9"/>
  <c r="AE73" i="9"/>
  <c r="AH41" i="9"/>
  <c r="AB25" i="9"/>
  <c r="AF25" i="9"/>
  <c r="AA25" i="9"/>
  <c r="AE25" i="9"/>
  <c r="AG40" i="9"/>
  <c r="AE77" i="9"/>
  <c r="AF77" i="9"/>
  <c r="AB77" i="9"/>
  <c r="AA77" i="9"/>
  <c r="AH70" i="9"/>
  <c r="R47" i="9"/>
  <c r="T47" i="9" s="1"/>
  <c r="AH61" i="9"/>
  <c r="AG32" i="9"/>
  <c r="AH79" i="9"/>
  <c r="AB30" i="9"/>
  <c r="AA30" i="9"/>
  <c r="AF30" i="9"/>
  <c r="AE30" i="9"/>
  <c r="AH24" i="9"/>
  <c r="Y82" i="9"/>
  <c r="AC82" i="9"/>
  <c r="Z82" i="9"/>
  <c r="AD82" i="9"/>
  <c r="AE36" i="9"/>
  <c r="AF36" i="9"/>
  <c r="AB36" i="9"/>
  <c r="AA36" i="9"/>
  <c r="AA59" i="9"/>
  <c r="AB59" i="9"/>
  <c r="AF59" i="9"/>
  <c r="AE59" i="9"/>
  <c r="AE76" i="9"/>
  <c r="AB76" i="9"/>
  <c r="AA76" i="9"/>
  <c r="AH76" i="9" s="1"/>
  <c r="AF76" i="9"/>
  <c r="AG51" i="9"/>
  <c r="AH16" i="9"/>
  <c r="AH62" i="9"/>
  <c r="AA51" i="9"/>
  <c r="AB51" i="9"/>
  <c r="AE51" i="9"/>
  <c r="AF51" i="9"/>
  <c r="AH19" i="9"/>
  <c r="Y15" i="9"/>
  <c r="AC15" i="9"/>
  <c r="Z15" i="9"/>
  <c r="AD15" i="9"/>
  <c r="AG29" i="9"/>
  <c r="AG44" i="9"/>
  <c r="AG67" i="9"/>
  <c r="Z50" i="9"/>
  <c r="AC50" i="9"/>
  <c r="Y50" i="9"/>
  <c r="AD50" i="9"/>
  <c r="AA75" i="9"/>
  <c r="AB75" i="9"/>
  <c r="AE75" i="9"/>
  <c r="AF75" i="9"/>
  <c r="AH20" i="9"/>
  <c r="AH60" i="9"/>
  <c r="AH32" i="9"/>
  <c r="AH48" i="9"/>
  <c r="AH10" i="9"/>
  <c r="AA45" i="9"/>
  <c r="AH45" i="9" s="1"/>
  <c r="AF45" i="9"/>
  <c r="AB45" i="9"/>
  <c r="AE45" i="9"/>
  <c r="AG7" i="9"/>
  <c r="AA37" i="9"/>
  <c r="AF37" i="9"/>
  <c r="AE37" i="9"/>
  <c r="AB37" i="9"/>
  <c r="R15" i="9"/>
  <c r="T15" i="9" s="1"/>
  <c r="AG4" i="9"/>
  <c r="AG18" i="9"/>
  <c r="AG57" i="9"/>
  <c r="AB15" i="9" l="1"/>
  <c r="AA15" i="9"/>
  <c r="AH15" i="9" s="1"/>
  <c r="AE15" i="9"/>
  <c r="AF15" i="9"/>
  <c r="AH36" i="9"/>
  <c r="AE47" i="9"/>
  <c r="AF47" i="9"/>
  <c r="AB47" i="9"/>
  <c r="AA47" i="9"/>
  <c r="AH25" i="9"/>
  <c r="AH73" i="9"/>
  <c r="AG58" i="9"/>
  <c r="AG5" i="9"/>
  <c r="AA82" i="9"/>
  <c r="AB82" i="9"/>
  <c r="AE82" i="9"/>
  <c r="AF82" i="9"/>
  <c r="AH75" i="9"/>
  <c r="AH77" i="9"/>
  <c r="AG47" i="9"/>
  <c r="AF5" i="9"/>
  <c r="AA5" i="9"/>
  <c r="AB5" i="9"/>
  <c r="AE5" i="9"/>
  <c r="AH30" i="9"/>
  <c r="AH23" i="9"/>
  <c r="AH37" i="9"/>
  <c r="AG50" i="9"/>
  <c r="AH51" i="9"/>
  <c r="AH46" i="9"/>
  <c r="AH53" i="9"/>
  <c r="AH38" i="9"/>
  <c r="AH4" i="9"/>
  <c r="AH58" i="9"/>
  <c r="AH39" i="9"/>
  <c r="AG15" i="9"/>
  <c r="AH59" i="9"/>
  <c r="AG82" i="9"/>
  <c r="AA74" i="9"/>
  <c r="AH74" i="9" s="1"/>
  <c r="AB74" i="9"/>
  <c r="AF74" i="9"/>
  <c r="AE74" i="9"/>
  <c r="AH5" i="9" l="1"/>
  <c r="AH82" i="9"/>
  <c r="AH47" i="9"/>
</calcChain>
</file>

<file path=xl/sharedStrings.xml><?xml version="1.0" encoding="utf-8"?>
<sst xmlns="http://schemas.openxmlformats.org/spreadsheetml/2006/main" count="557" uniqueCount="196">
  <si>
    <t>Route</t>
  </si>
  <si>
    <t>A</t>
  </si>
  <si>
    <t>B</t>
  </si>
  <si>
    <t>C</t>
  </si>
  <si>
    <t>D</t>
  </si>
  <si>
    <t>E</t>
  </si>
  <si>
    <t>Line Name</t>
  </si>
  <si>
    <t>1X</t>
  </si>
  <si>
    <t>1Y</t>
  </si>
  <si>
    <t>2X</t>
  </si>
  <si>
    <t>2Y</t>
  </si>
  <si>
    <t>Line Equation</t>
  </si>
  <si>
    <t>Line Calculator</t>
  </si>
  <si>
    <t>X consant</t>
  </si>
  <si>
    <t>Y constant</t>
  </si>
  <si>
    <t>X output</t>
  </si>
  <si>
    <t>Y output</t>
  </si>
  <si>
    <t>Default Aircraft Template</t>
  </si>
  <si>
    <t>"   &lt;atc:aircraft atc:idx="C70" atc:type="A320"&gt;
    &lt;atc:start&gt;0&lt;/atc:start&gt;
    &lt;atc:altitude&gt;33000&lt;/atc:altitude&gt;
    &lt;atc:velocity&gt;430&lt;/atc:velocity&gt;
    &lt;atc:flightpath&gt;
     &lt;atc:point atc:x='14.3025'    atc:y='34.8417' /&gt;
     &lt;atc:point atc:x='14.3025'    atc:y='32.8417' /&gt;
     &lt;atc:point atc:x='14.3203'    atc:y='23.0848' /&gt;
     &lt;atc:point atc:x='14.3025'    atc:y='0' /&gt;
    &lt;/atc:flightpath&gt;
    &lt;atc:handoffKey&gt;key_down&lt;/atc:handoffKey&gt;
   &lt;/atc:aircraft&gt;"</t>
  </si>
  <si>
    <t>y=35</t>
  </si>
  <si>
    <t>10.5x + -5y = 304.5</t>
  </si>
  <si>
    <t>Cartesian Coords AC1</t>
  </si>
  <si>
    <t>Cartesian Coords AC2</t>
  </si>
  <si>
    <t>x1</t>
  </si>
  <si>
    <t>y1</t>
  </si>
  <si>
    <t>x2</t>
  </si>
  <si>
    <t>y2</t>
  </si>
  <si>
    <t>X1</t>
  </si>
  <si>
    <t>X2</t>
  </si>
  <si>
    <t>Y1</t>
  </si>
  <si>
    <t>Y2</t>
  </si>
  <si>
    <t>Aircraft Output</t>
  </si>
  <si>
    <t>AC Name</t>
  </si>
  <si>
    <t>Altitude</t>
  </si>
  <si>
    <t>Speed</t>
  </si>
  <si>
    <t>Experimental Variables</t>
  </si>
  <si>
    <t>Speed (m/sec)</t>
  </si>
  <si>
    <t>Radial Coordinates</t>
  </si>
  <si>
    <t>Polar Angles</t>
  </si>
  <si>
    <t>Screen Dimensions</t>
  </si>
  <si>
    <t>XML Code</t>
  </si>
  <si>
    <t>Pair No.</t>
  </si>
  <si>
    <t>FL1</t>
  </si>
  <si>
    <t>FL2</t>
  </si>
  <si>
    <t>v1</t>
  </si>
  <si>
    <t>v2</t>
  </si>
  <si>
    <t>Angle</t>
  </si>
  <si>
    <t>DOMS</t>
  </si>
  <si>
    <t>TTMS</t>
  </si>
  <si>
    <t>Order</t>
  </si>
  <si>
    <t>v1 m/sec</t>
  </si>
  <si>
    <t>v2 m/sec</t>
  </si>
  <si>
    <t>Y</t>
  </si>
  <si>
    <t>W</t>
  </si>
  <si>
    <t>abs M</t>
  </si>
  <si>
    <t>M</t>
  </si>
  <si>
    <t>TCOP1</t>
  </si>
  <si>
    <t>TCOP2</t>
  </si>
  <si>
    <t>Dist1</t>
  </si>
  <si>
    <t>Dist2</t>
  </si>
  <si>
    <t>Polar1</t>
  </si>
  <si>
    <t>Polar2</t>
  </si>
  <si>
    <t>x_dim</t>
  </si>
  <si>
    <t>y_dim</t>
  </si>
  <si>
    <t>neg_x1</t>
  </si>
  <si>
    <t>neg_y1</t>
  </si>
  <si>
    <t>neg_x2</t>
  </si>
  <si>
    <t>neg_y2</t>
  </si>
  <si>
    <t>XML_aircraft_1</t>
  </si>
  <si>
    <t>XML_aircraft_2</t>
  </si>
  <si>
    <t>Route A - One line</t>
  </si>
  <si>
    <t>User Input</t>
  </si>
  <si>
    <t>X</t>
  </si>
  <si>
    <t>Gradient</t>
  </si>
  <si>
    <t>y intercept</t>
  </si>
  <si>
    <t>Type</t>
  </si>
  <si>
    <t>Start</t>
  </si>
  <si>
    <t>&lt;atc:start&gt;&amp;C2&amp;"&lt;/atc:start&gt;"</t>
  </si>
  <si>
    <t>B737</t>
  </si>
  <si>
    <t>B747</t>
  </si>
  <si>
    <t>A320</t>
  </si>
  <si>
    <t>Route A - Line 5-6-7</t>
  </si>
  <si>
    <t>Route A - Line 7-6</t>
  </si>
  <si>
    <t>Route D 8 9 9 10 10</t>
  </si>
  <si>
    <t>Route D 9 9 10 10</t>
  </si>
  <si>
    <t>Route D 9 10 10</t>
  </si>
  <si>
    <t>Route D 10 10</t>
  </si>
  <si>
    <t>A330</t>
  </si>
  <si>
    <t>Name</t>
  </si>
  <si>
    <t>Calculator</t>
  </si>
  <si>
    <t>LFI02</t>
  </si>
  <si>
    <t>B727</t>
  </si>
  <si>
    <t>KVY13</t>
  </si>
  <si>
    <t>B767</t>
  </si>
  <si>
    <t>ELN64</t>
  </si>
  <si>
    <t>B762</t>
  </si>
  <si>
    <t>RRL10</t>
  </si>
  <si>
    <t>B744</t>
  </si>
  <si>
    <t>KYN51</t>
  </si>
  <si>
    <t>SSJ81</t>
  </si>
  <si>
    <t>HKG21</t>
  </si>
  <si>
    <t>GVJ97</t>
  </si>
  <si>
    <t>OLE36</t>
  </si>
  <si>
    <t>GZM40</t>
  </si>
  <si>
    <t>ODP89</t>
  </si>
  <si>
    <t>TDZ97</t>
  </si>
  <si>
    <t>GBD54</t>
  </si>
  <si>
    <t>VQM75</t>
  </si>
  <si>
    <t>DVS92</t>
  </si>
  <si>
    <t>BTK87</t>
  </si>
  <si>
    <t>TXU97</t>
  </si>
  <si>
    <t>IGT81</t>
  </si>
  <si>
    <t>GLJ45</t>
  </si>
  <si>
    <t>EZD70</t>
  </si>
  <si>
    <t>AFO76</t>
  </si>
  <si>
    <t>GFP48</t>
  </si>
  <si>
    <t>UPB37</t>
  </si>
  <si>
    <t>BFY43</t>
  </si>
  <si>
    <t>QMP70</t>
  </si>
  <si>
    <t>JOA08</t>
  </si>
  <si>
    <t>HBW64</t>
  </si>
  <si>
    <t>A300</t>
  </si>
  <si>
    <t>GNX23</t>
  </si>
  <si>
    <t>JCC06</t>
  </si>
  <si>
    <t>FFP10</t>
  </si>
  <si>
    <t>EKH53</t>
  </si>
  <si>
    <t>QVL92</t>
  </si>
  <si>
    <t>OPL70</t>
  </si>
  <si>
    <t>JGN39</t>
  </si>
  <si>
    <t>EVS44</t>
  </si>
  <si>
    <t>AWC07</t>
  </si>
  <si>
    <t>FJB94</t>
  </si>
  <si>
    <t>OOP37</t>
  </si>
  <si>
    <t>NQJ13</t>
  </si>
  <si>
    <t>CIE23</t>
  </si>
  <si>
    <t>KLP52</t>
  </si>
  <si>
    <t>ZZJ04</t>
  </si>
  <si>
    <t>KEI56</t>
  </si>
  <si>
    <t>DZY61</t>
  </si>
  <si>
    <t>HID30</t>
  </si>
  <si>
    <t>SDH98</t>
  </si>
  <si>
    <t>FXV38</t>
  </si>
  <si>
    <t>VNI36</t>
  </si>
  <si>
    <t>MZZ02</t>
  </si>
  <si>
    <t>OTU79</t>
  </si>
  <si>
    <t>KCJ71</t>
  </si>
  <si>
    <t>MRY23</t>
  </si>
  <si>
    <t>HDA43</t>
  </si>
  <si>
    <t>SJG39</t>
  </si>
  <si>
    <t>GGR47</t>
  </si>
  <si>
    <t>QRN52</t>
  </si>
  <si>
    <t>BLJ69</t>
  </si>
  <si>
    <t>WTK88</t>
  </si>
  <si>
    <t>GGE33</t>
  </si>
  <si>
    <t>YQL17</t>
  </si>
  <si>
    <t>BVQ35</t>
  </si>
  <si>
    <t>VXP22</t>
  </si>
  <si>
    <t>CIR38</t>
  </si>
  <si>
    <t>APV68</t>
  </si>
  <si>
    <t>HGU37</t>
  </si>
  <si>
    <t>SQF87</t>
  </si>
  <si>
    <t>QUN04</t>
  </si>
  <si>
    <t>OJA87</t>
  </si>
  <si>
    <t>TDJ12</t>
  </si>
  <si>
    <t>ZRA69</t>
  </si>
  <si>
    <t>YZL82</t>
  </si>
  <si>
    <t>ZWX58</t>
  </si>
  <si>
    <t>PPW73</t>
  </si>
  <si>
    <t>KZF75</t>
  </si>
  <si>
    <t>XMV19</t>
  </si>
  <si>
    <t>EBW53</t>
  </si>
  <si>
    <t>PWB20</t>
  </si>
  <si>
    <t>FIO17</t>
  </si>
  <si>
    <t>OVF61</t>
  </si>
  <si>
    <t>IBW00</t>
  </si>
  <si>
    <t>GZI16</t>
  </si>
  <si>
    <t>NPO73</t>
  </si>
  <si>
    <t>IVX38</t>
  </si>
  <si>
    <t>EDD56</t>
  </si>
  <si>
    <t>MKJ59</t>
  </si>
  <si>
    <t>KRA17</t>
  </si>
  <si>
    <t>YLC06</t>
  </si>
  <si>
    <t>XXF32</t>
  </si>
  <si>
    <t>MQI00</t>
  </si>
  <si>
    <t>THZ31</t>
  </si>
  <si>
    <t>GGH87</t>
  </si>
  <si>
    <t>HOH88</t>
  </si>
  <si>
    <t>MAH14</t>
  </si>
  <si>
    <t>ACE12</t>
  </si>
  <si>
    <t>PMJ77</t>
  </si>
  <si>
    <t>TEC96</t>
  </si>
  <si>
    <t>HCV65</t>
  </si>
  <si>
    <t>YNZ67</t>
  </si>
  <si>
    <t>XGV10</t>
  </si>
  <si>
    <t>B764</t>
  </si>
  <si>
    <t>B746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</si>
</sst>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12" borderId="6" applyNumberFormat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3" borderId="1" xfId="0" applyFill="1" applyBorder="1"/>
    <xf numFmtId="0" fontId="0" fillId="0" borderId="5" xfId="0" applyFill="1" applyBorder="1"/>
    <xf numFmtId="0" fontId="0" fillId="2" borderId="1" xfId="0" applyNumberFormat="1" applyFill="1" applyBorder="1"/>
    <xf numFmtId="0" fontId="0" fillId="4" borderId="0" xfId="0" applyFill="1"/>
    <xf numFmtId="0" fontId="0" fillId="2" borderId="0" xfId="0" applyFill="1"/>
    <xf numFmtId="0" fontId="2" fillId="3" borderId="1" xfId="0" applyFont="1" applyFill="1" applyBorder="1" applyAlignment="1">
      <alignment wrapText="1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0" fontId="8" fillId="12" borderId="6" xfId="1"/>
    <xf numFmtId="0" fontId="4" fillId="6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4</xdr:col>
      <xdr:colOff>123825</xdr:colOff>
      <xdr:row>3</xdr:row>
      <xdr:rowOff>104775</xdr:rowOff>
    </xdr:to>
    <xdr:sp macro="" textlink="">
      <xdr:nvSpPr>
        <xdr:cNvPr id="2" name="TextBox 1"/>
        <xdr:cNvSpPr txBox="1"/>
      </xdr:nvSpPr>
      <xdr:spPr>
        <a:xfrm>
          <a:off x="0" y="9525"/>
          <a:ext cx="25622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Project: MDW</a:t>
          </a:r>
          <a:r>
            <a:rPr lang="en-US" sz="1100" baseline="0"/>
            <a:t> Experiment 2</a:t>
          </a:r>
        </a:p>
        <a:p>
          <a:r>
            <a:rPr lang="en-US" sz="1100" baseline="0"/>
            <a:t>ATC-A Version: 2.4.5.15</a:t>
          </a:r>
        </a:p>
        <a:p>
          <a:r>
            <a:rPr lang="en-US" sz="1100" baseline="0"/>
            <a:t>Sector: Willy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25"/>
  <sheetViews>
    <sheetView topLeftCell="F4" workbookViewId="0">
      <selection activeCell="Q7" sqref="Q7"/>
    </sheetView>
  </sheetViews>
  <sheetFormatPr defaultRowHeight="15" x14ac:dyDescent="0.25"/>
  <cols>
    <col min="5" max="5" width="10.42578125" bestFit="1" customWidth="1"/>
    <col min="6" max="7" width="11.5703125" bestFit="1" customWidth="1"/>
    <col min="8" max="8" width="16.140625" customWidth="1"/>
    <col min="10" max="10" width="26.85546875" customWidth="1"/>
    <col min="11" max="11" width="36.42578125" customWidth="1"/>
    <col min="17" max="17" width="26.5703125" customWidth="1"/>
  </cols>
  <sheetData>
    <row r="6" spans="4:17" x14ac:dyDescent="0.25">
      <c r="D6" s="1" t="s">
        <v>0</v>
      </c>
      <c r="E6" s="1" t="s">
        <v>6</v>
      </c>
      <c r="F6" s="1" t="s">
        <v>7</v>
      </c>
      <c r="G6" s="1" t="s">
        <v>9</v>
      </c>
      <c r="H6" s="8" t="s">
        <v>8</v>
      </c>
      <c r="I6" s="1" t="s">
        <v>10</v>
      </c>
      <c r="J6" s="2" t="s">
        <v>11</v>
      </c>
      <c r="P6" s="1" t="s">
        <v>0</v>
      </c>
      <c r="Q6" s="7" t="s">
        <v>17</v>
      </c>
    </row>
    <row r="7" spans="4:17" ht="214.5" x14ac:dyDescent="0.25">
      <c r="D7" s="1" t="s">
        <v>1</v>
      </c>
      <c r="E7" s="1">
        <v>1</v>
      </c>
      <c r="F7" s="1">
        <v>70</v>
      </c>
      <c r="G7" s="1">
        <v>0</v>
      </c>
      <c r="H7" s="1">
        <v>35</v>
      </c>
      <c r="I7" s="1">
        <v>35</v>
      </c>
      <c r="J7" s="9" t="s">
        <v>19</v>
      </c>
      <c r="P7" s="1" t="s">
        <v>1</v>
      </c>
      <c r="Q7" s="12" t="s">
        <v>18</v>
      </c>
    </row>
    <row r="8" spans="4:17" x14ac:dyDescent="0.25">
      <c r="D8" s="1" t="s">
        <v>1</v>
      </c>
      <c r="E8" s="1">
        <v>2</v>
      </c>
      <c r="F8" s="1"/>
      <c r="G8" s="1"/>
      <c r="H8" s="1"/>
      <c r="I8" s="1"/>
      <c r="J8" s="2"/>
      <c r="P8" s="1" t="s">
        <v>2</v>
      </c>
      <c r="Q8" s="7"/>
    </row>
    <row r="9" spans="4:17" x14ac:dyDescent="0.25">
      <c r="D9" s="1" t="s">
        <v>2</v>
      </c>
      <c r="E9" s="1">
        <v>3</v>
      </c>
      <c r="F9" s="1"/>
      <c r="G9" s="1"/>
      <c r="H9" s="1"/>
      <c r="I9" s="1"/>
      <c r="J9" s="2"/>
      <c r="P9" s="1" t="s">
        <v>3</v>
      </c>
      <c r="Q9" s="7"/>
    </row>
    <row r="10" spans="4:17" x14ac:dyDescent="0.25">
      <c r="D10" s="1" t="s">
        <v>2</v>
      </c>
      <c r="E10" s="1">
        <v>4</v>
      </c>
      <c r="F10" s="1"/>
      <c r="G10" s="1"/>
      <c r="H10" s="1"/>
      <c r="I10" s="1"/>
      <c r="J10" s="2"/>
      <c r="P10" s="1" t="s">
        <v>4</v>
      </c>
      <c r="Q10" s="7"/>
    </row>
    <row r="11" spans="4:17" x14ac:dyDescent="0.25">
      <c r="D11" s="1" t="s">
        <v>3</v>
      </c>
      <c r="E11" s="1"/>
      <c r="F11" s="1"/>
      <c r="G11" s="1"/>
      <c r="H11" s="1"/>
      <c r="I11" s="1"/>
      <c r="J11" s="2" t="s">
        <v>20</v>
      </c>
      <c r="P11" s="1" t="s">
        <v>5</v>
      </c>
      <c r="Q11" s="7"/>
    </row>
    <row r="12" spans="4:17" x14ac:dyDescent="0.25">
      <c r="D12" s="1" t="s">
        <v>3</v>
      </c>
      <c r="E12" s="1"/>
      <c r="F12" s="1"/>
      <c r="G12" s="1"/>
      <c r="H12" s="1"/>
      <c r="I12" s="1"/>
      <c r="J12" s="2"/>
      <c r="Q12" s="7"/>
    </row>
    <row r="13" spans="4:17" x14ac:dyDescent="0.25">
      <c r="D13" s="1" t="s">
        <v>4</v>
      </c>
      <c r="E13" s="1"/>
      <c r="F13" s="1"/>
      <c r="G13" s="1"/>
      <c r="H13" s="1"/>
      <c r="I13" s="1"/>
      <c r="J13" s="2"/>
      <c r="Q13" s="7"/>
    </row>
    <row r="14" spans="4:17" x14ac:dyDescent="0.25">
      <c r="D14" s="1" t="s">
        <v>4</v>
      </c>
      <c r="E14" s="1"/>
      <c r="F14" s="1"/>
      <c r="G14" s="1"/>
      <c r="H14" s="1"/>
      <c r="I14" s="1"/>
      <c r="J14" s="2"/>
      <c r="Q14" s="7"/>
    </row>
    <row r="15" spans="4:17" x14ac:dyDescent="0.25">
      <c r="D15" s="1" t="s">
        <v>4</v>
      </c>
      <c r="E15" s="1"/>
      <c r="F15" s="1"/>
      <c r="G15" s="1"/>
      <c r="H15" s="1"/>
      <c r="I15" s="1"/>
      <c r="J15" s="2"/>
      <c r="Q15" s="7"/>
    </row>
    <row r="16" spans="4:17" x14ac:dyDescent="0.25">
      <c r="D16" s="1" t="s">
        <v>5</v>
      </c>
      <c r="E16" s="1"/>
      <c r="F16" s="1"/>
      <c r="G16" s="1"/>
      <c r="H16" s="1"/>
      <c r="I16" s="1"/>
      <c r="J16" s="2"/>
      <c r="Q16" s="7"/>
    </row>
    <row r="17" spans="4:17" x14ac:dyDescent="0.25">
      <c r="D17" s="1" t="s">
        <v>5</v>
      </c>
      <c r="E17" s="1"/>
      <c r="F17" s="1"/>
      <c r="G17" s="1"/>
      <c r="H17" s="1"/>
      <c r="I17" s="1"/>
      <c r="J17" s="2"/>
      <c r="Q17" s="7"/>
    </row>
    <row r="20" spans="4:17" x14ac:dyDescent="0.25">
      <c r="J20" s="3" t="s">
        <v>12</v>
      </c>
      <c r="K20" s="5"/>
    </row>
    <row r="21" spans="4:17" x14ac:dyDescent="0.25">
      <c r="J21" s="1" t="s">
        <v>6</v>
      </c>
      <c r="K21" s="4" t="s">
        <v>3</v>
      </c>
    </row>
    <row r="22" spans="4:17" x14ac:dyDescent="0.25">
      <c r="J22" s="1" t="s">
        <v>13</v>
      </c>
      <c r="K22" s="1">
        <v>34</v>
      </c>
    </row>
    <row r="23" spans="4:17" x14ac:dyDescent="0.25">
      <c r="J23" s="1" t="s">
        <v>14</v>
      </c>
      <c r="K23" s="1"/>
    </row>
    <row r="24" spans="4:17" x14ac:dyDescent="0.25">
      <c r="J24" s="6" t="s">
        <v>15</v>
      </c>
      <c r="K24" s="1">
        <f>10.5*(K22)+-5*(K23)-304.5</f>
        <v>52.5</v>
      </c>
    </row>
    <row r="25" spans="4:17" x14ac:dyDescent="0.25">
      <c r="J25" s="6" t="s">
        <v>16</v>
      </c>
      <c r="K2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opLeftCell="B1" zoomScale="85" zoomScaleNormal="85" workbookViewId="0">
      <selection activeCell="S3" sqref="S3"/>
    </sheetView>
  </sheetViews>
  <sheetFormatPr defaultRowHeight="15" x14ac:dyDescent="0.25"/>
  <sheetData>
    <row r="1" spans="1:34" ht="18" x14ac:dyDescent="0.25">
      <c r="A1" s="25" t="s">
        <v>35</v>
      </c>
      <c r="B1" s="25"/>
      <c r="C1" s="25"/>
      <c r="D1" s="25"/>
      <c r="E1" s="25"/>
      <c r="F1" s="25"/>
      <c r="G1" s="25"/>
      <c r="H1" s="25"/>
      <c r="I1" s="25"/>
      <c r="J1" s="27" t="s">
        <v>36</v>
      </c>
      <c r="K1" s="27"/>
      <c r="L1" s="13"/>
      <c r="M1" s="13"/>
      <c r="N1" s="13"/>
      <c r="O1" s="13"/>
      <c r="P1" s="13"/>
      <c r="Q1" s="13"/>
      <c r="R1" s="13"/>
      <c r="S1" s="25" t="s">
        <v>37</v>
      </c>
      <c r="T1" s="25"/>
      <c r="U1" s="25" t="s">
        <v>38</v>
      </c>
      <c r="V1" s="25"/>
      <c r="W1" s="28" t="s">
        <v>39</v>
      </c>
      <c r="X1" s="28"/>
      <c r="Y1" s="25" t="s">
        <v>21</v>
      </c>
      <c r="Z1" s="25"/>
      <c r="AA1" s="25" t="s">
        <v>22</v>
      </c>
      <c r="AB1" s="25"/>
      <c r="AC1" s="13"/>
      <c r="AD1" s="13"/>
      <c r="AE1" s="13"/>
      <c r="AF1" s="13"/>
      <c r="AG1" s="26" t="s">
        <v>40</v>
      </c>
      <c r="AH1" s="26"/>
    </row>
    <row r="2" spans="1:34" ht="15.75" x14ac:dyDescent="0.25">
      <c r="A2" s="14" t="s">
        <v>41</v>
      </c>
      <c r="B2" s="15" t="s">
        <v>42</v>
      </c>
      <c r="C2" s="15" t="s">
        <v>43</v>
      </c>
      <c r="D2" s="16" t="s">
        <v>44</v>
      </c>
      <c r="E2" s="16" t="s">
        <v>45</v>
      </c>
      <c r="F2" s="16" t="s">
        <v>46</v>
      </c>
      <c r="G2" s="16" t="s">
        <v>47</v>
      </c>
      <c r="H2" s="16" t="s">
        <v>48</v>
      </c>
      <c r="I2" s="16" t="s">
        <v>49</v>
      </c>
      <c r="J2" s="16" t="s">
        <v>50</v>
      </c>
      <c r="K2" s="16" t="s">
        <v>51</v>
      </c>
      <c r="L2" s="16" t="s">
        <v>1</v>
      </c>
      <c r="M2" s="16" t="s">
        <v>52</v>
      </c>
      <c r="N2" s="16" t="s">
        <v>53</v>
      </c>
      <c r="O2" s="16" t="s">
        <v>54</v>
      </c>
      <c r="P2" s="16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6" t="s">
        <v>63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64</v>
      </c>
      <c r="AD2" s="16" t="s">
        <v>65</v>
      </c>
      <c r="AE2" s="16" t="s">
        <v>66</v>
      </c>
      <c r="AF2" s="16" t="s">
        <v>67</v>
      </c>
      <c r="AG2" s="14" t="s">
        <v>68</v>
      </c>
      <c r="AH2" s="14" t="s">
        <v>69</v>
      </c>
    </row>
    <row r="3" spans="1:34" x14ac:dyDescent="0.25">
      <c r="A3" s="17">
        <v>1</v>
      </c>
      <c r="B3" s="18">
        <v>370</v>
      </c>
      <c r="C3" s="18">
        <v>370</v>
      </c>
      <c r="D3" s="18">
        <v>300</v>
      </c>
      <c r="E3" s="18">
        <v>500</v>
      </c>
      <c r="F3" s="18">
        <v>90</v>
      </c>
      <c r="G3" s="18">
        <v>1</v>
      </c>
      <c r="H3" s="18">
        <v>100</v>
      </c>
      <c r="I3" s="18">
        <v>2</v>
      </c>
      <c r="J3" s="18">
        <f t="shared" ref="J3:K34" si="0">D3/60/60</f>
        <v>8.3333333333333329E-2</v>
      </c>
      <c r="K3" s="18">
        <f t="shared" si="0"/>
        <v>0.1388888888888889</v>
      </c>
      <c r="L3" s="18">
        <f t="shared" ref="L3:L66" si="1">POWER(J3,2)+POWER(K3,2)-2*J3*K3*COS(RADIANS(F3))</f>
        <v>2.623456790123457E-2</v>
      </c>
      <c r="M3" s="18">
        <f t="shared" ref="M3:M66" si="2">J3*K3*SIN(RADIANS(F3))</f>
        <v>1.1574074074074073E-2</v>
      </c>
      <c r="N3" s="18">
        <f t="shared" ref="N3:N66" si="3">K3-J3*COS(RADIANS(F3))</f>
        <v>0.1388888888888889</v>
      </c>
      <c r="O3" s="18">
        <f t="shared" ref="O3:O66" si="4">G3*SQRT(L3)/M3</f>
        <v>13.994284547628723</v>
      </c>
      <c r="P3" s="18">
        <f t="shared" ref="P3:P66" si="5">IF(I3=1,-O3,O3)</f>
        <v>13.994284547628723</v>
      </c>
      <c r="Q3" s="18">
        <f t="shared" ref="Q3:Q66" si="6">H3-(K3*P3*N3)/L3</f>
        <v>89.710084891449469</v>
      </c>
      <c r="R3" s="18">
        <f t="shared" ref="R3:R66" si="7">P3+Q3</f>
        <v>103.70436943907819</v>
      </c>
      <c r="S3" s="18">
        <f t="shared" ref="S3:T34" si="8">Q3*J3</f>
        <v>7.4758404076207885</v>
      </c>
      <c r="T3" s="18">
        <f t="shared" si="8"/>
        <v>14.403384644316416</v>
      </c>
      <c r="U3" s="18">
        <v>0</v>
      </c>
      <c r="V3" s="18">
        <f>U3+F3</f>
        <v>90</v>
      </c>
      <c r="W3" s="18">
        <v>360</v>
      </c>
      <c r="X3" s="18">
        <f>0.6*W3</f>
        <v>216</v>
      </c>
      <c r="Y3" s="18">
        <f>(0.5*W3)+COS(RADIANS(U3))*S3</f>
        <v>187.47584040762078</v>
      </c>
      <c r="Z3" s="18">
        <f>(0.5*X3)+SIN(RADIANS(U3))*S3</f>
        <v>108</v>
      </c>
      <c r="AA3" s="18">
        <f>(0.5*W3)+COS(RADIANS(V3))*T3</f>
        <v>180</v>
      </c>
      <c r="AB3" s="18">
        <f>(0.5*X3)+SIN(RADIANS(V3))*T3</f>
        <v>122.40338464431642</v>
      </c>
      <c r="AC3" s="18">
        <f>(0.5*W3)-COS(RADIANS(U3))*S3</f>
        <v>172.52415959237922</v>
      </c>
      <c r="AD3" s="18">
        <f>(0.5*X3)-SIN(RADIANS(U3))*S3</f>
        <v>108</v>
      </c>
      <c r="AE3" s="18">
        <f>(0.5*W3)-COS(RADIANS(V3))*T3</f>
        <v>180</v>
      </c>
      <c r="AF3" s="18">
        <f>(0.5*X3)-SIN(RADIANS(V3))*T3</f>
        <v>93.596615355683582</v>
      </c>
      <c r="AG3" s="19" t="str">
        <f ca="1">"&lt;!-- Aircraft 1 --&gt;"&amp;CHAR(10)&amp;"&lt;atc:sky atc:idx='sky0"&amp;A3&amp;"'&gt;"&amp;CHAR(10)&amp;CHAR(9)&amp;"&lt;atc:aircraft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B3&amp;"00&lt;/atc:altitude&gt;"&amp;CHAR(10)&amp;CHAR(9)&amp;"&lt;atc:velocity&gt;"&amp;D3&amp;"&lt;/atc:velocity&gt;"&amp;CHAR(10)&amp;CHAR(9)&amp;"&lt;atc:flightpath&gt;"&amp;CHAR(10)&amp;CHAR(9)&amp;CHAR(9)&amp;"&lt;atc:point atc:x='"&amp;ROUND(Y3,2)&amp;"' atc:y='"&amp;ROUND(Z3,2)&amp;"'&gt;"&amp;CHAR(10)&amp;CHAR(9)&amp;CHAR(9)&amp;"&lt;atc:altitude&gt;"&amp;B3&amp;"00&lt;/atc:altitude&gt;&lt;/atc:point&gt;"&amp;CHAR(10)&amp;CHAR(9)&amp;CHAR(9)&amp;"&lt;atc:point atc:x='"&amp;W3*0.5&amp;"' atc:y='"&amp;X3*0.5&amp;"'&gt;"&amp;CHAR(10)&amp;CHAR(9)&amp;CHAR(9)&amp;"&lt;atc:altitude&gt;"&amp;B3&amp;"00&lt;/atc:altitude&gt;&lt;/atc:point&gt;"&amp;CHAR(10)&amp;CHAR(9)&amp;CHAR(9)&amp;"&lt;atc:point atc:x='"&amp;ROUND(AC3,2)&amp;"' atc:y='"&amp;ROUND(AD3,2)&amp;"'&gt;"&amp;CHAR(10)&amp;CHAR(9)&amp;CHAR(9)&amp;"&lt;atc:altitude&gt;"&amp;B3&amp;"00&lt;/atc:altitude&gt;"&amp;CHAR(10)&amp;CHAR(9)&amp;CHAR(9)&amp;"&lt;/atc:point&gt;"&amp;CHAR(10)&amp;CHAR(9)&amp;"&lt;/atc:flightpath&gt;"&amp;CHAR(10)&amp;"&lt;/atc:aircraft&gt;"&amp;CHAR(10)&amp;""</f>
        <v xml:space="preserve">&lt;!-- Aircraft 1 --&gt;
&lt;atc:sky atc:idx='sky01'&gt;
	&lt;atc:aircraft atc:type='B737' atc:idx='PBF696'&gt;
	&lt;atc:start&gt;0&lt;/atc:start&gt;
	&lt;atc:altitude&gt;37000&lt;/atc:altitude&gt;
	&lt;atc:velocity&gt;300&lt;/atc:velocity&gt;
	&lt;atc:flightpath&gt;
		&lt;atc:point atc:x='187.48' atc:y='108'&gt;
		&lt;atc:altitude&gt;37000&lt;/atc:altitude&gt;&lt;/atc:point&gt;
		&lt;atc:point atc:x='180' atc:y='108'&gt;
		&lt;atc:altitude&gt;37000&lt;/atc:altitude&gt;&lt;/atc:point&gt;
		&lt;atc:point atc:x='172.52' atc:y='108'&gt;
		&lt;atc:altitude&gt;37000&lt;/atc:altitude&gt;
		&lt;/atc:point&gt;
	&lt;/atc:flightpath&gt;
&lt;/atc:aircraft&gt;
</v>
      </c>
      <c r="AH3" s="19" t="str">
        <f ca="1">""&amp;CHAR(10)&amp;"&lt;!-- Aircraft 2 --&gt;"&amp;CHAR(10)&amp;"&lt;atc:aircraft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C3&amp;"00&lt;/atc:altitude&gt;"&amp;CHAR(10)&amp;CHAR(9)&amp;"&lt;atc:velocity&gt;"&amp;E3&amp;"&lt;/atc:velocity&gt;"&amp;CHAR(10)&amp;CHAR(9)&amp;"&lt;atc:flightpath&gt;"&amp;CHAR(10)&amp;CHAR(9)&amp;CHAR(9)&amp;"&lt;atc:point atc:x='"&amp;ROUND(AA3,2)&amp;"' atc:y='"&amp;ROUND(AB3,2)&amp;"'&gt;"&amp;CHAR(10)&amp;CHAR(9)&amp;CHAR(9)&amp;"&lt;atc:altitude&gt;"&amp;C3&amp;"00&lt;/atc:altitude&gt;&lt;/atc:point&gt;"&amp;CHAR(10)&amp;CHAR(9)&amp;CHAR(9)&amp;"&lt;atc:point atc:x='"&amp;W3*0.5&amp;"' atc:y='"&amp;X3*0.5&amp;"'&gt;"&amp;CHAR(10)&amp;CHAR(9)&amp;CHAR(9)&amp;"&lt;atc:altitude&gt;"&amp;C3&amp;"00&lt;/atc:altitude&gt;&lt;/atc:point&gt;"&amp;CHAR(10)&amp;CHAR(9)&amp;CHAR(9)&amp;"&lt;atc:point atc:x='"&amp;ROUND(AE3,2)&amp;"' atc:y='"&amp;ROUND(AF3, 2)&amp;"'&gt;"&amp;CHAR(10)&amp;CHAR(9)&amp;CHAR(9)&amp;"&lt;atc:altitude&gt;"&amp;C3&amp;"00&lt;/atc:altitude&gt;"&amp;CHAR(10)&amp;CHAR(9)&amp;CHAR(9)&amp;"&lt;/atc:point&gt;"&amp;CHAR(10)&amp;CHAR(9)&amp;"&lt;/atc:flightpath&gt;"&amp;CHAR(10)&amp;"&lt;/atc:aircraft&gt;"&amp;CHAR(10)&amp;"&lt;/atc:sky&gt;"&amp;CHAR(10)&amp;CHAR(10)&amp;""</f>
        <v xml:space="preserve">
&lt;!-- Aircraft 2 --&gt;
&lt;atc:aircraft atc:type='B737' atc:idx='BIA623'&gt;
	&lt;atc:start&gt;0&lt;/atc:start&gt;
	&lt;atc:altitude&gt;37000&lt;/atc:altitude&gt;
	&lt;atc:velocity&gt;500&lt;/atc:velocity&gt;
	&lt;atc:flightpath&gt;
		&lt;atc:point atc:x='180' atc:y='122.4'&gt;
		&lt;atc:altitude&gt;37000&lt;/atc:altitude&gt;&lt;/atc:point&gt;
		&lt;atc:point atc:x='180' atc:y='108'&gt;
		&lt;atc:altitude&gt;37000&lt;/atc:altitude&gt;&lt;/atc:point&gt;
		&lt;atc:point atc:x='180' atc:y='93.6'&gt;
		&lt;atc:altitude&gt;37000&lt;/atc:altitude&gt;
		&lt;/atc:point&gt;
	&lt;/atc:flightpath&gt;
&lt;/atc:aircraft&gt;
&lt;/atc:sky&gt;
</v>
      </c>
    </row>
    <row r="4" spans="1:34" x14ac:dyDescent="0.25">
      <c r="A4" s="17">
        <v>2</v>
      </c>
      <c r="B4" s="18">
        <v>370</v>
      </c>
      <c r="C4" s="18">
        <v>370</v>
      </c>
      <c r="D4" s="18">
        <v>300</v>
      </c>
      <c r="E4" s="18">
        <v>500</v>
      </c>
      <c r="F4" s="18">
        <v>45</v>
      </c>
      <c r="G4" s="18">
        <v>1</v>
      </c>
      <c r="H4" s="18">
        <v>150</v>
      </c>
      <c r="I4" s="18">
        <v>1</v>
      </c>
      <c r="J4" s="18">
        <f t="shared" si="0"/>
        <v>8.3333333333333329E-2</v>
      </c>
      <c r="K4" s="18">
        <f t="shared" si="0"/>
        <v>0.1388888888888889</v>
      </c>
      <c r="L4" s="18">
        <f t="shared" si="1"/>
        <v>9.8663553737681903E-3</v>
      </c>
      <c r="M4" s="18">
        <f t="shared" si="2"/>
        <v>8.1841062637331881E-3</v>
      </c>
      <c r="N4" s="18">
        <f t="shared" si="3"/>
        <v>7.9963323790009935E-2</v>
      </c>
      <c r="O4" s="18">
        <f t="shared" si="4"/>
        <v>12.136881659715119</v>
      </c>
      <c r="P4" s="18">
        <f t="shared" si="5"/>
        <v>-12.136881659715119</v>
      </c>
      <c r="Q4" s="18">
        <f t="shared" si="6"/>
        <v>163.66182458228374</v>
      </c>
      <c r="R4" s="18">
        <f t="shared" si="7"/>
        <v>151.52494292256861</v>
      </c>
      <c r="S4" s="18">
        <f t="shared" si="8"/>
        <v>13.638485381856977</v>
      </c>
      <c r="T4" s="18">
        <f t="shared" si="8"/>
        <v>21.045130961467862</v>
      </c>
      <c r="U4" s="18">
        <v>0</v>
      </c>
      <c r="V4" s="18">
        <f t="shared" ref="V4:V67" si="9">U4+F4</f>
        <v>45</v>
      </c>
      <c r="W4" s="18">
        <v>360</v>
      </c>
      <c r="X4" s="18">
        <f t="shared" ref="X4:X67" si="10">0.6*W4</f>
        <v>216</v>
      </c>
      <c r="Y4" s="18">
        <f>(0.5*W4)+COS(RADIANS(U4))*S4</f>
        <v>193.63848538185698</v>
      </c>
      <c r="Z4" s="18">
        <f t="shared" ref="Z4:Z67" si="11">(0.5*X4)+SIN(RADIANS(U4))*S4</f>
        <v>108</v>
      </c>
      <c r="AA4" s="18">
        <f t="shared" ref="AA4:AA67" si="12">(0.5*W4)+COS(RADIANS(V4))*T4</f>
        <v>194.88115481381288</v>
      </c>
      <c r="AB4" s="18">
        <f t="shared" ref="AB4:AB67" si="13">(0.5*X4)+SIN(RADIANS(V4))*T4</f>
        <v>122.88115481381288</v>
      </c>
      <c r="AC4" s="18">
        <f>(0.5*W4)-COS(RADIANS(U4))*S4</f>
        <v>166.36151461814302</v>
      </c>
      <c r="AD4" s="18">
        <f t="shared" ref="AD4:AD67" si="14">(0.5*X4)-SIN(RADIANS(U4))*S4</f>
        <v>108</v>
      </c>
      <c r="AE4" s="18">
        <f t="shared" ref="AE4:AE67" si="15">(0.5*W4)-COS(RADIANS(V4))*T4</f>
        <v>165.11884518618712</v>
      </c>
      <c r="AF4" s="18">
        <f t="shared" ref="AF4:AF67" si="16">(0.5*X4)-SIN(RADIANS(V4))*T4</f>
        <v>93.118845186187116</v>
      </c>
      <c r="AG4" s="19" t="str">
        <f t="shared" ref="AG4:AG67" ca="1" si="17">"&lt;!-- Aircraft 1 --&gt;"&amp;CHAR(10)&amp;"&lt;atc:sky atc:idx='sky0"&amp;A4&amp;"'&gt;"&amp;CHAR(10)&amp;CHAR(9)&amp;"&lt;atc:aircraft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B4&amp;"00&lt;/atc:altitude&gt;"&amp;CHAR(10)&amp;CHAR(9)&amp;"&lt;atc:velocity&gt;"&amp;D4&amp;"&lt;/atc:velocity&gt;"&amp;CHAR(10)&amp;CHAR(9)&amp;"&lt;atc:flightpath&gt;"&amp;CHAR(10)&amp;CHAR(9)&amp;CHAR(9)&amp;"&lt;atc:point atc:x='"&amp;ROUND(Y4,2)&amp;"' atc:y='"&amp;ROUND(Z4,2)&amp;"'&gt;"&amp;CHAR(10)&amp;CHAR(9)&amp;CHAR(9)&amp;"&lt;atc:altitude&gt;"&amp;B4&amp;"00&lt;/atc:altitude&gt;&lt;/atc:point&gt;"&amp;CHAR(10)&amp;CHAR(9)&amp;CHAR(9)&amp;"&lt;atc:point atc:x='"&amp;W4*0.5&amp;"' atc:y='"&amp;X4*0.5&amp;"'&gt;"&amp;CHAR(10)&amp;CHAR(9)&amp;CHAR(9)&amp;"&lt;atc:altitude&gt;"&amp;B4&amp;"00&lt;/atc:altitude&gt;&lt;/atc:point&gt;"&amp;CHAR(10)&amp;CHAR(9)&amp;CHAR(9)&amp;"&lt;atc:point atc:x='"&amp;ROUND(AC4,2)&amp;"' atc:y='"&amp;ROUND(AD4,2)&amp;"'&gt;"&amp;CHAR(10)&amp;CHAR(9)&amp;CHAR(9)&amp;"&lt;atc:altitude&gt;"&amp;B4&amp;"00&lt;/atc:altitude&gt;"&amp;CHAR(10)&amp;CHAR(9)&amp;CHAR(9)&amp;"&lt;/atc:point&gt;"&amp;CHAR(10)&amp;CHAR(9)&amp;"&lt;/atc:flightpath&gt;"&amp;CHAR(10)&amp;"&lt;/atc:aircraft&gt;"&amp;CHAR(10)&amp;""</f>
        <v xml:space="preserve">&lt;!-- Aircraft 1 --&gt;
&lt;atc:sky atc:idx='sky02'&gt;
	&lt;atc:aircraft atc:type='B737' atc:idx='ZBF911'&gt;
	&lt;atc:start&gt;0&lt;/atc:start&gt;
	&lt;atc:altitude&gt;37000&lt;/atc:altitude&gt;
	&lt;atc:velocity&gt;300&lt;/atc:velocity&gt;
	&lt;atc:flightpath&gt;
		&lt;atc:point atc:x='193.64' atc:y='108'&gt;
		&lt;atc:altitude&gt;37000&lt;/atc:altitude&gt;&lt;/atc:point&gt;
		&lt;atc:point atc:x='180' atc:y='108'&gt;
		&lt;atc:altitude&gt;37000&lt;/atc:altitude&gt;&lt;/atc:point&gt;
		&lt;atc:point atc:x='166.36' atc:y='108'&gt;
		&lt;atc:altitude&gt;37000&lt;/atc:altitude&gt;
		&lt;/atc:point&gt;
	&lt;/atc:flightpath&gt;
&lt;/atc:aircraft&gt;
</v>
      </c>
      <c r="AH4" s="19" t="str">
        <f t="shared" ref="AH4:AH67" ca="1" si="18">""&amp;CHAR(10)&amp;"&lt;!-- Aircraft 2 --&gt;"&amp;CHAR(10)&amp;"&lt;atc:aircraft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C4&amp;"00&lt;/atc:altitude&gt;"&amp;CHAR(10)&amp;CHAR(9)&amp;"&lt;atc:velocity&gt;"&amp;E4&amp;"&lt;/atc:velocity&gt;"&amp;CHAR(10)&amp;CHAR(9)&amp;"&lt;atc:flightpath&gt;"&amp;CHAR(10)&amp;CHAR(9)&amp;CHAR(9)&amp;"&lt;atc:point atc:x='"&amp;ROUND(AA4,2)&amp;"' atc:y='"&amp;ROUND(AB4,2)&amp;"'&gt;"&amp;CHAR(10)&amp;CHAR(9)&amp;CHAR(9)&amp;"&lt;atc:altitude&gt;"&amp;C4&amp;"00&lt;/atc:altitude&gt;&lt;/atc:point&gt;"&amp;CHAR(10)&amp;CHAR(9)&amp;CHAR(9)&amp;"&lt;atc:point atc:x='"&amp;W4*0.5&amp;"' atc:y='"&amp;X4*0.5&amp;"'&gt;"&amp;CHAR(10)&amp;CHAR(9)&amp;CHAR(9)&amp;"&lt;atc:altitude&gt;"&amp;C4&amp;"00&lt;/atc:altitude&gt;&lt;/atc:point&gt;"&amp;CHAR(10)&amp;CHAR(9)&amp;CHAR(9)&amp;"&lt;atc:point atc:x='"&amp;ROUND(AE4,2)&amp;"' atc:y='"&amp;ROUND(AF4, 2)&amp;"'&gt;"&amp;CHAR(10)&amp;CHAR(9)&amp;CHAR(9)&amp;"&lt;atc:altitude&gt;"&amp;C4&amp;"00&lt;/atc:altitude&gt;"&amp;CHAR(10)&amp;CHAR(9)&amp;CHAR(9)&amp;"&lt;/atc:point&gt;"&amp;CHAR(10)&amp;CHAR(9)&amp;"&lt;/atc:flightpath&gt;"&amp;CHAR(10)&amp;"&lt;/atc:aircraft&gt;"&amp;CHAR(10)&amp;"&lt;/atc:sky&gt;"&amp;CHAR(10)&amp;CHAR(10)&amp;""</f>
        <v xml:space="preserve">
&lt;!-- Aircraft 2 --&gt;
&lt;atc:aircraft atc:type='B737' atc:idx='KWF940'&gt;
	&lt;atc:start&gt;0&lt;/atc:start&gt;
	&lt;atc:altitude&gt;37000&lt;/atc:altitude&gt;
	&lt;atc:velocity&gt;500&lt;/atc:velocity&gt;
	&lt;atc:flightpath&gt;
		&lt;atc:point atc:x='194.88' atc:y='122.88'&gt;
		&lt;atc:altitude&gt;37000&lt;/atc:altitude&gt;&lt;/atc:point&gt;
		&lt;atc:point atc:x='180' atc:y='108'&gt;
		&lt;atc:altitude&gt;37000&lt;/atc:altitude&gt;&lt;/atc:point&gt;
		&lt;atc:point atc:x='165.12' atc:y='93.12'&gt;
		&lt;atc:altitude&gt;37000&lt;/atc:altitude&gt;
		&lt;/atc:point&gt;
	&lt;/atc:flightpath&gt;
&lt;/atc:aircraft&gt;
&lt;/atc:sky&gt;
</v>
      </c>
    </row>
    <row r="5" spans="1:34" x14ac:dyDescent="0.25">
      <c r="A5" s="17">
        <v>3</v>
      </c>
      <c r="B5" s="18">
        <v>370</v>
      </c>
      <c r="C5" s="18">
        <v>370</v>
      </c>
      <c r="D5" s="18">
        <v>300</v>
      </c>
      <c r="E5" s="18">
        <v>500</v>
      </c>
      <c r="F5" s="18">
        <v>45</v>
      </c>
      <c r="G5" s="18">
        <v>1</v>
      </c>
      <c r="H5" s="18">
        <v>300</v>
      </c>
      <c r="I5" s="18">
        <v>2</v>
      </c>
      <c r="J5" s="18">
        <f t="shared" si="0"/>
        <v>8.3333333333333329E-2</v>
      </c>
      <c r="K5" s="18">
        <f t="shared" si="0"/>
        <v>0.1388888888888889</v>
      </c>
      <c r="L5" s="18">
        <f t="shared" si="1"/>
        <v>9.8663553737681903E-3</v>
      </c>
      <c r="M5" s="18">
        <f t="shared" si="2"/>
        <v>8.1841062637331881E-3</v>
      </c>
      <c r="N5" s="18">
        <f t="shared" si="3"/>
        <v>7.9963323790009935E-2</v>
      </c>
      <c r="O5" s="18">
        <f t="shared" si="4"/>
        <v>12.136881659715119</v>
      </c>
      <c r="P5" s="18">
        <f t="shared" si="5"/>
        <v>12.136881659715119</v>
      </c>
      <c r="Q5" s="18">
        <f t="shared" si="6"/>
        <v>286.33817541771629</v>
      </c>
      <c r="R5" s="18">
        <f t="shared" si="7"/>
        <v>298.47505707743142</v>
      </c>
      <c r="S5" s="18">
        <f t="shared" si="8"/>
        <v>23.861514618143023</v>
      </c>
      <c r="T5" s="18">
        <f t="shared" si="8"/>
        <v>41.454869038532145</v>
      </c>
      <c r="U5" s="18">
        <v>0</v>
      </c>
      <c r="V5" s="18">
        <f t="shared" si="9"/>
        <v>45</v>
      </c>
      <c r="W5" s="18">
        <v>360</v>
      </c>
      <c r="X5" s="18">
        <f t="shared" si="10"/>
        <v>216</v>
      </c>
      <c r="Y5" s="18">
        <f t="shared" ref="Y5:Y68" si="19">(0.5*W5)+COS(RADIANS(U5))*S5</f>
        <v>203.86151461814302</v>
      </c>
      <c r="Z5" s="18">
        <f t="shared" si="11"/>
        <v>108</v>
      </c>
      <c r="AA5" s="18">
        <f t="shared" si="12"/>
        <v>209.31301901034632</v>
      </c>
      <c r="AB5" s="18">
        <f t="shared" si="13"/>
        <v>137.31301901034632</v>
      </c>
      <c r="AC5" s="18">
        <f t="shared" ref="AC5:AC68" si="20">(0.5*W5)-COS(RADIANS(U5))*S5</f>
        <v>156.13848538185698</v>
      </c>
      <c r="AD5" s="18">
        <f t="shared" si="14"/>
        <v>108</v>
      </c>
      <c r="AE5" s="18">
        <f t="shared" si="15"/>
        <v>150.68698098965368</v>
      </c>
      <c r="AF5" s="18">
        <f t="shared" si="16"/>
        <v>78.686980989653676</v>
      </c>
      <c r="AG5" s="19" t="str">
        <f t="shared" ca="1" si="17"/>
        <v xml:space="preserve">&lt;!-- Aircraft 1 --&gt;
&lt;atc:sky atc:idx='sky03'&gt;
	&lt;atc:aircraft atc:type='B737' atc:idx='WYD980'&gt;
	&lt;atc:start&gt;0&lt;/atc:start&gt;
	&lt;atc:altitude&gt;37000&lt;/atc:altitude&gt;
	&lt;atc:velocity&gt;300&lt;/atc:velocity&gt;
	&lt;atc:flightpath&gt;
		&lt;atc:point atc:x='203.86' atc:y='108'&gt;
		&lt;atc:altitude&gt;37000&lt;/atc:altitude&gt;&lt;/atc:point&gt;
		&lt;atc:point atc:x='180' atc:y='108'&gt;
		&lt;atc:altitude&gt;37000&lt;/atc:altitude&gt;&lt;/atc:point&gt;
		&lt;atc:point atc:x='156.14' atc:y='108'&gt;
		&lt;atc:altitude&gt;37000&lt;/atc:altitude&gt;
		&lt;/atc:point&gt;
	&lt;/atc:flightpath&gt;
&lt;/atc:aircraft&gt;
</v>
      </c>
      <c r="AH5" s="19" t="str">
        <f t="shared" ca="1" si="18"/>
        <v xml:space="preserve">
&lt;!-- Aircraft 2 --&gt;
&lt;atc:aircraft atc:type='B737' atc:idx='RAW617'&gt;
	&lt;atc:start&gt;0&lt;/atc:start&gt;
	&lt;atc:altitude&gt;37000&lt;/atc:altitude&gt;
	&lt;atc:velocity&gt;500&lt;/atc:velocity&gt;
	&lt;atc:flightpath&gt;
		&lt;atc:point atc:x='209.31' atc:y='137.31'&gt;
		&lt;atc:altitude&gt;37000&lt;/atc:altitude&gt;&lt;/atc:point&gt;
		&lt;atc:point atc:x='180' atc:y='108'&gt;
		&lt;atc:altitude&gt;37000&lt;/atc:altitude&gt;&lt;/atc:point&gt;
		&lt;atc:point atc:x='150.69' atc:y='78.69'&gt;
		&lt;atc:altitude&gt;37000&lt;/atc:altitude&gt;
		&lt;/atc:point&gt;
	&lt;/atc:flightpath&gt;
&lt;/atc:aircraft&gt;
&lt;/atc:sky&gt;
</v>
      </c>
    </row>
    <row r="6" spans="1:34" x14ac:dyDescent="0.25">
      <c r="A6" s="17">
        <v>4</v>
      </c>
      <c r="B6" s="18">
        <v>370</v>
      </c>
      <c r="C6" s="18">
        <v>370</v>
      </c>
      <c r="D6" s="18">
        <v>300</v>
      </c>
      <c r="E6" s="18">
        <v>500</v>
      </c>
      <c r="F6" s="18">
        <v>45</v>
      </c>
      <c r="G6" s="18">
        <v>1</v>
      </c>
      <c r="H6" s="18">
        <v>300</v>
      </c>
      <c r="I6" s="18">
        <v>1</v>
      </c>
      <c r="J6" s="18">
        <f t="shared" si="0"/>
        <v>8.3333333333333329E-2</v>
      </c>
      <c r="K6" s="18">
        <f t="shared" si="0"/>
        <v>0.1388888888888889</v>
      </c>
      <c r="L6" s="18">
        <f t="shared" si="1"/>
        <v>9.8663553737681903E-3</v>
      </c>
      <c r="M6" s="18">
        <f t="shared" si="2"/>
        <v>8.1841062637331881E-3</v>
      </c>
      <c r="N6" s="18">
        <f t="shared" si="3"/>
        <v>7.9963323790009935E-2</v>
      </c>
      <c r="O6" s="18">
        <f t="shared" si="4"/>
        <v>12.136881659715119</v>
      </c>
      <c r="P6" s="18">
        <f t="shared" si="5"/>
        <v>-12.136881659715119</v>
      </c>
      <c r="Q6" s="18">
        <f t="shared" si="6"/>
        <v>313.66182458228371</v>
      </c>
      <c r="R6" s="18">
        <f t="shared" si="7"/>
        <v>301.52494292256858</v>
      </c>
      <c r="S6" s="18">
        <f t="shared" si="8"/>
        <v>26.138485381856974</v>
      </c>
      <c r="T6" s="18">
        <f t="shared" si="8"/>
        <v>41.878464294801191</v>
      </c>
      <c r="U6" s="18">
        <v>0</v>
      </c>
      <c r="V6" s="18">
        <f t="shared" si="9"/>
        <v>45</v>
      </c>
      <c r="W6" s="18">
        <v>360</v>
      </c>
      <c r="X6" s="18">
        <f t="shared" si="10"/>
        <v>216</v>
      </c>
      <c r="Y6" s="18">
        <f t="shared" si="19"/>
        <v>206.13848538185698</v>
      </c>
      <c r="Z6" s="18">
        <f t="shared" si="11"/>
        <v>108</v>
      </c>
      <c r="AA6" s="18">
        <f t="shared" si="12"/>
        <v>209.61254608853264</v>
      </c>
      <c r="AB6" s="18">
        <f t="shared" si="13"/>
        <v>137.61254608853261</v>
      </c>
      <c r="AC6" s="18">
        <f t="shared" si="20"/>
        <v>153.86151461814302</v>
      </c>
      <c r="AD6" s="18">
        <f t="shared" si="14"/>
        <v>108</v>
      </c>
      <c r="AE6" s="18">
        <f t="shared" si="15"/>
        <v>150.38745391146736</v>
      </c>
      <c r="AF6" s="18">
        <f t="shared" si="16"/>
        <v>78.387453911467375</v>
      </c>
      <c r="AG6" s="19" t="str">
        <f t="shared" ca="1" si="17"/>
        <v xml:space="preserve">&lt;!-- Aircraft 1 --&gt;
&lt;atc:sky atc:idx='sky04'&gt;
	&lt;atc:aircraft atc:type='B737' atc:idx='XHV405'&gt;
	&lt;atc:start&gt;0&lt;/atc:start&gt;
	&lt;atc:altitude&gt;37000&lt;/atc:altitude&gt;
	&lt;atc:velocity&gt;300&lt;/atc:velocity&gt;
	&lt;atc:flightpath&gt;
		&lt;atc:point atc:x='206.14' atc:y='108'&gt;
		&lt;atc:altitude&gt;37000&lt;/atc:altitude&gt;&lt;/atc:point&gt;
		&lt;atc:point atc:x='180' atc:y='108'&gt;
		&lt;atc:altitude&gt;37000&lt;/atc:altitude&gt;&lt;/atc:point&gt;
		&lt;atc:point atc:x='153.86' atc:y='108'&gt;
		&lt;atc:altitude&gt;37000&lt;/atc:altitude&gt;
		&lt;/atc:point&gt;
	&lt;/atc:flightpath&gt;
&lt;/atc:aircraft&gt;
</v>
      </c>
      <c r="AH6" s="19" t="str">
        <f t="shared" ca="1" si="18"/>
        <v xml:space="preserve">
&lt;!-- Aircraft 2 --&gt;
&lt;atc:aircraft atc:type='B737' atc:idx='KWY451'&gt;
	&lt;atc:start&gt;0&lt;/atc:start&gt;
	&lt;atc:altitude&gt;37000&lt;/atc:altitude&gt;
	&lt;atc:velocity&gt;500&lt;/atc:velocity&gt;
	&lt;atc:flightpath&gt;
		&lt;atc:point atc:x='209.61' atc:y='137.61'&gt;
		&lt;atc:altitude&gt;37000&lt;/atc:altitude&gt;&lt;/atc:point&gt;
		&lt;atc:point atc:x='180' atc:y='108'&gt;
		&lt;atc:altitude&gt;37000&lt;/atc:altitude&gt;&lt;/atc:point&gt;
		&lt;atc:point atc:x='150.39' atc:y='78.39'&gt;
		&lt;atc:altitude&gt;37000&lt;/atc:altitude&gt;
		&lt;/atc:point&gt;
	&lt;/atc:flightpath&gt;
&lt;/atc:aircraft&gt;
&lt;/atc:sky&gt;
</v>
      </c>
    </row>
    <row r="7" spans="1:34" x14ac:dyDescent="0.25">
      <c r="A7" s="17">
        <v>5</v>
      </c>
      <c r="B7" s="18">
        <v>370</v>
      </c>
      <c r="C7" s="18">
        <v>370</v>
      </c>
      <c r="D7" s="18">
        <v>300</v>
      </c>
      <c r="E7" s="18">
        <v>500</v>
      </c>
      <c r="F7" s="18">
        <v>45</v>
      </c>
      <c r="G7" s="18">
        <v>3</v>
      </c>
      <c r="H7" s="18">
        <v>150</v>
      </c>
      <c r="I7" s="18">
        <v>2</v>
      </c>
      <c r="J7" s="18">
        <f t="shared" si="0"/>
        <v>8.3333333333333329E-2</v>
      </c>
      <c r="K7" s="18">
        <f t="shared" si="0"/>
        <v>0.1388888888888889</v>
      </c>
      <c r="L7" s="18">
        <f t="shared" si="1"/>
        <v>9.8663553737681903E-3</v>
      </c>
      <c r="M7" s="18">
        <f t="shared" si="2"/>
        <v>8.1841062637331881E-3</v>
      </c>
      <c r="N7" s="18">
        <f t="shared" si="3"/>
        <v>7.9963323790009935E-2</v>
      </c>
      <c r="O7" s="18">
        <f t="shared" si="4"/>
        <v>36.41064497914536</v>
      </c>
      <c r="P7" s="18">
        <f t="shared" si="5"/>
        <v>36.41064497914536</v>
      </c>
      <c r="Q7" s="18">
        <f t="shared" si="6"/>
        <v>109.01452625314879</v>
      </c>
      <c r="R7" s="18">
        <f t="shared" si="7"/>
        <v>145.42517123229413</v>
      </c>
      <c r="S7" s="18">
        <f t="shared" si="8"/>
        <v>9.0845438544290644</v>
      </c>
      <c r="T7" s="18">
        <f t="shared" si="8"/>
        <v>20.197940448929742</v>
      </c>
      <c r="U7" s="18">
        <v>0</v>
      </c>
      <c r="V7" s="18">
        <f t="shared" si="9"/>
        <v>45</v>
      </c>
      <c r="W7" s="18">
        <v>360</v>
      </c>
      <c r="X7" s="18">
        <f t="shared" si="10"/>
        <v>216</v>
      </c>
      <c r="Y7" s="18">
        <f t="shared" si="19"/>
        <v>189.08454385442906</v>
      </c>
      <c r="Z7" s="18">
        <f t="shared" si="11"/>
        <v>108</v>
      </c>
      <c r="AA7" s="18">
        <f t="shared" si="12"/>
        <v>194.28210065744028</v>
      </c>
      <c r="AB7" s="18">
        <f t="shared" si="13"/>
        <v>122.28210065744028</v>
      </c>
      <c r="AC7" s="18">
        <f t="shared" si="20"/>
        <v>170.91545614557094</v>
      </c>
      <c r="AD7" s="18">
        <f t="shared" si="14"/>
        <v>108</v>
      </c>
      <c r="AE7" s="18">
        <f t="shared" si="15"/>
        <v>165.71789934255972</v>
      </c>
      <c r="AF7" s="18">
        <f t="shared" si="16"/>
        <v>93.717899342559718</v>
      </c>
      <c r="AG7" s="19" t="str">
        <f t="shared" ca="1" si="17"/>
        <v xml:space="preserve">&lt;!-- Aircraft 1 --&gt;
&lt;atc:sky atc:idx='sky05'&gt;
	&lt;atc:aircraft atc:type='B737' atc:idx='GDM261'&gt;
	&lt;atc:start&gt;0&lt;/atc:start&gt;
	&lt;atc:altitude&gt;37000&lt;/atc:altitude&gt;
	&lt;atc:velocity&gt;300&lt;/atc:velocity&gt;
	&lt;atc:flightpath&gt;
		&lt;atc:point atc:x='189.08' atc:y='108'&gt;
		&lt;atc:altitude&gt;37000&lt;/atc:altitude&gt;&lt;/atc:point&gt;
		&lt;atc:point atc:x='180' atc:y='108'&gt;
		&lt;atc:altitude&gt;37000&lt;/atc:altitude&gt;&lt;/atc:point&gt;
		&lt;atc:point atc:x='170.92' atc:y='108'&gt;
		&lt;atc:altitude&gt;37000&lt;/atc:altitude&gt;
		&lt;/atc:point&gt;
	&lt;/atc:flightpath&gt;
&lt;/atc:aircraft&gt;
</v>
      </c>
      <c r="AH7" s="19" t="str">
        <f t="shared" ca="1" si="18"/>
        <v xml:space="preserve">
&lt;!-- Aircraft 2 --&gt;
&lt;atc:aircraft atc:type='B737' atc:idx='PTQ810'&gt;
	&lt;atc:start&gt;0&lt;/atc:start&gt;
	&lt;atc:altitude&gt;37000&lt;/atc:altitude&gt;
	&lt;atc:velocity&gt;500&lt;/atc:velocity&gt;
	&lt;atc:flightpath&gt;
		&lt;atc:point atc:x='194.28' atc:y='122.28'&gt;
		&lt;atc:altitude&gt;37000&lt;/atc:altitude&gt;&lt;/atc:point&gt;
		&lt;atc:point atc:x='180' atc:y='108'&gt;
		&lt;atc:altitude&gt;37000&lt;/atc:altitude&gt;&lt;/atc:point&gt;
		&lt;atc:point atc:x='165.72' atc:y='93.72'&gt;
		&lt;atc:altitude&gt;37000&lt;/atc:altitude&gt;
		&lt;/atc:point&gt;
	&lt;/atc:flightpath&gt;
&lt;/atc:aircraft&gt;
&lt;/atc:sky&gt;
</v>
      </c>
    </row>
    <row r="8" spans="1:34" x14ac:dyDescent="0.25">
      <c r="A8" s="17">
        <v>6</v>
      </c>
      <c r="B8" s="18">
        <v>370</v>
      </c>
      <c r="C8" s="18">
        <v>370</v>
      </c>
      <c r="D8" s="18">
        <v>300</v>
      </c>
      <c r="E8" s="18">
        <v>500</v>
      </c>
      <c r="F8" s="18">
        <v>45</v>
      </c>
      <c r="G8" s="18">
        <v>3</v>
      </c>
      <c r="H8" s="18">
        <v>150</v>
      </c>
      <c r="I8" s="18">
        <v>1</v>
      </c>
      <c r="J8" s="18">
        <f t="shared" si="0"/>
        <v>8.3333333333333329E-2</v>
      </c>
      <c r="K8" s="18">
        <f t="shared" si="0"/>
        <v>0.1388888888888889</v>
      </c>
      <c r="L8" s="18">
        <f t="shared" si="1"/>
        <v>9.8663553737681903E-3</v>
      </c>
      <c r="M8" s="18">
        <f t="shared" si="2"/>
        <v>8.1841062637331881E-3</v>
      </c>
      <c r="N8" s="18">
        <f t="shared" si="3"/>
        <v>7.9963323790009935E-2</v>
      </c>
      <c r="O8" s="18">
        <f t="shared" si="4"/>
        <v>36.41064497914536</v>
      </c>
      <c r="P8" s="18">
        <f t="shared" si="5"/>
        <v>-36.41064497914536</v>
      </c>
      <c r="Q8" s="18">
        <f t="shared" si="6"/>
        <v>190.9854737468512</v>
      </c>
      <c r="R8" s="18">
        <f t="shared" si="7"/>
        <v>154.57482876770584</v>
      </c>
      <c r="S8" s="18">
        <f t="shared" si="8"/>
        <v>15.915456145570932</v>
      </c>
      <c r="T8" s="18">
        <f t="shared" si="8"/>
        <v>21.468726217736922</v>
      </c>
      <c r="U8" s="18">
        <v>0</v>
      </c>
      <c r="V8" s="18">
        <f t="shared" si="9"/>
        <v>45</v>
      </c>
      <c r="W8" s="18">
        <v>360</v>
      </c>
      <c r="X8" s="18">
        <f t="shared" si="10"/>
        <v>216</v>
      </c>
      <c r="Y8" s="18">
        <f t="shared" si="19"/>
        <v>195.91545614557094</v>
      </c>
      <c r="Z8" s="18">
        <f t="shared" si="11"/>
        <v>108</v>
      </c>
      <c r="AA8" s="18">
        <f t="shared" si="12"/>
        <v>195.1806818919992</v>
      </c>
      <c r="AB8" s="18">
        <f t="shared" si="13"/>
        <v>123.1806818919992</v>
      </c>
      <c r="AC8" s="18">
        <f t="shared" si="20"/>
        <v>164.08454385442906</v>
      </c>
      <c r="AD8" s="18">
        <f t="shared" si="14"/>
        <v>108</v>
      </c>
      <c r="AE8" s="18">
        <f t="shared" si="15"/>
        <v>164.8193181080008</v>
      </c>
      <c r="AF8" s="18">
        <f t="shared" si="16"/>
        <v>92.8193181080008</v>
      </c>
      <c r="AG8" s="19" t="str">
        <f t="shared" ca="1" si="17"/>
        <v xml:space="preserve">&lt;!-- Aircraft 1 --&gt;
&lt;atc:sky atc:idx='sky06'&gt;
	&lt;atc:aircraft atc:type='B737' atc:idx='ICC698'&gt;
	&lt;atc:start&gt;0&lt;/atc:start&gt;
	&lt;atc:altitude&gt;37000&lt;/atc:altitude&gt;
	&lt;atc:velocity&gt;300&lt;/atc:velocity&gt;
	&lt;atc:flightpath&gt;
		&lt;atc:point atc:x='195.92' atc:y='108'&gt;
		&lt;atc:altitude&gt;37000&lt;/atc:altitude&gt;&lt;/atc:point&gt;
		&lt;atc:point atc:x='180' atc:y='108'&gt;
		&lt;atc:altitude&gt;37000&lt;/atc:altitude&gt;&lt;/atc:point&gt;
		&lt;atc:point atc:x='164.08' atc:y='108'&gt;
		&lt;atc:altitude&gt;37000&lt;/atc:altitude&gt;
		&lt;/atc:point&gt;
	&lt;/atc:flightpath&gt;
&lt;/atc:aircraft&gt;
</v>
      </c>
      <c r="AH8" s="19" t="str">
        <f t="shared" ca="1" si="18"/>
        <v xml:space="preserve">
&lt;!-- Aircraft 2 --&gt;
&lt;atc:aircraft atc:type='B737' atc:idx='OYF184'&gt;
	&lt;atc:start&gt;0&lt;/atc:start&gt;
	&lt;atc:altitude&gt;37000&lt;/atc:altitude&gt;
	&lt;atc:velocity&gt;500&lt;/atc:velocity&gt;
	&lt;atc:flightpath&gt;
		&lt;atc:point atc:x='195.18' atc:y='123.18'&gt;
		&lt;atc:altitude&gt;37000&lt;/atc:altitude&gt;&lt;/atc:point&gt;
		&lt;atc:point atc:x='180' atc:y='108'&gt;
		&lt;atc:altitude&gt;37000&lt;/atc:altitude&gt;&lt;/atc:point&gt;
		&lt;atc:point atc:x='164.82' atc:y='92.82'&gt;
		&lt;atc:altitude&gt;37000&lt;/atc:altitude&gt;
		&lt;/atc:point&gt;
	&lt;/atc:flightpath&gt;
&lt;/atc:aircraft&gt;
&lt;/atc:sky&gt;
</v>
      </c>
    </row>
    <row r="9" spans="1:34" x14ac:dyDescent="0.25">
      <c r="A9" s="17">
        <v>7</v>
      </c>
      <c r="B9" s="18">
        <v>370</v>
      </c>
      <c r="C9" s="18">
        <v>370</v>
      </c>
      <c r="D9" s="18">
        <v>300</v>
      </c>
      <c r="E9" s="18">
        <v>500</v>
      </c>
      <c r="F9" s="18">
        <v>45</v>
      </c>
      <c r="G9" s="18">
        <v>3</v>
      </c>
      <c r="H9" s="18">
        <v>300</v>
      </c>
      <c r="I9" s="18">
        <v>2</v>
      </c>
      <c r="J9" s="18">
        <f t="shared" si="0"/>
        <v>8.3333333333333329E-2</v>
      </c>
      <c r="K9" s="18">
        <f t="shared" si="0"/>
        <v>0.1388888888888889</v>
      </c>
      <c r="L9" s="18">
        <f t="shared" si="1"/>
        <v>9.8663553737681903E-3</v>
      </c>
      <c r="M9" s="18">
        <f t="shared" si="2"/>
        <v>8.1841062637331881E-3</v>
      </c>
      <c r="N9" s="18">
        <f t="shared" si="3"/>
        <v>7.9963323790009935E-2</v>
      </c>
      <c r="O9" s="18">
        <f t="shared" si="4"/>
        <v>36.41064497914536</v>
      </c>
      <c r="P9" s="18">
        <f t="shared" si="5"/>
        <v>36.41064497914536</v>
      </c>
      <c r="Q9" s="18">
        <f t="shared" si="6"/>
        <v>259.0145262531488</v>
      </c>
      <c r="R9" s="18">
        <f t="shared" si="7"/>
        <v>295.42517123229413</v>
      </c>
      <c r="S9" s="18">
        <f t="shared" si="8"/>
        <v>21.584543854429064</v>
      </c>
      <c r="T9" s="18">
        <f t="shared" si="8"/>
        <v>41.031273782263078</v>
      </c>
      <c r="U9" s="18">
        <v>0</v>
      </c>
      <c r="V9" s="18">
        <f t="shared" si="9"/>
        <v>45</v>
      </c>
      <c r="W9" s="18">
        <v>360</v>
      </c>
      <c r="X9" s="18">
        <f t="shared" si="10"/>
        <v>216</v>
      </c>
      <c r="Y9" s="18">
        <f t="shared" si="19"/>
        <v>201.58454385442906</v>
      </c>
      <c r="Z9" s="18">
        <f t="shared" si="11"/>
        <v>108</v>
      </c>
      <c r="AA9" s="18">
        <f t="shared" si="12"/>
        <v>209.01349193216004</v>
      </c>
      <c r="AB9" s="18">
        <f t="shared" si="13"/>
        <v>137.01349193216001</v>
      </c>
      <c r="AC9" s="18">
        <f t="shared" si="20"/>
        <v>158.41545614557094</v>
      </c>
      <c r="AD9" s="18">
        <f t="shared" si="14"/>
        <v>108</v>
      </c>
      <c r="AE9" s="18">
        <f t="shared" si="15"/>
        <v>150.98650806783996</v>
      </c>
      <c r="AF9" s="18">
        <f t="shared" si="16"/>
        <v>78.986508067839978</v>
      </c>
      <c r="AG9" s="19" t="str">
        <f t="shared" ca="1" si="17"/>
        <v xml:space="preserve">&lt;!-- Aircraft 1 --&gt;
&lt;atc:sky atc:idx='sky07'&gt;
	&lt;atc:aircraft atc:type='B737' atc:idx='EZF424'&gt;
	&lt;atc:start&gt;0&lt;/atc:start&gt;
	&lt;atc:altitude&gt;37000&lt;/atc:altitude&gt;
	&lt;atc:velocity&gt;300&lt;/atc:velocity&gt;
	&lt;atc:flightpath&gt;
		&lt;atc:point atc:x='201.58' atc:y='108'&gt;
		&lt;atc:altitude&gt;37000&lt;/atc:altitude&gt;&lt;/atc:point&gt;
		&lt;atc:point atc:x='180' atc:y='108'&gt;
		&lt;atc:altitude&gt;37000&lt;/atc:altitude&gt;&lt;/atc:point&gt;
		&lt;atc:point atc:x='158.42' atc:y='108'&gt;
		&lt;atc:altitude&gt;37000&lt;/atc:altitude&gt;
		&lt;/atc:point&gt;
	&lt;/atc:flightpath&gt;
&lt;/atc:aircraft&gt;
</v>
      </c>
      <c r="AH9" s="19" t="str">
        <f t="shared" ca="1" si="18"/>
        <v xml:space="preserve">
&lt;!-- Aircraft 2 --&gt;
&lt;atc:aircraft atc:type='B737' atc:idx='EID680'&gt;
	&lt;atc:start&gt;0&lt;/atc:start&gt;
	&lt;atc:altitude&gt;37000&lt;/atc:altitude&gt;
	&lt;atc:velocity&gt;500&lt;/atc:velocity&gt;
	&lt;atc:flightpath&gt;
		&lt;atc:point atc:x='209.01' atc:y='137.01'&gt;
		&lt;atc:altitude&gt;37000&lt;/atc:altitude&gt;&lt;/atc:point&gt;
		&lt;atc:point atc:x='180' atc:y='108'&gt;
		&lt;atc:altitude&gt;37000&lt;/atc:altitude&gt;&lt;/atc:point&gt;
		&lt;atc:point atc:x='150.99' atc:y='78.99'&gt;
		&lt;atc:altitude&gt;37000&lt;/atc:altitude&gt;
		&lt;/atc:point&gt;
	&lt;/atc:flightpath&gt;
&lt;/atc:aircraft&gt;
&lt;/atc:sky&gt;
</v>
      </c>
    </row>
    <row r="10" spans="1:34" x14ac:dyDescent="0.25">
      <c r="A10" s="17">
        <v>8</v>
      </c>
      <c r="B10" s="18">
        <v>370</v>
      </c>
      <c r="C10" s="18">
        <v>370</v>
      </c>
      <c r="D10" s="18">
        <v>300</v>
      </c>
      <c r="E10" s="18">
        <v>500</v>
      </c>
      <c r="F10" s="18">
        <v>45</v>
      </c>
      <c r="G10" s="18">
        <v>3</v>
      </c>
      <c r="H10" s="18">
        <v>300</v>
      </c>
      <c r="I10" s="18">
        <v>1</v>
      </c>
      <c r="J10" s="18">
        <f t="shared" si="0"/>
        <v>8.3333333333333329E-2</v>
      </c>
      <c r="K10" s="18">
        <f t="shared" si="0"/>
        <v>0.1388888888888889</v>
      </c>
      <c r="L10" s="18">
        <f t="shared" si="1"/>
        <v>9.8663553737681903E-3</v>
      </c>
      <c r="M10" s="18">
        <f t="shared" si="2"/>
        <v>8.1841062637331881E-3</v>
      </c>
      <c r="N10" s="18">
        <f t="shared" si="3"/>
        <v>7.9963323790009935E-2</v>
      </c>
      <c r="O10" s="18">
        <f t="shared" si="4"/>
        <v>36.41064497914536</v>
      </c>
      <c r="P10" s="18">
        <f t="shared" si="5"/>
        <v>-36.41064497914536</v>
      </c>
      <c r="Q10" s="18">
        <f t="shared" si="6"/>
        <v>340.9854737468512</v>
      </c>
      <c r="R10" s="18">
        <f t="shared" si="7"/>
        <v>304.57482876770587</v>
      </c>
      <c r="S10" s="18">
        <f t="shared" si="8"/>
        <v>28.415456145570932</v>
      </c>
      <c r="T10" s="18">
        <f t="shared" si="8"/>
        <v>42.302059551070258</v>
      </c>
      <c r="U10" s="18">
        <v>0</v>
      </c>
      <c r="V10" s="18">
        <f t="shared" si="9"/>
        <v>45</v>
      </c>
      <c r="W10" s="18">
        <v>360</v>
      </c>
      <c r="X10" s="18">
        <f t="shared" si="10"/>
        <v>216</v>
      </c>
      <c r="Y10" s="18">
        <f t="shared" si="19"/>
        <v>208.41545614557094</v>
      </c>
      <c r="Z10" s="18">
        <f t="shared" si="11"/>
        <v>108</v>
      </c>
      <c r="AA10" s="18">
        <f t="shared" si="12"/>
        <v>209.91207316671893</v>
      </c>
      <c r="AB10" s="18">
        <f t="shared" si="13"/>
        <v>137.91207316671893</v>
      </c>
      <c r="AC10" s="18">
        <f t="shared" si="20"/>
        <v>151.58454385442906</v>
      </c>
      <c r="AD10" s="18">
        <f t="shared" si="14"/>
        <v>108</v>
      </c>
      <c r="AE10" s="18">
        <f t="shared" si="15"/>
        <v>150.08792683328107</v>
      </c>
      <c r="AF10" s="18">
        <f t="shared" si="16"/>
        <v>78.08792683328106</v>
      </c>
      <c r="AG10" s="19" t="str">
        <f t="shared" ca="1" si="17"/>
        <v xml:space="preserve">&lt;!-- Aircraft 1 --&gt;
&lt;atc:sky atc:idx='sky08'&gt;
	&lt;atc:aircraft atc:type='B737' atc:idx='XPL808'&gt;
	&lt;atc:start&gt;0&lt;/atc:start&gt;
	&lt;atc:altitude&gt;37000&lt;/atc:altitude&gt;
	&lt;atc:velocity&gt;300&lt;/atc:velocity&gt;
	&lt;atc:flightpath&gt;
		&lt;atc:point atc:x='208.42' atc:y='108'&gt;
		&lt;atc:altitude&gt;37000&lt;/atc:altitude&gt;&lt;/atc:point&gt;
		&lt;atc:point atc:x='180' atc:y='108'&gt;
		&lt;atc:altitude&gt;37000&lt;/atc:altitude&gt;&lt;/atc:point&gt;
		&lt;atc:point atc:x='151.58' atc:y='108'&gt;
		&lt;atc:altitude&gt;37000&lt;/atc:altitude&gt;
		&lt;/atc:point&gt;
	&lt;/atc:flightpath&gt;
&lt;/atc:aircraft&gt;
</v>
      </c>
      <c r="AH10" s="19" t="str">
        <f t="shared" ca="1" si="18"/>
        <v xml:space="preserve">
&lt;!-- Aircraft 2 --&gt;
&lt;atc:aircraft atc:type='B737' atc:idx='USL574'&gt;
	&lt;atc:start&gt;0&lt;/atc:start&gt;
	&lt;atc:altitude&gt;37000&lt;/atc:altitude&gt;
	&lt;atc:velocity&gt;500&lt;/atc:velocity&gt;
	&lt;atc:flightpath&gt;
		&lt;atc:point atc:x='209.91' atc:y='137.91'&gt;
		&lt;atc:altitude&gt;37000&lt;/atc:altitude&gt;&lt;/atc:point&gt;
		&lt;atc:point atc:x='180' atc:y='108'&gt;
		&lt;atc:altitude&gt;37000&lt;/atc:altitude&gt;&lt;/atc:point&gt;
		&lt;atc:point atc:x='150.09' atc:y='78.09'&gt;
		&lt;atc:altitude&gt;37000&lt;/atc:altitude&gt;
		&lt;/atc:point&gt;
	&lt;/atc:flightpath&gt;
&lt;/atc:aircraft&gt;
&lt;/atc:sky&gt;
</v>
      </c>
    </row>
    <row r="11" spans="1:34" x14ac:dyDescent="0.25">
      <c r="A11" s="17">
        <v>9</v>
      </c>
      <c r="B11" s="18">
        <v>370</v>
      </c>
      <c r="C11" s="18">
        <v>370</v>
      </c>
      <c r="D11" s="18">
        <v>300</v>
      </c>
      <c r="E11" s="18">
        <v>500</v>
      </c>
      <c r="F11" s="18">
        <v>45</v>
      </c>
      <c r="G11" s="18">
        <v>7</v>
      </c>
      <c r="H11" s="18">
        <v>150</v>
      </c>
      <c r="I11" s="18">
        <v>2</v>
      </c>
      <c r="J11" s="18">
        <f t="shared" si="0"/>
        <v>8.3333333333333329E-2</v>
      </c>
      <c r="K11" s="18">
        <f t="shared" si="0"/>
        <v>0.1388888888888889</v>
      </c>
      <c r="L11" s="18">
        <f t="shared" si="1"/>
        <v>9.8663553737681903E-3</v>
      </c>
      <c r="M11" s="18">
        <f t="shared" si="2"/>
        <v>8.1841062637331881E-3</v>
      </c>
      <c r="N11" s="18">
        <f t="shared" si="3"/>
        <v>7.9963323790009935E-2</v>
      </c>
      <c r="O11" s="18">
        <f t="shared" si="4"/>
        <v>84.958171618005835</v>
      </c>
      <c r="P11" s="18">
        <f t="shared" si="5"/>
        <v>84.958171618005835</v>
      </c>
      <c r="Q11" s="18">
        <f t="shared" si="6"/>
        <v>54.367227924013847</v>
      </c>
      <c r="R11" s="18">
        <f t="shared" si="7"/>
        <v>139.32539954201968</v>
      </c>
      <c r="S11" s="18">
        <f t="shared" si="8"/>
        <v>4.5306023270011533</v>
      </c>
      <c r="T11" s="18">
        <f t="shared" si="8"/>
        <v>19.350749936391622</v>
      </c>
      <c r="U11" s="18">
        <v>0</v>
      </c>
      <c r="V11" s="18">
        <f t="shared" si="9"/>
        <v>45</v>
      </c>
      <c r="W11" s="18">
        <v>360</v>
      </c>
      <c r="X11" s="18">
        <f t="shared" si="10"/>
        <v>216</v>
      </c>
      <c r="Y11" s="18">
        <f t="shared" si="19"/>
        <v>184.53060232700116</v>
      </c>
      <c r="Z11" s="18">
        <f t="shared" si="11"/>
        <v>108</v>
      </c>
      <c r="AA11" s="18">
        <f t="shared" si="12"/>
        <v>193.68304650106768</v>
      </c>
      <c r="AB11" s="18">
        <f t="shared" si="13"/>
        <v>121.68304650106766</v>
      </c>
      <c r="AC11" s="18">
        <f t="shared" si="20"/>
        <v>175.46939767299884</v>
      </c>
      <c r="AD11" s="18">
        <f t="shared" si="14"/>
        <v>108</v>
      </c>
      <c r="AE11" s="18">
        <f t="shared" si="15"/>
        <v>166.31695349893232</v>
      </c>
      <c r="AF11" s="18">
        <f t="shared" si="16"/>
        <v>94.316953498932335</v>
      </c>
      <c r="AG11" s="19" t="str">
        <f t="shared" ca="1" si="17"/>
        <v xml:space="preserve">&lt;!-- Aircraft 1 --&gt;
&lt;atc:sky atc:idx='sky09'&gt;
	&lt;atc:aircraft atc:type='B737' atc:idx='GFF802'&gt;
	&lt;atc:start&gt;0&lt;/atc:start&gt;
	&lt;atc:altitude&gt;37000&lt;/atc:altitude&gt;
	&lt;atc:velocity&gt;300&lt;/atc:velocity&gt;
	&lt;atc:flightpath&gt;
		&lt;atc:point atc:x='184.53' atc:y='108'&gt;
		&lt;atc:altitude&gt;37000&lt;/atc:altitude&gt;&lt;/atc:point&gt;
		&lt;atc:point atc:x='180' atc:y='108'&gt;
		&lt;atc:altitude&gt;37000&lt;/atc:altitude&gt;&lt;/atc:point&gt;
		&lt;atc:point atc:x='175.47' atc:y='108'&gt;
		&lt;atc:altitude&gt;37000&lt;/atc:altitude&gt;
		&lt;/atc:point&gt;
	&lt;/atc:flightpath&gt;
&lt;/atc:aircraft&gt;
</v>
      </c>
      <c r="AH11" s="19" t="str">
        <f t="shared" ca="1" si="18"/>
        <v xml:space="preserve">
&lt;!-- Aircraft 2 --&gt;
&lt;atc:aircraft atc:type='B737' atc:idx='GPX944'&gt;
	&lt;atc:start&gt;0&lt;/atc:start&gt;
	&lt;atc:altitude&gt;37000&lt;/atc:altitude&gt;
	&lt;atc:velocity&gt;500&lt;/atc:velocity&gt;
	&lt;atc:flightpath&gt;
		&lt;atc:point atc:x='193.68' atc:y='121.68'&gt;
		&lt;atc:altitude&gt;37000&lt;/atc:altitude&gt;&lt;/atc:point&gt;
		&lt;atc:point atc:x='180' atc:y='108'&gt;
		&lt;atc:altitude&gt;37000&lt;/atc:altitude&gt;&lt;/atc:point&gt;
		&lt;atc:point atc:x='166.32' atc:y='94.32'&gt;
		&lt;atc:altitude&gt;37000&lt;/atc:altitude&gt;
		&lt;/atc:point&gt;
	&lt;/atc:flightpath&gt;
&lt;/atc:aircraft&gt;
&lt;/atc:sky&gt;
</v>
      </c>
    </row>
    <row r="12" spans="1:34" x14ac:dyDescent="0.25">
      <c r="A12" s="17">
        <v>10</v>
      </c>
      <c r="B12" s="18">
        <v>370</v>
      </c>
      <c r="C12" s="18">
        <v>370</v>
      </c>
      <c r="D12" s="18">
        <v>300</v>
      </c>
      <c r="E12" s="18">
        <v>500</v>
      </c>
      <c r="F12" s="18">
        <v>45</v>
      </c>
      <c r="G12" s="18">
        <v>7</v>
      </c>
      <c r="H12" s="18">
        <v>150</v>
      </c>
      <c r="I12" s="18">
        <v>1</v>
      </c>
      <c r="J12" s="18">
        <f t="shared" si="0"/>
        <v>8.3333333333333329E-2</v>
      </c>
      <c r="K12" s="18">
        <f t="shared" si="0"/>
        <v>0.1388888888888889</v>
      </c>
      <c r="L12" s="18">
        <f t="shared" si="1"/>
        <v>9.8663553737681903E-3</v>
      </c>
      <c r="M12" s="18">
        <f t="shared" si="2"/>
        <v>8.1841062637331881E-3</v>
      </c>
      <c r="N12" s="18">
        <f t="shared" si="3"/>
        <v>7.9963323790009935E-2</v>
      </c>
      <c r="O12" s="18">
        <f t="shared" si="4"/>
        <v>84.958171618005835</v>
      </c>
      <c r="P12" s="18">
        <f t="shared" si="5"/>
        <v>-84.958171618005835</v>
      </c>
      <c r="Q12" s="18">
        <f t="shared" si="6"/>
        <v>245.63277207598617</v>
      </c>
      <c r="R12" s="18">
        <f t="shared" si="7"/>
        <v>160.67460045798032</v>
      </c>
      <c r="S12" s="18">
        <f t="shared" si="8"/>
        <v>20.469397672998845</v>
      </c>
      <c r="T12" s="18">
        <f t="shared" si="8"/>
        <v>22.315916730275045</v>
      </c>
      <c r="U12" s="18">
        <v>0</v>
      </c>
      <c r="V12" s="18">
        <f t="shared" si="9"/>
        <v>45</v>
      </c>
      <c r="W12" s="18">
        <v>360</v>
      </c>
      <c r="X12" s="18">
        <f t="shared" si="10"/>
        <v>216</v>
      </c>
      <c r="Y12" s="18">
        <f t="shared" si="19"/>
        <v>200.46939767299884</v>
      </c>
      <c r="Z12" s="18">
        <f t="shared" si="11"/>
        <v>108</v>
      </c>
      <c r="AA12" s="18">
        <f t="shared" si="12"/>
        <v>195.7797360483718</v>
      </c>
      <c r="AB12" s="18">
        <f t="shared" si="13"/>
        <v>123.7797360483718</v>
      </c>
      <c r="AC12" s="18">
        <f t="shared" si="20"/>
        <v>159.53060232700116</v>
      </c>
      <c r="AD12" s="18">
        <f t="shared" si="14"/>
        <v>108</v>
      </c>
      <c r="AE12" s="18">
        <f t="shared" si="15"/>
        <v>164.2202639516282</v>
      </c>
      <c r="AF12" s="18">
        <f t="shared" si="16"/>
        <v>92.220263951628198</v>
      </c>
      <c r="AG12" s="19" t="str">
        <f t="shared" ca="1" si="17"/>
        <v xml:space="preserve">&lt;!-- Aircraft 1 --&gt;
&lt;atc:sky atc:idx='sky010'&gt;
	&lt;atc:aircraft atc:type='B737' atc:idx='WBC181'&gt;
	&lt;atc:start&gt;0&lt;/atc:start&gt;
	&lt;atc:altitude&gt;37000&lt;/atc:altitude&gt;
	&lt;atc:velocity&gt;300&lt;/atc:velocity&gt;
	&lt;atc:flightpath&gt;
		&lt;atc:point atc:x='200.47' atc:y='108'&gt;
		&lt;atc:altitude&gt;37000&lt;/atc:altitude&gt;&lt;/atc:point&gt;
		&lt;atc:point atc:x='180' atc:y='108'&gt;
		&lt;atc:altitude&gt;37000&lt;/atc:altitude&gt;&lt;/atc:point&gt;
		&lt;atc:point atc:x='159.53' atc:y='108'&gt;
		&lt;atc:altitude&gt;37000&lt;/atc:altitude&gt;
		&lt;/atc:point&gt;
	&lt;/atc:flightpath&gt;
&lt;/atc:aircraft&gt;
</v>
      </c>
      <c r="AH12" s="19" t="str">
        <f t="shared" ca="1" si="18"/>
        <v xml:space="preserve">
&lt;!-- Aircraft 2 --&gt;
&lt;atc:aircraft atc:type='B737' atc:idx='GPH889'&gt;
	&lt;atc:start&gt;0&lt;/atc:start&gt;
	&lt;atc:altitude&gt;37000&lt;/atc:altitude&gt;
	&lt;atc:velocity&gt;500&lt;/atc:velocity&gt;
	&lt;atc:flightpath&gt;
		&lt;atc:point atc:x='195.78' atc:y='123.78'&gt;
		&lt;atc:altitude&gt;37000&lt;/atc:altitude&gt;&lt;/atc:point&gt;
		&lt;atc:point atc:x='180' atc:y='108'&gt;
		&lt;atc:altitude&gt;37000&lt;/atc:altitude&gt;&lt;/atc:point&gt;
		&lt;atc:point atc:x='164.22' atc:y='92.22'&gt;
		&lt;atc:altitude&gt;37000&lt;/atc:altitude&gt;
		&lt;/atc:point&gt;
	&lt;/atc:flightpath&gt;
&lt;/atc:aircraft&gt;
&lt;/atc:sky&gt;
</v>
      </c>
    </row>
    <row r="13" spans="1:34" x14ac:dyDescent="0.25">
      <c r="A13" s="17">
        <v>11</v>
      </c>
      <c r="B13" s="18">
        <v>370</v>
      </c>
      <c r="C13" s="18">
        <v>370</v>
      </c>
      <c r="D13" s="18">
        <v>300</v>
      </c>
      <c r="E13" s="18">
        <v>500</v>
      </c>
      <c r="F13" s="18">
        <v>45</v>
      </c>
      <c r="G13" s="18">
        <v>7</v>
      </c>
      <c r="H13" s="18">
        <v>300</v>
      </c>
      <c r="I13" s="18">
        <v>2</v>
      </c>
      <c r="J13" s="18">
        <f t="shared" si="0"/>
        <v>8.3333333333333329E-2</v>
      </c>
      <c r="K13" s="18">
        <f t="shared" si="0"/>
        <v>0.1388888888888889</v>
      </c>
      <c r="L13" s="18">
        <f t="shared" si="1"/>
        <v>9.8663553737681903E-3</v>
      </c>
      <c r="M13" s="18">
        <f t="shared" si="2"/>
        <v>8.1841062637331881E-3</v>
      </c>
      <c r="N13" s="18">
        <f t="shared" si="3"/>
        <v>7.9963323790009935E-2</v>
      </c>
      <c r="O13" s="18">
        <f t="shared" si="4"/>
        <v>84.958171618005835</v>
      </c>
      <c r="P13" s="18">
        <f t="shared" si="5"/>
        <v>84.958171618005835</v>
      </c>
      <c r="Q13" s="18">
        <f t="shared" si="6"/>
        <v>204.36722792401383</v>
      </c>
      <c r="R13" s="18">
        <f t="shared" si="7"/>
        <v>289.32539954201968</v>
      </c>
      <c r="S13" s="18">
        <f t="shared" si="8"/>
        <v>17.030602327001152</v>
      </c>
      <c r="T13" s="18">
        <f t="shared" si="8"/>
        <v>40.184083269724958</v>
      </c>
      <c r="U13" s="18">
        <v>0</v>
      </c>
      <c r="V13" s="18">
        <f t="shared" si="9"/>
        <v>45</v>
      </c>
      <c r="W13" s="18">
        <v>360</v>
      </c>
      <c r="X13" s="18">
        <f t="shared" si="10"/>
        <v>216</v>
      </c>
      <c r="Y13" s="18">
        <f t="shared" si="19"/>
        <v>197.03060232700116</v>
      </c>
      <c r="Z13" s="18">
        <f t="shared" si="11"/>
        <v>108</v>
      </c>
      <c r="AA13" s="18">
        <f t="shared" si="12"/>
        <v>208.41443777578741</v>
      </c>
      <c r="AB13" s="18">
        <f t="shared" si="13"/>
        <v>136.41443777578741</v>
      </c>
      <c r="AC13" s="18">
        <f t="shared" si="20"/>
        <v>162.96939767299884</v>
      </c>
      <c r="AD13" s="18">
        <f t="shared" si="14"/>
        <v>108</v>
      </c>
      <c r="AE13" s="18">
        <f t="shared" si="15"/>
        <v>151.58556222421259</v>
      </c>
      <c r="AF13" s="18">
        <f t="shared" si="16"/>
        <v>79.585562224212595</v>
      </c>
      <c r="AG13" s="19" t="str">
        <f t="shared" ca="1" si="17"/>
        <v xml:space="preserve">&lt;!-- Aircraft 1 --&gt;
&lt;atc:sky atc:idx='sky011'&gt;
	&lt;atc:aircraft atc:type='B737' atc:idx='ZWK529'&gt;
	&lt;atc:start&gt;0&lt;/atc:start&gt;
	&lt;atc:altitude&gt;37000&lt;/atc:altitude&gt;
	&lt;atc:velocity&gt;300&lt;/atc:velocity&gt;
	&lt;atc:flightpath&gt;
		&lt;atc:point atc:x='197.03' atc:y='108'&gt;
		&lt;atc:altitude&gt;37000&lt;/atc:altitude&gt;&lt;/atc:point&gt;
		&lt;atc:point atc:x='180' atc:y='108'&gt;
		&lt;atc:altitude&gt;37000&lt;/atc:altitude&gt;&lt;/atc:point&gt;
		&lt;atc:point atc:x='162.97' atc:y='108'&gt;
		&lt;atc:altitude&gt;37000&lt;/atc:altitude&gt;
		&lt;/atc:point&gt;
	&lt;/atc:flightpath&gt;
&lt;/atc:aircraft&gt;
</v>
      </c>
      <c r="AH13" s="19" t="str">
        <f t="shared" ca="1" si="18"/>
        <v xml:space="preserve">
&lt;!-- Aircraft 2 --&gt;
&lt;atc:aircraft atc:type='B737' atc:idx='FJT669'&gt;
	&lt;atc:start&gt;0&lt;/atc:start&gt;
	&lt;atc:altitude&gt;37000&lt;/atc:altitude&gt;
	&lt;atc:velocity&gt;500&lt;/atc:velocity&gt;
	&lt;atc:flightpath&gt;
		&lt;atc:point atc:x='208.41' atc:y='136.41'&gt;
		&lt;atc:altitude&gt;37000&lt;/atc:altitude&gt;&lt;/atc:point&gt;
		&lt;atc:point atc:x='180' atc:y='108'&gt;
		&lt;atc:altitude&gt;37000&lt;/atc:altitude&gt;&lt;/atc:point&gt;
		&lt;atc:point atc:x='151.59' atc:y='79.59'&gt;
		&lt;atc:altitude&gt;37000&lt;/atc:altitude&gt;
		&lt;/atc:point&gt;
	&lt;/atc:flightpath&gt;
&lt;/atc:aircraft&gt;
&lt;/atc:sky&gt;
</v>
      </c>
    </row>
    <row r="14" spans="1:34" x14ac:dyDescent="0.25">
      <c r="A14" s="17">
        <v>12</v>
      </c>
      <c r="B14" s="18">
        <v>370</v>
      </c>
      <c r="C14" s="18">
        <v>370</v>
      </c>
      <c r="D14" s="18">
        <v>300</v>
      </c>
      <c r="E14" s="18">
        <v>500</v>
      </c>
      <c r="F14" s="18">
        <v>45</v>
      </c>
      <c r="G14" s="18">
        <v>7</v>
      </c>
      <c r="H14" s="18">
        <v>300</v>
      </c>
      <c r="I14" s="18">
        <v>1</v>
      </c>
      <c r="J14" s="18">
        <f t="shared" si="0"/>
        <v>8.3333333333333329E-2</v>
      </c>
      <c r="K14" s="18">
        <f t="shared" si="0"/>
        <v>0.1388888888888889</v>
      </c>
      <c r="L14" s="18">
        <f t="shared" si="1"/>
        <v>9.8663553737681903E-3</v>
      </c>
      <c r="M14" s="18">
        <f t="shared" si="2"/>
        <v>8.1841062637331881E-3</v>
      </c>
      <c r="N14" s="18">
        <f t="shared" si="3"/>
        <v>7.9963323790009935E-2</v>
      </c>
      <c r="O14" s="18">
        <f t="shared" si="4"/>
        <v>84.958171618005835</v>
      </c>
      <c r="P14" s="18">
        <f t="shared" si="5"/>
        <v>-84.958171618005835</v>
      </c>
      <c r="Q14" s="18">
        <f t="shared" si="6"/>
        <v>395.63277207598617</v>
      </c>
      <c r="R14" s="18">
        <f t="shared" si="7"/>
        <v>310.67460045798032</v>
      </c>
      <c r="S14" s="18">
        <f t="shared" si="8"/>
        <v>32.969397672998845</v>
      </c>
      <c r="T14" s="18">
        <f t="shared" si="8"/>
        <v>43.149250063608378</v>
      </c>
      <c r="U14" s="18">
        <v>0</v>
      </c>
      <c r="V14" s="18">
        <f t="shared" si="9"/>
        <v>45</v>
      </c>
      <c r="W14" s="18">
        <v>360</v>
      </c>
      <c r="X14" s="18">
        <f t="shared" si="10"/>
        <v>216</v>
      </c>
      <c r="Y14" s="18">
        <f t="shared" si="19"/>
        <v>212.96939767299884</v>
      </c>
      <c r="Z14" s="18">
        <f t="shared" si="11"/>
        <v>108</v>
      </c>
      <c r="AA14" s="18">
        <f t="shared" si="12"/>
        <v>210.51112732309156</v>
      </c>
      <c r="AB14" s="18">
        <f t="shared" si="13"/>
        <v>138.51112732309156</v>
      </c>
      <c r="AC14" s="18">
        <f t="shared" si="20"/>
        <v>147.03060232700116</v>
      </c>
      <c r="AD14" s="18">
        <f t="shared" si="14"/>
        <v>108</v>
      </c>
      <c r="AE14" s="18">
        <f t="shared" si="15"/>
        <v>149.48887267690844</v>
      </c>
      <c r="AF14" s="18">
        <f t="shared" si="16"/>
        <v>77.488872676908457</v>
      </c>
      <c r="AG14" s="19" t="str">
        <f t="shared" ca="1" si="17"/>
        <v xml:space="preserve">&lt;!-- Aircraft 1 --&gt;
&lt;atc:sky atc:idx='sky012'&gt;
	&lt;atc:aircraft atc:type='B737' atc:idx='LUJ378'&gt;
	&lt;atc:start&gt;0&lt;/atc:start&gt;
	&lt;atc:altitude&gt;37000&lt;/atc:altitude&gt;
	&lt;atc:velocity&gt;300&lt;/atc:velocity&gt;
	&lt;atc:flightpath&gt;
		&lt;atc:point atc:x='212.97' atc:y='108'&gt;
		&lt;atc:altitude&gt;37000&lt;/atc:altitude&gt;&lt;/atc:point&gt;
		&lt;atc:point atc:x='180' atc:y='108'&gt;
		&lt;atc:altitude&gt;37000&lt;/atc:altitude&gt;&lt;/atc:point&gt;
		&lt;atc:point atc:x='147.03' atc:y='108'&gt;
		&lt;atc:altitude&gt;37000&lt;/atc:altitude&gt;
		&lt;/atc:point&gt;
	&lt;/atc:flightpath&gt;
&lt;/atc:aircraft&gt;
</v>
      </c>
      <c r="AH14" s="19" t="str">
        <f t="shared" ca="1" si="18"/>
        <v xml:space="preserve">
&lt;!-- Aircraft 2 --&gt;
&lt;atc:aircraft atc:type='B737' atc:idx='WYL827'&gt;
	&lt;atc:start&gt;0&lt;/atc:start&gt;
	&lt;atc:altitude&gt;37000&lt;/atc:altitude&gt;
	&lt;atc:velocity&gt;500&lt;/atc:velocity&gt;
	&lt;atc:flightpath&gt;
		&lt;atc:point atc:x='210.51' atc:y='138.51'&gt;
		&lt;atc:altitude&gt;37000&lt;/atc:altitude&gt;&lt;/atc:point&gt;
		&lt;atc:point atc:x='180' atc:y='108'&gt;
		&lt;atc:altitude&gt;37000&lt;/atc:altitude&gt;&lt;/atc:point&gt;
		&lt;atc:point atc:x='149.49' atc:y='77.49'&gt;
		&lt;atc:altitude&gt;37000&lt;/atc:altitude&gt;
		&lt;/atc:point&gt;
	&lt;/atc:flightpath&gt;
&lt;/atc:aircraft&gt;
&lt;/atc:sky&gt;
</v>
      </c>
    </row>
    <row r="15" spans="1:34" x14ac:dyDescent="0.25">
      <c r="A15" s="17">
        <v>13</v>
      </c>
      <c r="B15" s="18">
        <v>370</v>
      </c>
      <c r="C15" s="18">
        <v>370</v>
      </c>
      <c r="D15" s="18">
        <v>300</v>
      </c>
      <c r="E15" s="18">
        <v>500</v>
      </c>
      <c r="F15" s="18">
        <v>45</v>
      </c>
      <c r="G15" s="18">
        <v>9</v>
      </c>
      <c r="H15" s="18">
        <v>150</v>
      </c>
      <c r="I15" s="18">
        <v>2</v>
      </c>
      <c r="J15" s="18">
        <f t="shared" si="0"/>
        <v>8.3333333333333329E-2</v>
      </c>
      <c r="K15" s="18">
        <f t="shared" si="0"/>
        <v>0.1388888888888889</v>
      </c>
      <c r="L15" s="18">
        <f t="shared" si="1"/>
        <v>9.8663553737681903E-3</v>
      </c>
      <c r="M15" s="18">
        <f t="shared" si="2"/>
        <v>8.1841062637331881E-3</v>
      </c>
      <c r="N15" s="18">
        <f t="shared" si="3"/>
        <v>7.9963323790009935E-2</v>
      </c>
      <c r="O15" s="18">
        <f t="shared" si="4"/>
        <v>109.23193493743607</v>
      </c>
      <c r="P15" s="18">
        <f t="shared" si="5"/>
        <v>109.23193493743607</v>
      </c>
      <c r="Q15" s="18">
        <f t="shared" si="6"/>
        <v>27.043578759446362</v>
      </c>
      <c r="R15" s="18">
        <f t="shared" si="7"/>
        <v>136.27551369688243</v>
      </c>
      <c r="S15" s="18">
        <f t="shared" si="8"/>
        <v>2.2536315632871968</v>
      </c>
      <c r="T15" s="18">
        <f t="shared" si="8"/>
        <v>18.927154680122559</v>
      </c>
      <c r="U15" s="18">
        <v>0</v>
      </c>
      <c r="V15" s="18">
        <f t="shared" si="9"/>
        <v>45</v>
      </c>
      <c r="W15" s="18">
        <v>360</v>
      </c>
      <c r="X15" s="18">
        <f t="shared" si="10"/>
        <v>216</v>
      </c>
      <c r="Y15" s="18">
        <f t="shared" si="19"/>
        <v>182.2536315632872</v>
      </c>
      <c r="Z15" s="18">
        <f t="shared" si="11"/>
        <v>108</v>
      </c>
      <c r="AA15" s="18">
        <f t="shared" si="12"/>
        <v>193.38351942288136</v>
      </c>
      <c r="AB15" s="18">
        <f t="shared" si="13"/>
        <v>121.38351942288136</v>
      </c>
      <c r="AC15" s="18">
        <f t="shared" si="20"/>
        <v>177.7463684367128</v>
      </c>
      <c r="AD15" s="18">
        <f t="shared" si="14"/>
        <v>108</v>
      </c>
      <c r="AE15" s="18">
        <f t="shared" si="15"/>
        <v>166.61648057711864</v>
      </c>
      <c r="AF15" s="18">
        <f t="shared" si="16"/>
        <v>94.616480577118637</v>
      </c>
      <c r="AG15" s="19" t="str">
        <f t="shared" ca="1" si="17"/>
        <v xml:space="preserve">&lt;!-- Aircraft 1 --&gt;
&lt;atc:sky atc:idx='sky013'&gt;
	&lt;atc:aircraft atc:type='B737' atc:idx='PHZ616'&gt;
	&lt;atc:start&gt;0&lt;/atc:start&gt;
	&lt;atc:altitude&gt;37000&lt;/atc:altitude&gt;
	&lt;atc:velocity&gt;300&lt;/atc:velocity&gt;
	&lt;atc:flightpath&gt;
		&lt;atc:point atc:x='182.25' atc:y='108'&gt;
		&lt;atc:altitude&gt;37000&lt;/atc:altitude&gt;&lt;/atc:point&gt;
		&lt;atc:point atc:x='180' atc:y='108'&gt;
		&lt;atc:altitude&gt;37000&lt;/atc:altitude&gt;&lt;/atc:point&gt;
		&lt;atc:point atc:x='177.75' atc:y='108'&gt;
		&lt;atc:altitude&gt;37000&lt;/atc:altitude&gt;
		&lt;/atc:point&gt;
	&lt;/atc:flightpath&gt;
&lt;/atc:aircraft&gt;
</v>
      </c>
      <c r="AH15" s="19" t="str">
        <f t="shared" ca="1" si="18"/>
        <v xml:space="preserve">
&lt;!-- Aircraft 2 --&gt;
&lt;atc:aircraft atc:type='B737' atc:idx='RIZ449'&gt;
	&lt;atc:start&gt;0&lt;/atc:start&gt;
	&lt;atc:altitude&gt;37000&lt;/atc:altitude&gt;
	&lt;atc:velocity&gt;500&lt;/atc:velocity&gt;
	&lt;atc:flightpath&gt;
		&lt;atc:point atc:x='193.38' atc:y='121.38'&gt;
		&lt;atc:altitude&gt;37000&lt;/atc:altitude&gt;&lt;/atc:point&gt;
		&lt;atc:point atc:x='180' atc:y='108'&gt;
		&lt;atc:altitude&gt;37000&lt;/atc:altitude&gt;&lt;/atc:point&gt;
		&lt;atc:point atc:x='166.62' atc:y='94.62'&gt;
		&lt;atc:altitude&gt;37000&lt;/atc:altitude&gt;
		&lt;/atc:point&gt;
	&lt;/atc:flightpath&gt;
&lt;/atc:aircraft&gt;
&lt;/atc:sky&gt;
</v>
      </c>
    </row>
    <row r="16" spans="1:34" x14ac:dyDescent="0.25">
      <c r="A16" s="17">
        <v>14</v>
      </c>
      <c r="B16" s="18">
        <v>370</v>
      </c>
      <c r="C16" s="18">
        <v>370</v>
      </c>
      <c r="D16" s="18">
        <v>300</v>
      </c>
      <c r="E16" s="18">
        <v>500</v>
      </c>
      <c r="F16" s="18">
        <v>45</v>
      </c>
      <c r="G16" s="18">
        <v>9</v>
      </c>
      <c r="H16" s="18">
        <v>150</v>
      </c>
      <c r="I16" s="18">
        <v>1</v>
      </c>
      <c r="J16" s="18">
        <f t="shared" si="0"/>
        <v>8.3333333333333329E-2</v>
      </c>
      <c r="K16" s="18">
        <f t="shared" si="0"/>
        <v>0.1388888888888889</v>
      </c>
      <c r="L16" s="18">
        <f t="shared" si="1"/>
        <v>9.8663553737681903E-3</v>
      </c>
      <c r="M16" s="18">
        <f t="shared" si="2"/>
        <v>8.1841062637331881E-3</v>
      </c>
      <c r="N16" s="18">
        <f t="shared" si="3"/>
        <v>7.9963323790009935E-2</v>
      </c>
      <c r="O16" s="18">
        <f t="shared" si="4"/>
        <v>109.23193493743607</v>
      </c>
      <c r="P16" s="18">
        <f t="shared" si="5"/>
        <v>-109.23193493743607</v>
      </c>
      <c r="Q16" s="18">
        <f t="shared" si="6"/>
        <v>272.95642124055365</v>
      </c>
      <c r="R16" s="18">
        <f t="shared" si="7"/>
        <v>163.7244863031176</v>
      </c>
      <c r="S16" s="18">
        <f t="shared" si="8"/>
        <v>22.746368436712803</v>
      </c>
      <c r="T16" s="18">
        <f t="shared" si="8"/>
        <v>22.739511986544112</v>
      </c>
      <c r="U16" s="18">
        <v>0</v>
      </c>
      <c r="V16" s="18">
        <f t="shared" si="9"/>
        <v>45</v>
      </c>
      <c r="W16" s="18">
        <v>360</v>
      </c>
      <c r="X16" s="18">
        <f t="shared" si="10"/>
        <v>216</v>
      </c>
      <c r="Y16" s="18">
        <f t="shared" si="19"/>
        <v>202.7463684367128</v>
      </c>
      <c r="Z16" s="18">
        <f t="shared" si="11"/>
        <v>108</v>
      </c>
      <c r="AA16" s="18">
        <f t="shared" si="12"/>
        <v>196.07926312655812</v>
      </c>
      <c r="AB16" s="18">
        <f t="shared" si="13"/>
        <v>124.07926312655812</v>
      </c>
      <c r="AC16" s="18">
        <f t="shared" si="20"/>
        <v>157.2536315632872</v>
      </c>
      <c r="AD16" s="18">
        <f t="shared" si="14"/>
        <v>108</v>
      </c>
      <c r="AE16" s="18">
        <f t="shared" si="15"/>
        <v>163.92073687344188</v>
      </c>
      <c r="AF16" s="18">
        <f t="shared" si="16"/>
        <v>91.920736873441882</v>
      </c>
      <c r="AG16" s="19" t="str">
        <f t="shared" ca="1" si="17"/>
        <v xml:space="preserve">&lt;!-- Aircraft 1 --&gt;
&lt;atc:sky atc:idx='sky014'&gt;
	&lt;atc:aircraft atc:type='B737' atc:idx='FNT209'&gt;
	&lt;atc:start&gt;0&lt;/atc:start&gt;
	&lt;atc:altitude&gt;37000&lt;/atc:altitude&gt;
	&lt;atc:velocity&gt;300&lt;/atc:velocity&gt;
	&lt;atc:flightpath&gt;
		&lt;atc:point atc:x='202.75' atc:y='108'&gt;
		&lt;atc:altitude&gt;37000&lt;/atc:altitude&gt;&lt;/atc:point&gt;
		&lt;atc:point atc:x='180' atc:y='108'&gt;
		&lt;atc:altitude&gt;37000&lt;/atc:altitude&gt;&lt;/atc:point&gt;
		&lt;atc:point atc:x='157.25' atc:y='108'&gt;
		&lt;atc:altitude&gt;37000&lt;/atc:altitude&gt;
		&lt;/atc:point&gt;
	&lt;/atc:flightpath&gt;
&lt;/atc:aircraft&gt;
</v>
      </c>
      <c r="AH16" s="19" t="str">
        <f t="shared" ca="1" si="18"/>
        <v xml:space="preserve">
&lt;!-- Aircraft 2 --&gt;
&lt;atc:aircraft atc:type='B737' atc:idx='MKW130'&gt;
	&lt;atc:start&gt;0&lt;/atc:start&gt;
	&lt;atc:altitude&gt;37000&lt;/atc:altitude&gt;
	&lt;atc:velocity&gt;500&lt;/atc:velocity&gt;
	&lt;atc:flightpath&gt;
		&lt;atc:point atc:x='196.08' atc:y='124.08'&gt;
		&lt;atc:altitude&gt;37000&lt;/atc:altitude&gt;&lt;/atc:point&gt;
		&lt;atc:point atc:x='180' atc:y='108'&gt;
		&lt;atc:altitude&gt;37000&lt;/atc:altitude&gt;&lt;/atc:point&gt;
		&lt;atc:point atc:x='163.92' atc:y='91.92'&gt;
		&lt;atc:altitude&gt;37000&lt;/atc:altitude&gt;
		&lt;/atc:point&gt;
	&lt;/atc:flightpath&gt;
&lt;/atc:aircraft&gt;
&lt;/atc:sky&gt;
</v>
      </c>
    </row>
    <row r="17" spans="1:34" x14ac:dyDescent="0.25">
      <c r="A17" s="17">
        <v>15</v>
      </c>
      <c r="B17" s="18">
        <v>370</v>
      </c>
      <c r="C17" s="18">
        <v>370</v>
      </c>
      <c r="D17" s="18">
        <v>300</v>
      </c>
      <c r="E17" s="18">
        <v>500</v>
      </c>
      <c r="F17" s="18">
        <v>45</v>
      </c>
      <c r="G17" s="18">
        <v>9</v>
      </c>
      <c r="H17" s="18">
        <v>300</v>
      </c>
      <c r="I17" s="18">
        <v>2</v>
      </c>
      <c r="J17" s="18">
        <f t="shared" si="0"/>
        <v>8.3333333333333329E-2</v>
      </c>
      <c r="K17" s="18">
        <f t="shared" si="0"/>
        <v>0.1388888888888889</v>
      </c>
      <c r="L17" s="18">
        <f t="shared" si="1"/>
        <v>9.8663553737681903E-3</v>
      </c>
      <c r="M17" s="18">
        <f t="shared" si="2"/>
        <v>8.1841062637331881E-3</v>
      </c>
      <c r="N17" s="18">
        <f t="shared" si="3"/>
        <v>7.9963323790009935E-2</v>
      </c>
      <c r="O17" s="18">
        <f t="shared" si="4"/>
        <v>109.23193493743607</v>
      </c>
      <c r="P17" s="18">
        <f t="shared" si="5"/>
        <v>109.23193493743607</v>
      </c>
      <c r="Q17" s="18">
        <f t="shared" si="6"/>
        <v>177.04357875944635</v>
      </c>
      <c r="R17" s="18">
        <f t="shared" si="7"/>
        <v>286.2755136968824</v>
      </c>
      <c r="S17" s="18">
        <f t="shared" si="8"/>
        <v>14.753631563287195</v>
      </c>
      <c r="T17" s="18">
        <f t="shared" si="8"/>
        <v>39.760488013455891</v>
      </c>
      <c r="U17" s="18">
        <v>0</v>
      </c>
      <c r="V17" s="18">
        <f t="shared" si="9"/>
        <v>45</v>
      </c>
      <c r="W17" s="18">
        <v>360</v>
      </c>
      <c r="X17" s="18">
        <f t="shared" si="10"/>
        <v>216</v>
      </c>
      <c r="Y17" s="18">
        <f t="shared" si="19"/>
        <v>194.7536315632872</v>
      </c>
      <c r="Z17" s="18">
        <f t="shared" si="11"/>
        <v>108</v>
      </c>
      <c r="AA17" s="18">
        <f t="shared" si="12"/>
        <v>208.11491069760109</v>
      </c>
      <c r="AB17" s="18">
        <f t="shared" si="13"/>
        <v>136.11491069760109</v>
      </c>
      <c r="AC17" s="18">
        <f t="shared" si="20"/>
        <v>165.2463684367128</v>
      </c>
      <c r="AD17" s="18">
        <f t="shared" si="14"/>
        <v>108</v>
      </c>
      <c r="AE17" s="18">
        <f t="shared" si="15"/>
        <v>151.88508930239891</v>
      </c>
      <c r="AF17" s="18">
        <f t="shared" si="16"/>
        <v>79.88508930239891</v>
      </c>
      <c r="AG17" s="19" t="str">
        <f t="shared" ca="1" si="17"/>
        <v xml:space="preserve">&lt;!-- Aircraft 1 --&gt;
&lt;atc:sky atc:idx='sky015'&gt;
	&lt;atc:aircraft atc:type='B737' atc:idx='MAT984'&gt;
	&lt;atc:start&gt;0&lt;/atc:start&gt;
	&lt;atc:altitude&gt;37000&lt;/atc:altitude&gt;
	&lt;atc:velocity&gt;300&lt;/atc:velocity&gt;
	&lt;atc:flightpath&gt;
		&lt;atc:point atc:x='194.75' atc:y='108'&gt;
		&lt;atc:altitude&gt;37000&lt;/atc:altitude&gt;&lt;/atc:point&gt;
		&lt;atc:point atc:x='180' atc:y='108'&gt;
		&lt;atc:altitude&gt;37000&lt;/atc:altitude&gt;&lt;/atc:point&gt;
		&lt;atc:point atc:x='165.25' atc:y='108'&gt;
		&lt;atc:altitude&gt;37000&lt;/atc:altitude&gt;
		&lt;/atc:point&gt;
	&lt;/atc:flightpath&gt;
&lt;/atc:aircraft&gt;
</v>
      </c>
      <c r="AH17" s="19" t="str">
        <f t="shared" ca="1" si="18"/>
        <v xml:space="preserve">
&lt;!-- Aircraft 2 --&gt;
&lt;atc:aircraft atc:type='B737' atc:idx='ZIV606'&gt;
	&lt;atc:start&gt;0&lt;/atc:start&gt;
	&lt;atc:altitude&gt;37000&lt;/atc:altitude&gt;
	&lt;atc:velocity&gt;500&lt;/atc:velocity&gt;
	&lt;atc:flightpath&gt;
		&lt;atc:point atc:x='208.11' atc:y='136.11'&gt;
		&lt;atc:altitude&gt;37000&lt;/atc:altitude&gt;&lt;/atc:point&gt;
		&lt;atc:point atc:x='180' atc:y='108'&gt;
		&lt;atc:altitude&gt;37000&lt;/atc:altitude&gt;&lt;/atc:point&gt;
		&lt;atc:point atc:x='151.89' atc:y='79.89'&gt;
		&lt;atc:altitude&gt;37000&lt;/atc:altitude&gt;
		&lt;/atc:point&gt;
	&lt;/atc:flightpath&gt;
&lt;/atc:aircraft&gt;
&lt;/atc:sky&gt;
</v>
      </c>
    </row>
    <row r="18" spans="1:34" x14ac:dyDescent="0.25">
      <c r="A18" s="17">
        <v>16</v>
      </c>
      <c r="B18" s="18">
        <v>370</v>
      </c>
      <c r="C18" s="18">
        <v>370</v>
      </c>
      <c r="D18" s="18">
        <v>300</v>
      </c>
      <c r="E18" s="18">
        <v>500</v>
      </c>
      <c r="F18" s="18">
        <v>45</v>
      </c>
      <c r="G18" s="18">
        <v>9</v>
      </c>
      <c r="H18" s="18">
        <v>300</v>
      </c>
      <c r="I18" s="18">
        <v>1</v>
      </c>
      <c r="J18" s="18">
        <f t="shared" si="0"/>
        <v>8.3333333333333329E-2</v>
      </c>
      <c r="K18" s="18">
        <f t="shared" si="0"/>
        <v>0.1388888888888889</v>
      </c>
      <c r="L18" s="18">
        <f t="shared" si="1"/>
        <v>9.8663553737681903E-3</v>
      </c>
      <c r="M18" s="18">
        <f t="shared" si="2"/>
        <v>8.1841062637331881E-3</v>
      </c>
      <c r="N18" s="18">
        <f t="shared" si="3"/>
        <v>7.9963323790009935E-2</v>
      </c>
      <c r="O18" s="18">
        <f t="shared" si="4"/>
        <v>109.23193493743607</v>
      </c>
      <c r="P18" s="18">
        <f t="shared" si="5"/>
        <v>-109.23193493743607</v>
      </c>
      <c r="Q18" s="18">
        <f t="shared" si="6"/>
        <v>422.95642124055365</v>
      </c>
      <c r="R18" s="18">
        <f t="shared" si="7"/>
        <v>313.7244863031176</v>
      </c>
      <c r="S18" s="18">
        <f t="shared" si="8"/>
        <v>35.2463684367128</v>
      </c>
      <c r="T18" s="18">
        <f t="shared" si="8"/>
        <v>43.572845319877445</v>
      </c>
      <c r="U18" s="18">
        <v>0</v>
      </c>
      <c r="V18" s="18">
        <f t="shared" si="9"/>
        <v>45</v>
      </c>
      <c r="W18" s="18">
        <v>360</v>
      </c>
      <c r="X18" s="18">
        <f t="shared" si="10"/>
        <v>216</v>
      </c>
      <c r="Y18" s="18">
        <f t="shared" si="19"/>
        <v>215.2463684367128</v>
      </c>
      <c r="Z18" s="18">
        <f t="shared" si="11"/>
        <v>108</v>
      </c>
      <c r="AA18" s="18">
        <f t="shared" si="12"/>
        <v>210.81065440127787</v>
      </c>
      <c r="AB18" s="18">
        <f t="shared" si="13"/>
        <v>138.81065440127787</v>
      </c>
      <c r="AC18" s="18">
        <f t="shared" si="20"/>
        <v>144.7536315632872</v>
      </c>
      <c r="AD18" s="18">
        <f t="shared" si="14"/>
        <v>108</v>
      </c>
      <c r="AE18" s="18">
        <f t="shared" si="15"/>
        <v>149.18934559872213</v>
      </c>
      <c r="AF18" s="18">
        <f t="shared" si="16"/>
        <v>77.189345598722142</v>
      </c>
      <c r="AG18" s="19" t="str">
        <f t="shared" ca="1" si="17"/>
        <v xml:space="preserve">&lt;!-- Aircraft 1 --&gt;
&lt;atc:sky atc:idx='sky016'&gt;
	&lt;atc:aircraft atc:type='B737' atc:idx='LWB307'&gt;
	&lt;atc:start&gt;0&lt;/atc:start&gt;
	&lt;atc:altitude&gt;37000&lt;/atc:altitude&gt;
	&lt;atc:velocity&gt;300&lt;/atc:velocity&gt;
	&lt;atc:flightpath&gt;
		&lt;atc:point atc:x='215.25' atc:y='108'&gt;
		&lt;atc:altitude&gt;37000&lt;/atc:altitude&gt;&lt;/atc:point&gt;
		&lt;atc:point atc:x='180' atc:y='108'&gt;
		&lt;atc:altitude&gt;37000&lt;/atc:altitude&gt;&lt;/atc:point&gt;
		&lt;atc:point atc:x='144.75' atc:y='108'&gt;
		&lt;atc:altitude&gt;37000&lt;/atc:altitude&gt;
		&lt;/atc:point&gt;
	&lt;/atc:flightpath&gt;
&lt;/atc:aircraft&gt;
</v>
      </c>
      <c r="AH18" s="19" t="str">
        <f t="shared" ca="1" si="18"/>
        <v xml:space="preserve">
&lt;!-- Aircraft 2 --&gt;
&lt;atc:aircraft atc:type='B737' atc:idx='AKX319'&gt;
	&lt;atc:start&gt;0&lt;/atc:start&gt;
	&lt;atc:altitude&gt;37000&lt;/atc:altitude&gt;
	&lt;atc:velocity&gt;500&lt;/atc:velocity&gt;
	&lt;atc:flightpath&gt;
		&lt;atc:point atc:x='210.81' atc:y='138.81'&gt;
		&lt;atc:altitude&gt;37000&lt;/atc:altitude&gt;&lt;/atc:point&gt;
		&lt;atc:point atc:x='180' atc:y='108'&gt;
		&lt;atc:altitude&gt;37000&lt;/atc:altitude&gt;&lt;/atc:point&gt;
		&lt;atc:point atc:x='149.19' atc:y='77.19'&gt;
		&lt;atc:altitude&gt;37000&lt;/atc:altitude&gt;
		&lt;/atc:point&gt;
	&lt;/atc:flightpath&gt;
&lt;/atc:aircraft&gt;
&lt;/atc:sky&gt;
</v>
      </c>
    </row>
    <row r="19" spans="1:34" x14ac:dyDescent="0.25">
      <c r="A19" s="17">
        <v>17</v>
      </c>
      <c r="B19" s="18">
        <v>370</v>
      </c>
      <c r="C19" s="18">
        <v>370</v>
      </c>
      <c r="D19" s="18">
        <v>300</v>
      </c>
      <c r="E19" s="18">
        <v>500</v>
      </c>
      <c r="F19" s="18">
        <v>67.5</v>
      </c>
      <c r="G19" s="18">
        <v>1</v>
      </c>
      <c r="H19" s="18">
        <v>150</v>
      </c>
      <c r="I19" s="18">
        <v>2</v>
      </c>
      <c r="J19" s="18">
        <f t="shared" si="0"/>
        <v>8.3333333333333329E-2</v>
      </c>
      <c r="K19" s="18">
        <f t="shared" si="0"/>
        <v>0.1388888888888889</v>
      </c>
      <c r="L19" s="18">
        <f t="shared" si="1"/>
        <v>1.7376155115005641E-2</v>
      </c>
      <c r="M19" s="18">
        <f t="shared" si="2"/>
        <v>1.0693050144806558E-2</v>
      </c>
      <c r="N19" s="18">
        <f t="shared" si="3"/>
        <v>0.10699860285846474</v>
      </c>
      <c r="O19" s="18">
        <f t="shared" si="4"/>
        <v>12.327506465197324</v>
      </c>
      <c r="P19" s="18">
        <f t="shared" si="5"/>
        <v>12.327506465197324</v>
      </c>
      <c r="Q19" s="18">
        <f t="shared" si="6"/>
        <v>139.45692818873277</v>
      </c>
      <c r="R19" s="18">
        <f t="shared" si="7"/>
        <v>151.78443465393011</v>
      </c>
      <c r="S19" s="18">
        <f t="shared" si="8"/>
        <v>11.621410682394398</v>
      </c>
      <c r="T19" s="18">
        <f t="shared" si="8"/>
        <v>21.081171479712516</v>
      </c>
      <c r="U19" s="18">
        <v>0</v>
      </c>
      <c r="V19" s="18">
        <f t="shared" si="9"/>
        <v>67.5</v>
      </c>
      <c r="W19" s="18">
        <v>360</v>
      </c>
      <c r="X19" s="18">
        <f t="shared" si="10"/>
        <v>216</v>
      </c>
      <c r="Y19" s="18">
        <f t="shared" si="19"/>
        <v>191.62141068239441</v>
      </c>
      <c r="Z19" s="18">
        <f t="shared" si="11"/>
        <v>108</v>
      </c>
      <c r="AA19" s="18">
        <f t="shared" si="12"/>
        <v>188.06741506013341</v>
      </c>
      <c r="AB19" s="18">
        <f t="shared" si="13"/>
        <v>127.47646285146706</v>
      </c>
      <c r="AC19" s="18">
        <f t="shared" si="20"/>
        <v>168.37858931760559</v>
      </c>
      <c r="AD19" s="18">
        <f t="shared" si="14"/>
        <v>108</v>
      </c>
      <c r="AE19" s="18">
        <f t="shared" si="15"/>
        <v>171.93258493986659</v>
      </c>
      <c r="AF19" s="18">
        <f t="shared" si="16"/>
        <v>88.523537148532938</v>
      </c>
      <c r="AG19" s="19" t="str">
        <f t="shared" ca="1" si="17"/>
        <v xml:space="preserve">&lt;!-- Aircraft 1 --&gt;
&lt;atc:sky atc:idx='sky017'&gt;
	&lt;atc:aircraft atc:type='B737' atc:idx='YSX180'&gt;
	&lt;atc:start&gt;0&lt;/atc:start&gt;
	&lt;atc:altitude&gt;37000&lt;/atc:altitude&gt;
	&lt;atc:velocity&gt;300&lt;/atc:velocity&gt;
	&lt;atc:flightpath&gt;
		&lt;atc:point atc:x='191.62' atc:y='108'&gt;
		&lt;atc:altitude&gt;37000&lt;/atc:altitude&gt;&lt;/atc:point&gt;
		&lt;atc:point atc:x='180' atc:y='108'&gt;
		&lt;atc:altitude&gt;37000&lt;/atc:altitude&gt;&lt;/atc:point&gt;
		&lt;atc:point atc:x='168.38' atc:y='108'&gt;
		&lt;atc:altitude&gt;37000&lt;/atc:altitude&gt;
		&lt;/atc:point&gt;
	&lt;/atc:flightpath&gt;
&lt;/atc:aircraft&gt;
</v>
      </c>
      <c r="AH19" s="19" t="str">
        <f t="shared" ca="1" si="18"/>
        <v xml:space="preserve">
&lt;!-- Aircraft 2 --&gt;
&lt;atc:aircraft atc:type='B737' atc:idx='CPK206'&gt;
	&lt;atc:start&gt;0&lt;/atc:start&gt;
	&lt;atc:altitude&gt;37000&lt;/atc:altitude&gt;
	&lt;atc:velocity&gt;500&lt;/atc:velocity&gt;
	&lt;atc:flightpath&gt;
		&lt;atc:point atc:x='188.07' atc:y='127.48'&gt;
		&lt;atc:altitude&gt;37000&lt;/atc:altitude&gt;&lt;/atc:point&gt;
		&lt;atc:point atc:x='180' atc:y='108'&gt;
		&lt;atc:altitude&gt;37000&lt;/atc:altitude&gt;&lt;/atc:point&gt;
		&lt;atc:point atc:x='171.93' atc:y='88.52'&gt;
		&lt;atc:altitude&gt;37000&lt;/atc:altitude&gt;
		&lt;/atc:point&gt;
	&lt;/atc:flightpath&gt;
&lt;/atc:aircraft&gt;
&lt;/atc:sky&gt;
</v>
      </c>
    </row>
    <row r="20" spans="1:34" x14ac:dyDescent="0.25">
      <c r="A20" s="17">
        <v>18</v>
      </c>
      <c r="B20" s="18">
        <v>370</v>
      </c>
      <c r="C20" s="18">
        <v>370</v>
      </c>
      <c r="D20" s="18">
        <v>300</v>
      </c>
      <c r="E20" s="18">
        <v>500</v>
      </c>
      <c r="F20" s="18">
        <v>67.5</v>
      </c>
      <c r="G20" s="18">
        <v>1</v>
      </c>
      <c r="H20" s="18">
        <v>150</v>
      </c>
      <c r="I20" s="18">
        <v>1</v>
      </c>
      <c r="J20" s="18">
        <f t="shared" si="0"/>
        <v>8.3333333333333329E-2</v>
      </c>
      <c r="K20" s="18">
        <f t="shared" si="0"/>
        <v>0.1388888888888889</v>
      </c>
      <c r="L20" s="18">
        <f t="shared" si="1"/>
        <v>1.7376155115005641E-2</v>
      </c>
      <c r="M20" s="18">
        <f t="shared" si="2"/>
        <v>1.0693050144806558E-2</v>
      </c>
      <c r="N20" s="18">
        <f t="shared" si="3"/>
        <v>0.10699860285846474</v>
      </c>
      <c r="O20" s="18">
        <f t="shared" si="4"/>
        <v>12.327506465197324</v>
      </c>
      <c r="P20" s="18">
        <f t="shared" si="5"/>
        <v>-12.327506465197324</v>
      </c>
      <c r="Q20" s="18">
        <f t="shared" si="6"/>
        <v>160.54307181126723</v>
      </c>
      <c r="R20" s="18">
        <f t="shared" si="7"/>
        <v>148.21556534606989</v>
      </c>
      <c r="S20" s="18">
        <f t="shared" si="8"/>
        <v>13.378589317605602</v>
      </c>
      <c r="T20" s="18">
        <f t="shared" si="8"/>
        <v>20.585495186954152</v>
      </c>
      <c r="U20" s="18">
        <v>0</v>
      </c>
      <c r="V20" s="18">
        <f t="shared" si="9"/>
        <v>67.5</v>
      </c>
      <c r="W20" s="18">
        <v>360</v>
      </c>
      <c r="X20" s="18">
        <f t="shared" si="10"/>
        <v>216</v>
      </c>
      <c r="Y20" s="18">
        <f t="shared" si="19"/>
        <v>193.37858931760559</v>
      </c>
      <c r="Z20" s="18">
        <f t="shared" si="11"/>
        <v>108</v>
      </c>
      <c r="AA20" s="18">
        <f t="shared" si="12"/>
        <v>187.87772795507865</v>
      </c>
      <c r="AB20" s="18">
        <f t="shared" si="13"/>
        <v>127.01851766983654</v>
      </c>
      <c r="AC20" s="18">
        <f t="shared" si="20"/>
        <v>166.62141068239441</v>
      </c>
      <c r="AD20" s="18">
        <f t="shared" si="14"/>
        <v>108</v>
      </c>
      <c r="AE20" s="18">
        <f t="shared" si="15"/>
        <v>172.12227204492135</v>
      </c>
      <c r="AF20" s="18">
        <f t="shared" si="16"/>
        <v>88.981482330163459</v>
      </c>
      <c r="AG20" s="19" t="str">
        <f t="shared" ca="1" si="17"/>
        <v xml:space="preserve">&lt;!-- Aircraft 1 --&gt;
&lt;atc:sky atc:idx='sky018'&gt;
	&lt;atc:aircraft atc:type='B737' atc:idx='XWO693'&gt;
	&lt;atc:start&gt;0&lt;/atc:start&gt;
	&lt;atc:altitude&gt;37000&lt;/atc:altitude&gt;
	&lt;atc:velocity&gt;300&lt;/atc:velocity&gt;
	&lt;atc:flightpath&gt;
		&lt;atc:point atc:x='193.38' atc:y='108'&gt;
		&lt;atc:altitude&gt;37000&lt;/atc:altitude&gt;&lt;/atc:point&gt;
		&lt;atc:point atc:x='180' atc:y='108'&gt;
		&lt;atc:altitude&gt;37000&lt;/atc:altitude&gt;&lt;/atc:point&gt;
		&lt;atc:point atc:x='166.62' atc:y='108'&gt;
		&lt;atc:altitude&gt;37000&lt;/atc:altitude&gt;
		&lt;/atc:point&gt;
	&lt;/atc:flightpath&gt;
&lt;/atc:aircraft&gt;
</v>
      </c>
      <c r="AH20" s="19" t="str">
        <f t="shared" ca="1" si="18"/>
        <v xml:space="preserve">
&lt;!-- Aircraft 2 --&gt;
&lt;atc:aircraft atc:type='B737' atc:idx='VBX346'&gt;
	&lt;atc:start&gt;0&lt;/atc:start&gt;
	&lt;atc:altitude&gt;37000&lt;/atc:altitude&gt;
	&lt;atc:velocity&gt;500&lt;/atc:velocity&gt;
	&lt;atc:flightpath&gt;
		&lt;atc:point atc:x='187.88' atc:y='127.02'&gt;
		&lt;atc:altitude&gt;37000&lt;/atc:altitude&gt;&lt;/atc:point&gt;
		&lt;atc:point atc:x='180' atc:y='108'&gt;
		&lt;atc:altitude&gt;37000&lt;/atc:altitude&gt;&lt;/atc:point&gt;
		&lt;atc:point atc:x='172.12' atc:y='88.98'&gt;
		&lt;atc:altitude&gt;37000&lt;/atc:altitude&gt;
		&lt;/atc:point&gt;
	&lt;/atc:flightpath&gt;
&lt;/atc:aircraft&gt;
&lt;/atc:sky&gt;
</v>
      </c>
    </row>
    <row r="21" spans="1:34" x14ac:dyDescent="0.25">
      <c r="A21" s="17">
        <v>19</v>
      </c>
      <c r="B21" s="18">
        <v>370</v>
      </c>
      <c r="C21" s="18">
        <v>370</v>
      </c>
      <c r="D21" s="18">
        <v>300</v>
      </c>
      <c r="E21" s="18">
        <v>500</v>
      </c>
      <c r="F21" s="18">
        <v>67.5</v>
      </c>
      <c r="G21" s="18">
        <v>1</v>
      </c>
      <c r="H21" s="18">
        <v>300</v>
      </c>
      <c r="I21" s="18">
        <v>2</v>
      </c>
      <c r="J21" s="18">
        <f t="shared" si="0"/>
        <v>8.3333333333333329E-2</v>
      </c>
      <c r="K21" s="18">
        <f t="shared" si="0"/>
        <v>0.1388888888888889</v>
      </c>
      <c r="L21" s="18">
        <f t="shared" si="1"/>
        <v>1.7376155115005641E-2</v>
      </c>
      <c r="M21" s="18">
        <f t="shared" si="2"/>
        <v>1.0693050144806558E-2</v>
      </c>
      <c r="N21" s="18">
        <f t="shared" si="3"/>
        <v>0.10699860285846474</v>
      </c>
      <c r="O21" s="18">
        <f t="shared" si="4"/>
        <v>12.327506465197324</v>
      </c>
      <c r="P21" s="18">
        <f t="shared" si="5"/>
        <v>12.327506465197324</v>
      </c>
      <c r="Q21" s="18">
        <f t="shared" si="6"/>
        <v>289.45692818873277</v>
      </c>
      <c r="R21" s="18">
        <f t="shared" si="7"/>
        <v>301.78443465393008</v>
      </c>
      <c r="S21" s="18">
        <f t="shared" si="8"/>
        <v>24.121410682394398</v>
      </c>
      <c r="T21" s="18">
        <f t="shared" si="8"/>
        <v>41.914504813045845</v>
      </c>
      <c r="U21" s="18">
        <v>0</v>
      </c>
      <c r="V21" s="18">
        <f t="shared" si="9"/>
        <v>67.5</v>
      </c>
      <c r="W21" s="18">
        <v>360</v>
      </c>
      <c r="X21" s="18">
        <f t="shared" si="10"/>
        <v>216</v>
      </c>
      <c r="Y21" s="18">
        <f t="shared" si="19"/>
        <v>204.12141068239441</v>
      </c>
      <c r="Z21" s="18">
        <f t="shared" si="11"/>
        <v>108</v>
      </c>
      <c r="AA21" s="18">
        <f t="shared" si="12"/>
        <v>196.03998656773945</v>
      </c>
      <c r="AB21" s="18">
        <f t="shared" si="13"/>
        <v>146.72395311211886</v>
      </c>
      <c r="AC21" s="18">
        <f t="shared" si="20"/>
        <v>155.87858931760559</v>
      </c>
      <c r="AD21" s="18">
        <f t="shared" si="14"/>
        <v>108</v>
      </c>
      <c r="AE21" s="18">
        <f t="shared" si="15"/>
        <v>163.96001343226055</v>
      </c>
      <c r="AF21" s="18">
        <f t="shared" si="16"/>
        <v>69.276046887881137</v>
      </c>
      <c r="AG21" s="19" t="str">
        <f t="shared" ca="1" si="17"/>
        <v xml:space="preserve">&lt;!-- Aircraft 1 --&gt;
&lt;atc:sky atc:idx='sky019'&gt;
	&lt;atc:aircraft atc:type='B737' atc:idx='ENQ809'&gt;
	&lt;atc:start&gt;0&lt;/atc:start&gt;
	&lt;atc:altitude&gt;37000&lt;/atc:altitude&gt;
	&lt;atc:velocity&gt;300&lt;/atc:velocity&gt;
	&lt;atc:flightpath&gt;
		&lt;atc:point atc:x='204.12' atc:y='108'&gt;
		&lt;atc:altitude&gt;37000&lt;/atc:altitude&gt;&lt;/atc:point&gt;
		&lt;atc:point atc:x='180' atc:y='108'&gt;
		&lt;atc:altitude&gt;37000&lt;/atc:altitude&gt;&lt;/atc:point&gt;
		&lt;atc:point atc:x='155.88' atc:y='108'&gt;
		&lt;atc:altitude&gt;37000&lt;/atc:altitude&gt;
		&lt;/atc:point&gt;
	&lt;/atc:flightpath&gt;
&lt;/atc:aircraft&gt;
</v>
      </c>
      <c r="AH21" s="19" t="str">
        <f t="shared" ca="1" si="18"/>
        <v xml:space="preserve">
&lt;!-- Aircraft 2 --&gt;
&lt;atc:aircraft atc:type='B737' atc:idx='XCR386'&gt;
	&lt;atc:start&gt;0&lt;/atc:start&gt;
	&lt;atc:altitude&gt;37000&lt;/atc:altitude&gt;
	&lt;atc:velocity&gt;500&lt;/atc:velocity&gt;
	&lt;atc:flightpath&gt;
		&lt;atc:point atc:x='196.04' atc:y='146.72'&gt;
		&lt;atc:altitude&gt;37000&lt;/atc:altitude&gt;&lt;/atc:point&gt;
		&lt;atc:point atc:x='180' atc:y='108'&gt;
		&lt;atc:altitude&gt;37000&lt;/atc:altitude&gt;&lt;/atc:point&gt;
		&lt;atc:point atc:x='163.96' atc:y='69.28'&gt;
		&lt;atc:altitude&gt;37000&lt;/atc:altitude&gt;
		&lt;/atc:point&gt;
	&lt;/atc:flightpath&gt;
&lt;/atc:aircraft&gt;
&lt;/atc:sky&gt;
</v>
      </c>
    </row>
    <row r="22" spans="1:34" x14ac:dyDescent="0.25">
      <c r="A22" s="17">
        <v>20</v>
      </c>
      <c r="B22" s="18">
        <v>370</v>
      </c>
      <c r="C22" s="18">
        <v>370</v>
      </c>
      <c r="D22" s="18">
        <v>300</v>
      </c>
      <c r="E22" s="18">
        <v>500</v>
      </c>
      <c r="F22" s="18">
        <v>67.5</v>
      </c>
      <c r="G22" s="18">
        <v>1</v>
      </c>
      <c r="H22" s="18">
        <v>300</v>
      </c>
      <c r="I22" s="18">
        <v>1</v>
      </c>
      <c r="J22" s="18">
        <f t="shared" si="0"/>
        <v>8.3333333333333329E-2</v>
      </c>
      <c r="K22" s="18">
        <f t="shared" si="0"/>
        <v>0.1388888888888889</v>
      </c>
      <c r="L22" s="18">
        <f t="shared" si="1"/>
        <v>1.7376155115005641E-2</v>
      </c>
      <c r="M22" s="18">
        <f t="shared" si="2"/>
        <v>1.0693050144806558E-2</v>
      </c>
      <c r="N22" s="18">
        <f t="shared" si="3"/>
        <v>0.10699860285846474</v>
      </c>
      <c r="O22" s="18">
        <f t="shared" si="4"/>
        <v>12.327506465197324</v>
      </c>
      <c r="P22" s="18">
        <f t="shared" si="5"/>
        <v>-12.327506465197324</v>
      </c>
      <c r="Q22" s="18">
        <f t="shared" si="6"/>
        <v>310.54307181126723</v>
      </c>
      <c r="R22" s="18">
        <f t="shared" si="7"/>
        <v>298.21556534606992</v>
      </c>
      <c r="S22" s="18">
        <f t="shared" si="8"/>
        <v>25.878589317605602</v>
      </c>
      <c r="T22" s="18">
        <f t="shared" si="8"/>
        <v>41.418828520287491</v>
      </c>
      <c r="U22" s="18">
        <v>0</v>
      </c>
      <c r="V22" s="18">
        <f t="shared" si="9"/>
        <v>67.5</v>
      </c>
      <c r="W22" s="18">
        <v>360</v>
      </c>
      <c r="X22" s="18">
        <f t="shared" si="10"/>
        <v>216</v>
      </c>
      <c r="Y22" s="18">
        <f t="shared" si="19"/>
        <v>205.87858931760559</v>
      </c>
      <c r="Z22" s="18">
        <f t="shared" si="11"/>
        <v>108</v>
      </c>
      <c r="AA22" s="18">
        <f t="shared" si="12"/>
        <v>195.85029946268469</v>
      </c>
      <c r="AB22" s="18">
        <f t="shared" si="13"/>
        <v>146.26600793048834</v>
      </c>
      <c r="AC22" s="18">
        <f t="shared" si="20"/>
        <v>154.12141068239441</v>
      </c>
      <c r="AD22" s="18">
        <f t="shared" si="14"/>
        <v>108</v>
      </c>
      <c r="AE22" s="18">
        <f t="shared" si="15"/>
        <v>164.14970053731531</v>
      </c>
      <c r="AF22" s="18">
        <f t="shared" si="16"/>
        <v>69.733992069511643</v>
      </c>
      <c r="AG22" s="19" t="str">
        <f t="shared" ca="1" si="17"/>
        <v xml:space="preserve">&lt;!-- Aircraft 1 --&gt;
&lt;atc:sky atc:idx='sky020'&gt;
	&lt;atc:aircraft atc:type='B737' atc:idx='BFS180'&gt;
	&lt;atc:start&gt;0&lt;/atc:start&gt;
	&lt;atc:altitude&gt;37000&lt;/atc:altitude&gt;
	&lt;atc:velocity&gt;300&lt;/atc:velocity&gt;
	&lt;atc:flightpath&gt;
		&lt;atc:point atc:x='205.88' atc:y='108'&gt;
		&lt;atc:altitude&gt;37000&lt;/atc:altitude&gt;&lt;/atc:point&gt;
		&lt;atc:point atc:x='180' atc:y='108'&gt;
		&lt;atc:altitude&gt;37000&lt;/atc:altitude&gt;&lt;/atc:point&gt;
		&lt;atc:point atc:x='154.12' atc:y='108'&gt;
		&lt;atc:altitude&gt;37000&lt;/atc:altitude&gt;
		&lt;/atc:point&gt;
	&lt;/atc:flightpath&gt;
&lt;/atc:aircraft&gt;
</v>
      </c>
      <c r="AH22" s="19" t="str">
        <f t="shared" ca="1" si="18"/>
        <v xml:space="preserve">
&lt;!-- Aircraft 2 --&gt;
&lt;atc:aircraft atc:type='B737' atc:idx='UDR807'&gt;
	&lt;atc:start&gt;0&lt;/atc:start&gt;
	&lt;atc:altitude&gt;37000&lt;/atc:altitude&gt;
	&lt;atc:velocity&gt;500&lt;/atc:velocity&gt;
	&lt;atc:flightpath&gt;
		&lt;atc:point atc:x='195.85' atc:y='146.27'&gt;
		&lt;atc:altitude&gt;37000&lt;/atc:altitude&gt;&lt;/atc:point&gt;
		&lt;atc:point atc:x='180' atc:y='108'&gt;
		&lt;atc:altitude&gt;37000&lt;/atc:altitude&gt;&lt;/atc:point&gt;
		&lt;atc:point atc:x='164.15' atc:y='69.73'&gt;
		&lt;atc:altitude&gt;37000&lt;/atc:altitude&gt;
		&lt;/atc:point&gt;
	&lt;/atc:flightpath&gt;
&lt;/atc:aircraft&gt;
&lt;/atc:sky&gt;
</v>
      </c>
    </row>
    <row r="23" spans="1:34" x14ac:dyDescent="0.25">
      <c r="A23" s="17">
        <v>21</v>
      </c>
      <c r="B23" s="18">
        <v>370</v>
      </c>
      <c r="C23" s="18">
        <v>370</v>
      </c>
      <c r="D23" s="18">
        <v>300</v>
      </c>
      <c r="E23" s="18">
        <v>500</v>
      </c>
      <c r="F23" s="18">
        <v>67.5</v>
      </c>
      <c r="G23" s="18">
        <v>3</v>
      </c>
      <c r="H23" s="18">
        <v>150</v>
      </c>
      <c r="I23" s="18">
        <v>2</v>
      </c>
      <c r="J23" s="18">
        <f t="shared" si="0"/>
        <v>8.3333333333333329E-2</v>
      </c>
      <c r="K23" s="18">
        <f t="shared" si="0"/>
        <v>0.1388888888888889</v>
      </c>
      <c r="L23" s="18">
        <f t="shared" si="1"/>
        <v>1.7376155115005641E-2</v>
      </c>
      <c r="M23" s="18">
        <f t="shared" si="2"/>
        <v>1.0693050144806558E-2</v>
      </c>
      <c r="N23" s="18">
        <f t="shared" si="3"/>
        <v>0.10699860285846474</v>
      </c>
      <c r="O23" s="18">
        <f t="shared" si="4"/>
        <v>36.982519395591964</v>
      </c>
      <c r="P23" s="18">
        <f t="shared" si="5"/>
        <v>36.982519395591964</v>
      </c>
      <c r="Q23" s="18">
        <f t="shared" si="6"/>
        <v>118.37078456619831</v>
      </c>
      <c r="R23" s="18">
        <f t="shared" si="7"/>
        <v>155.35330396179029</v>
      </c>
      <c r="S23" s="18">
        <f t="shared" si="8"/>
        <v>9.8642320471831919</v>
      </c>
      <c r="T23" s="18">
        <f t="shared" si="8"/>
        <v>21.576847772470874</v>
      </c>
      <c r="U23" s="18">
        <v>0</v>
      </c>
      <c r="V23" s="18">
        <f t="shared" si="9"/>
        <v>67.5</v>
      </c>
      <c r="W23" s="18">
        <v>360</v>
      </c>
      <c r="X23" s="18">
        <f t="shared" si="10"/>
        <v>216</v>
      </c>
      <c r="Y23" s="18">
        <f t="shared" si="19"/>
        <v>189.86423204718318</v>
      </c>
      <c r="Z23" s="18">
        <f t="shared" si="11"/>
        <v>108</v>
      </c>
      <c r="AA23" s="18">
        <f t="shared" si="12"/>
        <v>188.2571021651882</v>
      </c>
      <c r="AB23" s="18">
        <f t="shared" si="13"/>
        <v>127.93440803309758</v>
      </c>
      <c r="AC23" s="18">
        <f t="shared" si="20"/>
        <v>170.13576795281682</v>
      </c>
      <c r="AD23" s="18">
        <f t="shared" si="14"/>
        <v>108</v>
      </c>
      <c r="AE23" s="18">
        <f t="shared" si="15"/>
        <v>171.7428978348118</v>
      </c>
      <c r="AF23" s="18">
        <f t="shared" si="16"/>
        <v>88.065591966902417</v>
      </c>
      <c r="AG23" s="19" t="str">
        <f t="shared" ca="1" si="17"/>
        <v xml:space="preserve">&lt;!-- Aircraft 1 --&gt;
&lt;atc:sky atc:idx='sky021'&gt;
	&lt;atc:aircraft atc:type='B737' atc:idx='EAP178'&gt;
	&lt;atc:start&gt;0&lt;/atc:start&gt;
	&lt;atc:altitude&gt;37000&lt;/atc:altitude&gt;
	&lt;atc:velocity&gt;300&lt;/atc:velocity&gt;
	&lt;atc:flightpath&gt;
		&lt;atc:point atc:x='189.86' atc:y='108'&gt;
		&lt;atc:altitude&gt;37000&lt;/atc:altitude&gt;&lt;/atc:point&gt;
		&lt;atc:point atc:x='180' atc:y='108'&gt;
		&lt;atc:altitude&gt;37000&lt;/atc:altitude&gt;&lt;/atc:point&gt;
		&lt;atc:point atc:x='170.14' atc:y='108'&gt;
		&lt;atc:altitude&gt;37000&lt;/atc:altitude&gt;
		&lt;/atc:point&gt;
	&lt;/atc:flightpath&gt;
&lt;/atc:aircraft&gt;
</v>
      </c>
      <c r="AH23" s="19" t="str">
        <f t="shared" ca="1" si="18"/>
        <v xml:space="preserve">
&lt;!-- Aircraft 2 --&gt;
&lt;atc:aircraft atc:type='B737' atc:idx='WLD551'&gt;
	&lt;atc:start&gt;0&lt;/atc:start&gt;
	&lt;atc:altitude&gt;37000&lt;/atc:altitude&gt;
	&lt;atc:velocity&gt;500&lt;/atc:velocity&gt;
	&lt;atc:flightpath&gt;
		&lt;atc:point atc:x='188.26' atc:y='127.93'&gt;
		&lt;atc:altitude&gt;37000&lt;/atc:altitude&gt;&lt;/atc:point&gt;
		&lt;atc:point atc:x='180' atc:y='108'&gt;
		&lt;atc:altitude&gt;37000&lt;/atc:altitude&gt;&lt;/atc:point&gt;
		&lt;atc:point atc:x='171.74' atc:y='88.07'&gt;
		&lt;atc:altitude&gt;37000&lt;/atc:altitude&gt;
		&lt;/atc:point&gt;
	&lt;/atc:flightpath&gt;
&lt;/atc:aircraft&gt;
&lt;/atc:sky&gt;
</v>
      </c>
    </row>
    <row r="24" spans="1:34" x14ac:dyDescent="0.25">
      <c r="A24" s="17">
        <v>22</v>
      </c>
      <c r="B24" s="18">
        <v>370</v>
      </c>
      <c r="C24" s="18">
        <v>370</v>
      </c>
      <c r="D24" s="18">
        <v>300</v>
      </c>
      <c r="E24" s="18">
        <v>500</v>
      </c>
      <c r="F24" s="18">
        <v>67.5</v>
      </c>
      <c r="G24" s="18">
        <v>3</v>
      </c>
      <c r="H24" s="18">
        <v>150</v>
      </c>
      <c r="I24" s="18">
        <v>1</v>
      </c>
      <c r="J24" s="18">
        <f t="shared" si="0"/>
        <v>8.3333333333333329E-2</v>
      </c>
      <c r="K24" s="18">
        <f t="shared" si="0"/>
        <v>0.1388888888888889</v>
      </c>
      <c r="L24" s="18">
        <f t="shared" si="1"/>
        <v>1.7376155115005641E-2</v>
      </c>
      <c r="M24" s="18">
        <f t="shared" si="2"/>
        <v>1.0693050144806558E-2</v>
      </c>
      <c r="N24" s="18">
        <f t="shared" si="3"/>
        <v>0.10699860285846474</v>
      </c>
      <c r="O24" s="18">
        <f t="shared" si="4"/>
        <v>36.982519395591964</v>
      </c>
      <c r="P24" s="18">
        <f t="shared" si="5"/>
        <v>-36.982519395591964</v>
      </c>
      <c r="Q24" s="18">
        <f t="shared" si="6"/>
        <v>181.62921543380168</v>
      </c>
      <c r="R24" s="18">
        <f t="shared" si="7"/>
        <v>144.64669603820971</v>
      </c>
      <c r="S24" s="18">
        <f t="shared" si="8"/>
        <v>15.135767952816806</v>
      </c>
      <c r="T24" s="18">
        <f t="shared" si="8"/>
        <v>20.089818894195794</v>
      </c>
      <c r="U24" s="18">
        <v>0</v>
      </c>
      <c r="V24" s="18">
        <f t="shared" si="9"/>
        <v>67.5</v>
      </c>
      <c r="W24" s="18">
        <v>360</v>
      </c>
      <c r="X24" s="18">
        <f t="shared" si="10"/>
        <v>216</v>
      </c>
      <c r="Y24" s="18">
        <f t="shared" si="19"/>
        <v>195.13576795281682</v>
      </c>
      <c r="Z24" s="18">
        <f t="shared" si="11"/>
        <v>108</v>
      </c>
      <c r="AA24" s="18">
        <f t="shared" si="12"/>
        <v>187.68804085002387</v>
      </c>
      <c r="AB24" s="18">
        <f t="shared" si="13"/>
        <v>126.56057248820602</v>
      </c>
      <c r="AC24" s="18">
        <f t="shared" si="20"/>
        <v>164.86423204718318</v>
      </c>
      <c r="AD24" s="18">
        <f t="shared" si="14"/>
        <v>108</v>
      </c>
      <c r="AE24" s="18">
        <f t="shared" si="15"/>
        <v>172.31195914997613</v>
      </c>
      <c r="AF24" s="18">
        <f t="shared" si="16"/>
        <v>89.43942751179398</v>
      </c>
      <c r="AG24" s="19" t="str">
        <f t="shared" ca="1" si="17"/>
        <v xml:space="preserve">&lt;!-- Aircraft 1 --&gt;
&lt;atc:sky atc:idx='sky022'&gt;
	&lt;atc:aircraft atc:type='B737' atc:idx='SRC168'&gt;
	&lt;atc:start&gt;0&lt;/atc:start&gt;
	&lt;atc:altitude&gt;37000&lt;/atc:altitude&gt;
	&lt;atc:velocity&gt;300&lt;/atc:velocity&gt;
	&lt;atc:flightpath&gt;
		&lt;atc:point atc:x='195.14' atc:y='108'&gt;
		&lt;atc:altitude&gt;37000&lt;/atc:altitude&gt;&lt;/atc:point&gt;
		&lt;atc:point atc:x='180' atc:y='108'&gt;
		&lt;atc:altitude&gt;37000&lt;/atc:altitude&gt;&lt;/atc:point&gt;
		&lt;atc:point atc:x='164.86' atc:y='108'&gt;
		&lt;atc:altitude&gt;37000&lt;/atc:altitude&gt;
		&lt;/atc:point&gt;
	&lt;/atc:flightpath&gt;
&lt;/atc:aircraft&gt;
</v>
      </c>
      <c r="AH24" s="19" t="str">
        <f t="shared" ca="1" si="18"/>
        <v xml:space="preserve">
&lt;!-- Aircraft 2 --&gt;
&lt;atc:aircraft atc:type='B737' atc:idx='OHL668'&gt;
	&lt;atc:start&gt;0&lt;/atc:start&gt;
	&lt;atc:altitude&gt;37000&lt;/atc:altitude&gt;
	&lt;atc:velocity&gt;500&lt;/atc:velocity&gt;
	&lt;atc:flightpath&gt;
		&lt;atc:point atc:x='187.69' atc:y='126.56'&gt;
		&lt;atc:altitude&gt;37000&lt;/atc:altitude&gt;&lt;/atc:point&gt;
		&lt;atc:point atc:x='180' atc:y='108'&gt;
		&lt;atc:altitude&gt;37000&lt;/atc:altitude&gt;&lt;/atc:point&gt;
		&lt;atc:point atc:x='172.31' atc:y='89.44'&gt;
		&lt;atc:altitude&gt;37000&lt;/atc:altitude&gt;
		&lt;/atc:point&gt;
	&lt;/atc:flightpath&gt;
&lt;/atc:aircraft&gt;
&lt;/atc:sky&gt;
</v>
      </c>
    </row>
    <row r="25" spans="1:34" x14ac:dyDescent="0.25">
      <c r="A25" s="17">
        <v>23</v>
      </c>
      <c r="B25" s="18">
        <v>370</v>
      </c>
      <c r="C25" s="18">
        <v>370</v>
      </c>
      <c r="D25" s="18">
        <v>300</v>
      </c>
      <c r="E25" s="18">
        <v>500</v>
      </c>
      <c r="F25" s="18">
        <v>67.5</v>
      </c>
      <c r="G25" s="18">
        <v>3</v>
      </c>
      <c r="H25" s="18">
        <v>300</v>
      </c>
      <c r="I25" s="18">
        <v>2</v>
      </c>
      <c r="J25" s="18">
        <f t="shared" si="0"/>
        <v>8.3333333333333329E-2</v>
      </c>
      <c r="K25" s="18">
        <f t="shared" si="0"/>
        <v>0.1388888888888889</v>
      </c>
      <c r="L25" s="18">
        <f t="shared" si="1"/>
        <v>1.7376155115005641E-2</v>
      </c>
      <c r="M25" s="18">
        <f t="shared" si="2"/>
        <v>1.0693050144806558E-2</v>
      </c>
      <c r="N25" s="18">
        <f t="shared" si="3"/>
        <v>0.10699860285846474</v>
      </c>
      <c r="O25" s="18">
        <f t="shared" si="4"/>
        <v>36.982519395591964</v>
      </c>
      <c r="P25" s="18">
        <f t="shared" si="5"/>
        <v>36.982519395591964</v>
      </c>
      <c r="Q25" s="18">
        <f t="shared" si="6"/>
        <v>268.37078456619832</v>
      </c>
      <c r="R25" s="18">
        <f t="shared" si="7"/>
        <v>305.35330396179029</v>
      </c>
      <c r="S25" s="18">
        <f t="shared" si="8"/>
        <v>22.364232047183194</v>
      </c>
      <c r="T25" s="18">
        <f t="shared" si="8"/>
        <v>42.410181105804206</v>
      </c>
      <c r="U25" s="18">
        <v>0</v>
      </c>
      <c r="V25" s="18">
        <f t="shared" si="9"/>
        <v>67.5</v>
      </c>
      <c r="W25" s="18">
        <v>360</v>
      </c>
      <c r="X25" s="18">
        <f t="shared" si="10"/>
        <v>216</v>
      </c>
      <c r="Y25" s="18">
        <f t="shared" si="19"/>
        <v>202.36423204718318</v>
      </c>
      <c r="Z25" s="18">
        <f t="shared" si="11"/>
        <v>108</v>
      </c>
      <c r="AA25" s="18">
        <f t="shared" si="12"/>
        <v>196.22967367279423</v>
      </c>
      <c r="AB25" s="18">
        <f t="shared" si="13"/>
        <v>147.18189829374938</v>
      </c>
      <c r="AC25" s="18">
        <f t="shared" si="20"/>
        <v>157.63576795281682</v>
      </c>
      <c r="AD25" s="18">
        <f t="shared" si="14"/>
        <v>108</v>
      </c>
      <c r="AE25" s="18">
        <f t="shared" si="15"/>
        <v>163.77032632720577</v>
      </c>
      <c r="AF25" s="18">
        <f t="shared" si="16"/>
        <v>68.818101706250602</v>
      </c>
      <c r="AG25" s="19" t="str">
        <f t="shared" ca="1" si="17"/>
        <v xml:space="preserve">&lt;!-- Aircraft 1 --&gt;
&lt;atc:sky atc:idx='sky023'&gt;
	&lt;atc:aircraft atc:type='B737' atc:idx='BZE255'&gt;
	&lt;atc:start&gt;0&lt;/atc:start&gt;
	&lt;atc:altitude&gt;37000&lt;/atc:altitude&gt;
	&lt;atc:velocity&gt;300&lt;/atc:velocity&gt;
	&lt;atc:flightpath&gt;
		&lt;atc:point atc:x='202.36' atc:y='108'&gt;
		&lt;atc:altitude&gt;37000&lt;/atc:altitude&gt;&lt;/atc:point&gt;
		&lt;atc:point atc:x='180' atc:y='108'&gt;
		&lt;atc:altitude&gt;37000&lt;/atc:altitude&gt;&lt;/atc:point&gt;
		&lt;atc:point atc:x='157.64' atc:y='108'&gt;
		&lt;atc:altitude&gt;37000&lt;/atc:altitude&gt;
		&lt;/atc:point&gt;
	&lt;/atc:flightpath&gt;
&lt;/atc:aircraft&gt;
</v>
      </c>
      <c r="AH25" s="19" t="str">
        <f t="shared" ca="1" si="18"/>
        <v xml:space="preserve">
&lt;!-- Aircraft 2 --&gt;
&lt;atc:aircraft atc:type='B737' atc:idx='TXS385'&gt;
	&lt;atc:start&gt;0&lt;/atc:start&gt;
	&lt;atc:altitude&gt;37000&lt;/atc:altitude&gt;
	&lt;atc:velocity&gt;500&lt;/atc:velocity&gt;
	&lt;atc:flightpath&gt;
		&lt;atc:point atc:x='196.23' atc:y='147.18'&gt;
		&lt;atc:altitude&gt;37000&lt;/atc:altitude&gt;&lt;/atc:point&gt;
		&lt;atc:point atc:x='180' atc:y='108'&gt;
		&lt;atc:altitude&gt;37000&lt;/atc:altitude&gt;&lt;/atc:point&gt;
		&lt;atc:point atc:x='163.77' atc:y='68.82'&gt;
		&lt;atc:altitude&gt;37000&lt;/atc:altitude&gt;
		&lt;/atc:point&gt;
	&lt;/atc:flightpath&gt;
&lt;/atc:aircraft&gt;
&lt;/atc:sky&gt;
</v>
      </c>
    </row>
    <row r="26" spans="1:34" x14ac:dyDescent="0.25">
      <c r="A26" s="17">
        <v>24</v>
      </c>
      <c r="B26" s="18">
        <v>370</v>
      </c>
      <c r="C26" s="18">
        <v>370</v>
      </c>
      <c r="D26" s="18">
        <v>300</v>
      </c>
      <c r="E26" s="18">
        <v>500</v>
      </c>
      <c r="F26" s="18">
        <v>67.5</v>
      </c>
      <c r="G26" s="18">
        <v>3</v>
      </c>
      <c r="H26" s="18">
        <v>300</v>
      </c>
      <c r="I26" s="18">
        <v>1</v>
      </c>
      <c r="J26" s="18">
        <f t="shared" si="0"/>
        <v>8.3333333333333329E-2</v>
      </c>
      <c r="K26" s="18">
        <f t="shared" si="0"/>
        <v>0.1388888888888889</v>
      </c>
      <c r="L26" s="18">
        <f t="shared" si="1"/>
        <v>1.7376155115005641E-2</v>
      </c>
      <c r="M26" s="18">
        <f t="shared" si="2"/>
        <v>1.0693050144806558E-2</v>
      </c>
      <c r="N26" s="18">
        <f t="shared" si="3"/>
        <v>0.10699860285846474</v>
      </c>
      <c r="O26" s="18">
        <f t="shared" si="4"/>
        <v>36.982519395591964</v>
      </c>
      <c r="P26" s="18">
        <f t="shared" si="5"/>
        <v>-36.982519395591964</v>
      </c>
      <c r="Q26" s="18">
        <f t="shared" si="6"/>
        <v>331.62921543380168</v>
      </c>
      <c r="R26" s="18">
        <f t="shared" si="7"/>
        <v>294.64669603820971</v>
      </c>
      <c r="S26" s="18">
        <f t="shared" si="8"/>
        <v>27.635767952816806</v>
      </c>
      <c r="T26" s="18">
        <f t="shared" si="8"/>
        <v>40.92315222752913</v>
      </c>
      <c r="U26" s="18">
        <v>0</v>
      </c>
      <c r="V26" s="18">
        <f t="shared" si="9"/>
        <v>67.5</v>
      </c>
      <c r="W26" s="18">
        <v>360</v>
      </c>
      <c r="X26" s="18">
        <f t="shared" si="10"/>
        <v>216</v>
      </c>
      <c r="Y26" s="18">
        <f t="shared" si="19"/>
        <v>207.63576795281682</v>
      </c>
      <c r="Z26" s="18">
        <f t="shared" si="11"/>
        <v>108</v>
      </c>
      <c r="AA26" s="18">
        <f t="shared" si="12"/>
        <v>195.66061235762993</v>
      </c>
      <c r="AB26" s="18">
        <f t="shared" si="13"/>
        <v>145.80806274885782</v>
      </c>
      <c r="AC26" s="18">
        <f t="shared" si="20"/>
        <v>152.36423204718318</v>
      </c>
      <c r="AD26" s="18">
        <f t="shared" si="14"/>
        <v>108</v>
      </c>
      <c r="AE26" s="18">
        <f t="shared" si="15"/>
        <v>164.33938764237007</v>
      </c>
      <c r="AF26" s="18">
        <f t="shared" si="16"/>
        <v>70.191937251142164</v>
      </c>
      <c r="AG26" s="19" t="str">
        <f t="shared" ca="1" si="17"/>
        <v xml:space="preserve">&lt;!-- Aircraft 1 --&gt;
&lt;atc:sky atc:idx='sky024'&gt;
	&lt;atc:aircraft atc:type='B737' atc:idx='WFQ233'&gt;
	&lt;atc:start&gt;0&lt;/atc:start&gt;
	&lt;atc:altitude&gt;37000&lt;/atc:altitude&gt;
	&lt;atc:velocity&gt;300&lt;/atc:velocity&gt;
	&lt;atc:flightpath&gt;
		&lt;atc:point atc:x='207.64' atc:y='108'&gt;
		&lt;atc:altitude&gt;37000&lt;/atc:altitude&gt;&lt;/atc:point&gt;
		&lt;atc:point atc:x='180' atc:y='108'&gt;
		&lt;atc:altitude&gt;37000&lt;/atc:altitude&gt;&lt;/atc:point&gt;
		&lt;atc:point atc:x='152.36' atc:y='108'&gt;
		&lt;atc:altitude&gt;37000&lt;/atc:altitude&gt;
		&lt;/atc:point&gt;
	&lt;/atc:flightpath&gt;
&lt;/atc:aircraft&gt;
</v>
      </c>
      <c r="AH26" s="19" t="str">
        <f t="shared" ca="1" si="18"/>
        <v xml:space="preserve">
&lt;!-- Aircraft 2 --&gt;
&lt;atc:aircraft atc:type='B737' atc:idx='CBD580'&gt;
	&lt;atc:start&gt;0&lt;/atc:start&gt;
	&lt;atc:altitude&gt;37000&lt;/atc:altitude&gt;
	&lt;atc:velocity&gt;500&lt;/atc:velocity&gt;
	&lt;atc:flightpath&gt;
		&lt;atc:point atc:x='195.66' atc:y='145.81'&gt;
		&lt;atc:altitude&gt;37000&lt;/atc:altitude&gt;&lt;/atc:point&gt;
		&lt;atc:point atc:x='180' atc:y='108'&gt;
		&lt;atc:altitude&gt;37000&lt;/atc:altitude&gt;&lt;/atc:point&gt;
		&lt;atc:point atc:x='164.34' atc:y='70.19'&gt;
		&lt;atc:altitude&gt;37000&lt;/atc:altitude&gt;
		&lt;/atc:point&gt;
	&lt;/atc:flightpath&gt;
&lt;/atc:aircraft&gt;
&lt;/atc:sky&gt;
</v>
      </c>
    </row>
    <row r="27" spans="1:34" x14ac:dyDescent="0.25">
      <c r="A27" s="17">
        <v>25</v>
      </c>
      <c r="B27" s="18">
        <v>370</v>
      </c>
      <c r="C27" s="18">
        <v>370</v>
      </c>
      <c r="D27" s="18">
        <v>300</v>
      </c>
      <c r="E27" s="18">
        <v>500</v>
      </c>
      <c r="F27" s="18">
        <v>67.5</v>
      </c>
      <c r="G27" s="18">
        <v>7</v>
      </c>
      <c r="H27" s="18">
        <v>150</v>
      </c>
      <c r="I27" s="18">
        <v>2</v>
      </c>
      <c r="J27" s="18">
        <f t="shared" si="0"/>
        <v>8.3333333333333329E-2</v>
      </c>
      <c r="K27" s="18">
        <f t="shared" si="0"/>
        <v>0.1388888888888889</v>
      </c>
      <c r="L27" s="18">
        <f t="shared" si="1"/>
        <v>1.7376155115005641E-2</v>
      </c>
      <c r="M27" s="18">
        <f t="shared" si="2"/>
        <v>1.0693050144806558E-2</v>
      </c>
      <c r="N27" s="18">
        <f t="shared" si="3"/>
        <v>0.10699860285846474</v>
      </c>
      <c r="O27" s="18">
        <f t="shared" si="4"/>
        <v>86.29254525638126</v>
      </c>
      <c r="P27" s="18">
        <f t="shared" si="5"/>
        <v>86.29254525638126</v>
      </c>
      <c r="Q27" s="18">
        <f t="shared" si="6"/>
        <v>76.198497321129366</v>
      </c>
      <c r="R27" s="18">
        <f t="shared" si="7"/>
        <v>162.49104257751063</v>
      </c>
      <c r="S27" s="18">
        <f t="shared" si="8"/>
        <v>6.3498747767607799</v>
      </c>
      <c r="T27" s="18">
        <f t="shared" si="8"/>
        <v>22.568200357987589</v>
      </c>
      <c r="U27" s="18">
        <v>0</v>
      </c>
      <c r="V27" s="18">
        <f t="shared" si="9"/>
        <v>67.5</v>
      </c>
      <c r="W27" s="18">
        <v>360</v>
      </c>
      <c r="X27" s="18">
        <f t="shared" si="10"/>
        <v>216</v>
      </c>
      <c r="Y27" s="18">
        <f t="shared" si="19"/>
        <v>186.34987477676077</v>
      </c>
      <c r="Z27" s="18">
        <f t="shared" si="11"/>
        <v>108</v>
      </c>
      <c r="AA27" s="18">
        <f t="shared" si="12"/>
        <v>188.63647637529775</v>
      </c>
      <c r="AB27" s="18">
        <f t="shared" si="13"/>
        <v>128.85029839635862</v>
      </c>
      <c r="AC27" s="18">
        <f t="shared" si="20"/>
        <v>173.65012522323923</v>
      </c>
      <c r="AD27" s="18">
        <f t="shared" si="14"/>
        <v>108</v>
      </c>
      <c r="AE27" s="18">
        <f t="shared" si="15"/>
        <v>171.36352362470225</v>
      </c>
      <c r="AF27" s="18">
        <f t="shared" si="16"/>
        <v>87.149701603641375</v>
      </c>
      <c r="AG27" s="19" t="str">
        <f t="shared" ca="1" si="17"/>
        <v xml:space="preserve">&lt;!-- Aircraft 1 --&gt;
&lt;atc:sky atc:idx='sky025'&gt;
	&lt;atc:aircraft atc:type='B737' atc:idx='FWH633'&gt;
	&lt;atc:start&gt;0&lt;/atc:start&gt;
	&lt;atc:altitude&gt;37000&lt;/atc:altitude&gt;
	&lt;atc:velocity&gt;300&lt;/atc:velocity&gt;
	&lt;atc:flightpath&gt;
		&lt;atc:point atc:x='186.35' atc:y='108'&gt;
		&lt;atc:altitude&gt;37000&lt;/atc:altitude&gt;&lt;/atc:point&gt;
		&lt;atc:point atc:x='180' atc:y='108'&gt;
		&lt;atc:altitude&gt;37000&lt;/atc:altitude&gt;&lt;/atc:point&gt;
		&lt;atc:point atc:x='173.65' atc:y='108'&gt;
		&lt;atc:altitude&gt;37000&lt;/atc:altitude&gt;
		&lt;/atc:point&gt;
	&lt;/atc:flightpath&gt;
&lt;/atc:aircraft&gt;
</v>
      </c>
      <c r="AH27" s="19" t="str">
        <f t="shared" ca="1" si="18"/>
        <v xml:space="preserve">
&lt;!-- Aircraft 2 --&gt;
&lt;atc:aircraft atc:type='B737' atc:idx='OBN504'&gt;
	&lt;atc:start&gt;0&lt;/atc:start&gt;
	&lt;atc:altitude&gt;37000&lt;/atc:altitude&gt;
	&lt;atc:velocity&gt;500&lt;/atc:velocity&gt;
	&lt;atc:flightpath&gt;
		&lt;atc:point atc:x='188.64' atc:y='128.85'&gt;
		&lt;atc:altitude&gt;37000&lt;/atc:altitude&gt;&lt;/atc:point&gt;
		&lt;atc:point atc:x='180' atc:y='108'&gt;
		&lt;atc:altitude&gt;37000&lt;/atc:altitude&gt;&lt;/atc:point&gt;
		&lt;atc:point atc:x='171.36' atc:y='87.15'&gt;
		&lt;atc:altitude&gt;37000&lt;/atc:altitude&gt;
		&lt;/atc:point&gt;
	&lt;/atc:flightpath&gt;
&lt;/atc:aircraft&gt;
&lt;/atc:sky&gt;
</v>
      </c>
    </row>
    <row r="28" spans="1:34" x14ac:dyDescent="0.25">
      <c r="A28" s="17">
        <v>26</v>
      </c>
      <c r="B28" s="18">
        <v>370</v>
      </c>
      <c r="C28" s="18">
        <v>370</v>
      </c>
      <c r="D28" s="18">
        <v>300</v>
      </c>
      <c r="E28" s="18">
        <v>500</v>
      </c>
      <c r="F28" s="18">
        <v>67.5</v>
      </c>
      <c r="G28" s="18">
        <v>7</v>
      </c>
      <c r="H28" s="18">
        <v>150</v>
      </c>
      <c r="I28" s="18">
        <v>1</v>
      </c>
      <c r="J28" s="18">
        <f t="shared" si="0"/>
        <v>8.3333333333333329E-2</v>
      </c>
      <c r="K28" s="18">
        <f t="shared" si="0"/>
        <v>0.1388888888888889</v>
      </c>
      <c r="L28" s="18">
        <f t="shared" si="1"/>
        <v>1.7376155115005641E-2</v>
      </c>
      <c r="M28" s="18">
        <f t="shared" si="2"/>
        <v>1.0693050144806558E-2</v>
      </c>
      <c r="N28" s="18">
        <f t="shared" si="3"/>
        <v>0.10699860285846474</v>
      </c>
      <c r="O28" s="18">
        <f t="shared" si="4"/>
        <v>86.29254525638126</v>
      </c>
      <c r="P28" s="18">
        <f t="shared" si="5"/>
        <v>-86.29254525638126</v>
      </c>
      <c r="Q28" s="18">
        <f t="shared" si="6"/>
        <v>223.80150267887063</v>
      </c>
      <c r="R28" s="18">
        <f t="shared" si="7"/>
        <v>137.50895742248937</v>
      </c>
      <c r="S28" s="18">
        <f t="shared" si="8"/>
        <v>18.650125223239218</v>
      </c>
      <c r="T28" s="18">
        <f t="shared" si="8"/>
        <v>19.098466308679079</v>
      </c>
      <c r="U28" s="18">
        <v>0</v>
      </c>
      <c r="V28" s="18">
        <f t="shared" si="9"/>
        <v>67.5</v>
      </c>
      <c r="W28" s="18">
        <v>360</v>
      </c>
      <c r="X28" s="18">
        <f t="shared" si="10"/>
        <v>216</v>
      </c>
      <c r="Y28" s="18">
        <f t="shared" si="19"/>
        <v>198.65012522323923</v>
      </c>
      <c r="Z28" s="18">
        <f t="shared" si="11"/>
        <v>108</v>
      </c>
      <c r="AA28" s="18">
        <f t="shared" si="12"/>
        <v>187.30866663991435</v>
      </c>
      <c r="AB28" s="18">
        <f t="shared" si="13"/>
        <v>125.64468212494499</v>
      </c>
      <c r="AC28" s="18">
        <f t="shared" si="20"/>
        <v>161.34987477676077</v>
      </c>
      <c r="AD28" s="18">
        <f t="shared" si="14"/>
        <v>108</v>
      </c>
      <c r="AE28" s="18">
        <f t="shared" si="15"/>
        <v>172.69133336008565</v>
      </c>
      <c r="AF28" s="18">
        <f t="shared" si="16"/>
        <v>90.355317875055007</v>
      </c>
      <c r="AG28" s="19" t="str">
        <f t="shared" ca="1" si="17"/>
        <v xml:space="preserve">&lt;!-- Aircraft 1 --&gt;
&lt;atc:sky atc:idx='sky026'&gt;
	&lt;atc:aircraft atc:type='B737' atc:idx='RVM809'&gt;
	&lt;atc:start&gt;0&lt;/atc:start&gt;
	&lt;atc:altitude&gt;37000&lt;/atc:altitude&gt;
	&lt;atc:velocity&gt;300&lt;/atc:velocity&gt;
	&lt;atc:flightpath&gt;
		&lt;atc:point atc:x='198.65' atc:y='108'&gt;
		&lt;atc:altitude&gt;37000&lt;/atc:altitude&gt;&lt;/atc:point&gt;
		&lt;atc:point atc:x='180' atc:y='108'&gt;
		&lt;atc:altitude&gt;37000&lt;/atc:altitude&gt;&lt;/atc:point&gt;
		&lt;atc:point atc:x='161.35' atc:y='108'&gt;
		&lt;atc:altitude&gt;37000&lt;/atc:altitude&gt;
		&lt;/atc:point&gt;
	&lt;/atc:flightpath&gt;
&lt;/atc:aircraft&gt;
</v>
      </c>
      <c r="AH28" s="19" t="str">
        <f t="shared" ca="1" si="18"/>
        <v xml:space="preserve">
&lt;!-- Aircraft 2 --&gt;
&lt;atc:aircraft atc:type='B737' atc:idx='DGI833'&gt;
	&lt;atc:start&gt;0&lt;/atc:start&gt;
	&lt;atc:altitude&gt;37000&lt;/atc:altitude&gt;
	&lt;atc:velocity&gt;500&lt;/atc:velocity&gt;
	&lt;atc:flightpath&gt;
		&lt;atc:point atc:x='187.31' atc:y='125.64'&gt;
		&lt;atc:altitude&gt;37000&lt;/atc:altitude&gt;&lt;/atc:point&gt;
		&lt;atc:point atc:x='180' atc:y='108'&gt;
		&lt;atc:altitude&gt;37000&lt;/atc:altitude&gt;&lt;/atc:point&gt;
		&lt;atc:point atc:x='172.69' atc:y='90.36'&gt;
		&lt;atc:altitude&gt;37000&lt;/atc:altitude&gt;
		&lt;/atc:point&gt;
	&lt;/atc:flightpath&gt;
&lt;/atc:aircraft&gt;
&lt;/atc:sky&gt;
</v>
      </c>
    </row>
    <row r="29" spans="1:34" x14ac:dyDescent="0.25">
      <c r="A29" s="17">
        <v>27</v>
      </c>
      <c r="B29" s="18">
        <v>370</v>
      </c>
      <c r="C29" s="18">
        <v>370</v>
      </c>
      <c r="D29" s="18">
        <v>300</v>
      </c>
      <c r="E29" s="18">
        <v>500</v>
      </c>
      <c r="F29" s="18">
        <v>67.5</v>
      </c>
      <c r="G29" s="18">
        <v>7</v>
      </c>
      <c r="H29" s="18">
        <v>300</v>
      </c>
      <c r="I29" s="18">
        <v>2</v>
      </c>
      <c r="J29" s="18">
        <f t="shared" si="0"/>
        <v>8.3333333333333329E-2</v>
      </c>
      <c r="K29" s="18">
        <f t="shared" si="0"/>
        <v>0.1388888888888889</v>
      </c>
      <c r="L29" s="18">
        <f t="shared" si="1"/>
        <v>1.7376155115005641E-2</v>
      </c>
      <c r="M29" s="18">
        <f t="shared" si="2"/>
        <v>1.0693050144806558E-2</v>
      </c>
      <c r="N29" s="18">
        <f t="shared" si="3"/>
        <v>0.10699860285846474</v>
      </c>
      <c r="O29" s="18">
        <f t="shared" si="4"/>
        <v>86.29254525638126</v>
      </c>
      <c r="P29" s="18">
        <f t="shared" si="5"/>
        <v>86.29254525638126</v>
      </c>
      <c r="Q29" s="18">
        <f t="shared" si="6"/>
        <v>226.19849732112937</v>
      </c>
      <c r="R29" s="18">
        <f t="shared" si="7"/>
        <v>312.4910425775106</v>
      </c>
      <c r="S29" s="18">
        <f t="shared" si="8"/>
        <v>18.849874776760778</v>
      </c>
      <c r="T29" s="18">
        <f t="shared" si="8"/>
        <v>43.401533691320921</v>
      </c>
      <c r="U29" s="18">
        <v>0</v>
      </c>
      <c r="V29" s="18">
        <f t="shared" si="9"/>
        <v>67.5</v>
      </c>
      <c r="W29" s="18">
        <v>360</v>
      </c>
      <c r="X29" s="18">
        <f t="shared" si="10"/>
        <v>216</v>
      </c>
      <c r="Y29" s="18">
        <f t="shared" si="19"/>
        <v>198.84987477676077</v>
      </c>
      <c r="Z29" s="18">
        <f t="shared" si="11"/>
        <v>108</v>
      </c>
      <c r="AA29" s="18">
        <f t="shared" si="12"/>
        <v>196.60904788290378</v>
      </c>
      <c r="AB29" s="18">
        <f t="shared" si="13"/>
        <v>148.09778865701043</v>
      </c>
      <c r="AC29" s="18">
        <f t="shared" si="20"/>
        <v>161.15012522323923</v>
      </c>
      <c r="AD29" s="18">
        <f t="shared" si="14"/>
        <v>108</v>
      </c>
      <c r="AE29" s="18">
        <f t="shared" si="15"/>
        <v>163.39095211709622</v>
      </c>
      <c r="AF29" s="18">
        <f t="shared" si="16"/>
        <v>67.902211342989574</v>
      </c>
      <c r="AG29" s="19" t="str">
        <f t="shared" ca="1" si="17"/>
        <v xml:space="preserve">&lt;!-- Aircraft 1 --&gt;
&lt;atc:sky atc:idx='sky027'&gt;
	&lt;atc:aircraft atc:type='B737' atc:idx='PJG773'&gt;
	&lt;atc:start&gt;0&lt;/atc:start&gt;
	&lt;atc:altitude&gt;37000&lt;/atc:altitude&gt;
	&lt;atc:velocity&gt;300&lt;/atc:velocity&gt;
	&lt;atc:flightpath&gt;
		&lt;atc:point atc:x='198.85' atc:y='108'&gt;
		&lt;atc:altitude&gt;37000&lt;/atc:altitude&gt;&lt;/atc:point&gt;
		&lt;atc:point atc:x='180' atc:y='108'&gt;
		&lt;atc:altitude&gt;37000&lt;/atc:altitude&gt;&lt;/atc:point&gt;
		&lt;atc:point atc:x='161.15' atc:y='108'&gt;
		&lt;atc:altitude&gt;37000&lt;/atc:altitude&gt;
		&lt;/atc:point&gt;
	&lt;/atc:flightpath&gt;
&lt;/atc:aircraft&gt;
</v>
      </c>
      <c r="AH29" s="19" t="str">
        <f t="shared" ca="1" si="18"/>
        <v xml:space="preserve">
&lt;!-- Aircraft 2 --&gt;
&lt;atc:aircraft atc:type='B737' atc:idx='JVW132'&gt;
	&lt;atc:start&gt;0&lt;/atc:start&gt;
	&lt;atc:altitude&gt;37000&lt;/atc:altitude&gt;
	&lt;atc:velocity&gt;500&lt;/atc:velocity&gt;
	&lt;atc:flightpath&gt;
		&lt;atc:point atc:x='196.61' atc:y='148.1'&gt;
		&lt;atc:altitude&gt;37000&lt;/atc:altitude&gt;&lt;/atc:point&gt;
		&lt;atc:point atc:x='180' atc:y='108'&gt;
		&lt;atc:altitude&gt;37000&lt;/atc:altitude&gt;&lt;/atc:point&gt;
		&lt;atc:point atc:x='163.39' atc:y='67.9'&gt;
		&lt;atc:altitude&gt;37000&lt;/atc:altitude&gt;
		&lt;/atc:point&gt;
	&lt;/atc:flightpath&gt;
&lt;/atc:aircraft&gt;
&lt;/atc:sky&gt;
</v>
      </c>
    </row>
    <row r="30" spans="1:34" x14ac:dyDescent="0.25">
      <c r="A30" s="17">
        <v>28</v>
      </c>
      <c r="B30" s="18">
        <v>370</v>
      </c>
      <c r="C30" s="18">
        <v>370</v>
      </c>
      <c r="D30" s="18">
        <v>300</v>
      </c>
      <c r="E30" s="18">
        <v>500</v>
      </c>
      <c r="F30" s="18">
        <v>67.5</v>
      </c>
      <c r="G30" s="18">
        <v>7</v>
      </c>
      <c r="H30" s="18">
        <v>300</v>
      </c>
      <c r="I30" s="18">
        <v>1</v>
      </c>
      <c r="J30" s="18">
        <f t="shared" si="0"/>
        <v>8.3333333333333329E-2</v>
      </c>
      <c r="K30" s="18">
        <f t="shared" si="0"/>
        <v>0.1388888888888889</v>
      </c>
      <c r="L30" s="18">
        <f t="shared" si="1"/>
        <v>1.7376155115005641E-2</v>
      </c>
      <c r="M30" s="18">
        <f t="shared" si="2"/>
        <v>1.0693050144806558E-2</v>
      </c>
      <c r="N30" s="18">
        <f t="shared" si="3"/>
        <v>0.10699860285846474</v>
      </c>
      <c r="O30" s="18">
        <f t="shared" si="4"/>
        <v>86.29254525638126</v>
      </c>
      <c r="P30" s="18">
        <f t="shared" si="5"/>
        <v>-86.29254525638126</v>
      </c>
      <c r="Q30" s="18">
        <f t="shared" si="6"/>
        <v>373.80150267887063</v>
      </c>
      <c r="R30" s="18">
        <f t="shared" si="7"/>
        <v>287.5089574224894</v>
      </c>
      <c r="S30" s="18">
        <f t="shared" si="8"/>
        <v>31.150125223239218</v>
      </c>
      <c r="T30" s="18">
        <f t="shared" si="8"/>
        <v>39.931799642012422</v>
      </c>
      <c r="U30" s="18">
        <v>0</v>
      </c>
      <c r="V30" s="18">
        <f t="shared" si="9"/>
        <v>67.5</v>
      </c>
      <c r="W30" s="18">
        <v>360</v>
      </c>
      <c r="X30" s="18">
        <f t="shared" si="10"/>
        <v>216</v>
      </c>
      <c r="Y30" s="18">
        <f t="shared" si="19"/>
        <v>211.15012522323923</v>
      </c>
      <c r="Z30" s="18">
        <f t="shared" si="11"/>
        <v>108</v>
      </c>
      <c r="AA30" s="18">
        <f t="shared" si="12"/>
        <v>195.28123814752038</v>
      </c>
      <c r="AB30" s="18">
        <f t="shared" si="13"/>
        <v>144.89217238559681</v>
      </c>
      <c r="AC30" s="18">
        <f t="shared" si="20"/>
        <v>148.84987477676077</v>
      </c>
      <c r="AD30" s="18">
        <f t="shared" si="14"/>
        <v>108</v>
      </c>
      <c r="AE30" s="18">
        <f t="shared" si="15"/>
        <v>164.71876185247962</v>
      </c>
      <c r="AF30" s="18">
        <f t="shared" si="16"/>
        <v>71.107827614403192</v>
      </c>
      <c r="AG30" s="19" t="str">
        <f t="shared" ca="1" si="17"/>
        <v xml:space="preserve">&lt;!-- Aircraft 1 --&gt;
&lt;atc:sky atc:idx='sky028'&gt;
	&lt;atc:aircraft atc:type='B737' atc:idx='FCT858'&gt;
	&lt;atc:start&gt;0&lt;/atc:start&gt;
	&lt;atc:altitude&gt;37000&lt;/atc:altitude&gt;
	&lt;atc:velocity&gt;300&lt;/atc:velocity&gt;
	&lt;atc:flightpath&gt;
		&lt;atc:point atc:x='211.15' atc:y='108'&gt;
		&lt;atc:altitude&gt;37000&lt;/atc:altitude&gt;&lt;/atc:point&gt;
		&lt;atc:point atc:x='180' atc:y='108'&gt;
		&lt;atc:altitude&gt;37000&lt;/atc:altitude&gt;&lt;/atc:point&gt;
		&lt;atc:point atc:x='148.85' atc:y='108'&gt;
		&lt;atc:altitude&gt;37000&lt;/atc:altitude&gt;
		&lt;/atc:point&gt;
	&lt;/atc:flightpath&gt;
&lt;/atc:aircraft&gt;
</v>
      </c>
      <c r="AH30" s="19" t="str">
        <f t="shared" ca="1" si="18"/>
        <v xml:space="preserve">
&lt;!-- Aircraft 2 --&gt;
&lt;atc:aircraft atc:type='B737' atc:idx='IAQ414'&gt;
	&lt;atc:start&gt;0&lt;/atc:start&gt;
	&lt;atc:altitude&gt;37000&lt;/atc:altitude&gt;
	&lt;atc:velocity&gt;500&lt;/atc:velocity&gt;
	&lt;atc:flightpath&gt;
		&lt;atc:point atc:x='195.28' atc:y='144.89'&gt;
		&lt;atc:altitude&gt;37000&lt;/atc:altitude&gt;&lt;/atc:point&gt;
		&lt;atc:point atc:x='180' atc:y='108'&gt;
		&lt;atc:altitude&gt;37000&lt;/atc:altitude&gt;&lt;/atc:point&gt;
		&lt;atc:point atc:x='164.72' atc:y='71.11'&gt;
		&lt;atc:altitude&gt;37000&lt;/atc:altitude&gt;
		&lt;/atc:point&gt;
	&lt;/atc:flightpath&gt;
&lt;/atc:aircraft&gt;
&lt;/atc:sky&gt;
</v>
      </c>
    </row>
    <row r="31" spans="1:34" x14ac:dyDescent="0.25">
      <c r="A31" s="17">
        <v>29</v>
      </c>
      <c r="B31" s="18">
        <v>370</v>
      </c>
      <c r="C31" s="18">
        <v>370</v>
      </c>
      <c r="D31" s="18">
        <v>300</v>
      </c>
      <c r="E31" s="18">
        <v>500</v>
      </c>
      <c r="F31" s="18">
        <v>67.5</v>
      </c>
      <c r="G31" s="18">
        <v>9</v>
      </c>
      <c r="H31" s="18">
        <v>150</v>
      </c>
      <c r="I31" s="18">
        <v>2</v>
      </c>
      <c r="J31" s="18">
        <f t="shared" si="0"/>
        <v>8.3333333333333329E-2</v>
      </c>
      <c r="K31" s="18">
        <f t="shared" si="0"/>
        <v>0.1388888888888889</v>
      </c>
      <c r="L31" s="18">
        <f t="shared" si="1"/>
        <v>1.7376155115005641E-2</v>
      </c>
      <c r="M31" s="18">
        <f t="shared" si="2"/>
        <v>1.0693050144806558E-2</v>
      </c>
      <c r="N31" s="18">
        <f t="shared" si="3"/>
        <v>0.10699860285846474</v>
      </c>
      <c r="O31" s="18">
        <f t="shared" si="4"/>
        <v>110.94755818677591</v>
      </c>
      <c r="P31" s="18">
        <f t="shared" si="5"/>
        <v>110.94755818677591</v>
      </c>
      <c r="Q31" s="18">
        <f t="shared" si="6"/>
        <v>55.112353698594902</v>
      </c>
      <c r="R31" s="18">
        <f t="shared" si="7"/>
        <v>166.05991188537081</v>
      </c>
      <c r="S31" s="18">
        <f t="shared" si="8"/>
        <v>4.5926961415495748</v>
      </c>
      <c r="T31" s="18">
        <f t="shared" si="8"/>
        <v>23.063876650745947</v>
      </c>
      <c r="U31" s="18">
        <v>0</v>
      </c>
      <c r="V31" s="18">
        <f t="shared" si="9"/>
        <v>67.5</v>
      </c>
      <c r="W31" s="18">
        <v>360</v>
      </c>
      <c r="X31" s="18">
        <f t="shared" si="10"/>
        <v>216</v>
      </c>
      <c r="Y31" s="18">
        <f t="shared" si="19"/>
        <v>184.59269614154957</v>
      </c>
      <c r="Z31" s="18">
        <f t="shared" si="11"/>
        <v>108</v>
      </c>
      <c r="AA31" s="18">
        <f t="shared" si="12"/>
        <v>188.82616348035251</v>
      </c>
      <c r="AB31" s="18">
        <f t="shared" si="13"/>
        <v>129.30824357798915</v>
      </c>
      <c r="AC31" s="18">
        <f t="shared" si="20"/>
        <v>175.40730385845043</v>
      </c>
      <c r="AD31" s="18">
        <f t="shared" si="14"/>
        <v>108</v>
      </c>
      <c r="AE31" s="18">
        <f t="shared" si="15"/>
        <v>171.17383651964749</v>
      </c>
      <c r="AF31" s="18">
        <f t="shared" si="16"/>
        <v>86.691756422010855</v>
      </c>
      <c r="AG31" s="19" t="str">
        <f t="shared" ca="1" si="17"/>
        <v xml:space="preserve">&lt;!-- Aircraft 1 --&gt;
&lt;atc:sky atc:idx='sky029'&gt;
	&lt;atc:aircraft atc:type='B737' atc:idx='OQU767'&gt;
	&lt;atc:start&gt;0&lt;/atc:start&gt;
	&lt;atc:altitude&gt;37000&lt;/atc:altitude&gt;
	&lt;atc:velocity&gt;300&lt;/atc:velocity&gt;
	&lt;atc:flightpath&gt;
		&lt;atc:point atc:x='184.59' atc:y='108'&gt;
		&lt;atc:altitude&gt;37000&lt;/atc:altitude&gt;&lt;/atc:point&gt;
		&lt;atc:point atc:x='180' atc:y='108'&gt;
		&lt;atc:altitude&gt;37000&lt;/atc:altitude&gt;&lt;/atc:point&gt;
		&lt;atc:point atc:x='175.41' atc:y='108'&gt;
		&lt;atc:altitude&gt;37000&lt;/atc:altitude&gt;
		&lt;/atc:point&gt;
	&lt;/atc:flightpath&gt;
&lt;/atc:aircraft&gt;
</v>
      </c>
      <c r="AH31" s="19" t="str">
        <f t="shared" ca="1" si="18"/>
        <v xml:space="preserve">
&lt;!-- Aircraft 2 --&gt;
&lt;atc:aircraft atc:type='B737' atc:idx='LGV778'&gt;
	&lt;atc:start&gt;0&lt;/atc:start&gt;
	&lt;atc:altitude&gt;37000&lt;/atc:altitude&gt;
	&lt;atc:velocity&gt;500&lt;/atc:velocity&gt;
	&lt;atc:flightpath&gt;
		&lt;atc:point atc:x='188.83' atc:y='129.31'&gt;
		&lt;atc:altitude&gt;37000&lt;/atc:altitude&gt;&lt;/atc:point&gt;
		&lt;atc:point atc:x='180' atc:y='108'&gt;
		&lt;atc:altitude&gt;37000&lt;/atc:altitude&gt;&lt;/atc:point&gt;
		&lt;atc:point atc:x='171.17' atc:y='86.69'&gt;
		&lt;atc:altitude&gt;37000&lt;/atc:altitude&gt;
		&lt;/atc:point&gt;
	&lt;/atc:flightpath&gt;
&lt;/atc:aircraft&gt;
&lt;/atc:sky&gt;
</v>
      </c>
    </row>
    <row r="32" spans="1:34" x14ac:dyDescent="0.25">
      <c r="A32" s="17">
        <v>30</v>
      </c>
      <c r="B32" s="18">
        <v>370</v>
      </c>
      <c r="C32" s="18">
        <v>370</v>
      </c>
      <c r="D32" s="18">
        <v>300</v>
      </c>
      <c r="E32" s="18">
        <v>500</v>
      </c>
      <c r="F32" s="18">
        <v>67.5</v>
      </c>
      <c r="G32" s="18">
        <v>9</v>
      </c>
      <c r="H32" s="18">
        <v>150</v>
      </c>
      <c r="I32" s="18">
        <v>1</v>
      </c>
      <c r="J32" s="18">
        <f t="shared" si="0"/>
        <v>8.3333333333333329E-2</v>
      </c>
      <c r="K32" s="18">
        <f t="shared" si="0"/>
        <v>0.1388888888888889</v>
      </c>
      <c r="L32" s="18">
        <f t="shared" si="1"/>
        <v>1.7376155115005641E-2</v>
      </c>
      <c r="M32" s="18">
        <f t="shared" si="2"/>
        <v>1.0693050144806558E-2</v>
      </c>
      <c r="N32" s="18">
        <f t="shared" si="3"/>
        <v>0.10699860285846474</v>
      </c>
      <c r="O32" s="18">
        <f t="shared" si="4"/>
        <v>110.94755818677591</v>
      </c>
      <c r="P32" s="18">
        <f t="shared" si="5"/>
        <v>-110.94755818677591</v>
      </c>
      <c r="Q32" s="18">
        <f t="shared" si="6"/>
        <v>244.88764630140508</v>
      </c>
      <c r="R32" s="18">
        <f t="shared" si="7"/>
        <v>133.94008811462919</v>
      </c>
      <c r="S32" s="18">
        <f t="shared" si="8"/>
        <v>20.407303858450422</v>
      </c>
      <c r="T32" s="18">
        <f t="shared" si="8"/>
        <v>18.602790015920721</v>
      </c>
      <c r="U32" s="18">
        <v>0</v>
      </c>
      <c r="V32" s="18">
        <f t="shared" si="9"/>
        <v>67.5</v>
      </c>
      <c r="W32" s="18">
        <v>360</v>
      </c>
      <c r="X32" s="18">
        <f t="shared" si="10"/>
        <v>216</v>
      </c>
      <c r="Y32" s="18">
        <f t="shared" si="19"/>
        <v>200.40730385845043</v>
      </c>
      <c r="Z32" s="18">
        <f t="shared" si="11"/>
        <v>108</v>
      </c>
      <c r="AA32" s="18">
        <f t="shared" si="12"/>
        <v>187.11897953485956</v>
      </c>
      <c r="AB32" s="18">
        <f t="shared" si="13"/>
        <v>125.18673694331447</v>
      </c>
      <c r="AC32" s="18">
        <f t="shared" si="20"/>
        <v>159.59269614154957</v>
      </c>
      <c r="AD32" s="18">
        <f t="shared" si="14"/>
        <v>108</v>
      </c>
      <c r="AE32" s="18">
        <f t="shared" si="15"/>
        <v>172.88102046514044</v>
      </c>
      <c r="AF32" s="18">
        <f t="shared" si="16"/>
        <v>90.813263056685528</v>
      </c>
      <c r="AG32" s="19" t="str">
        <f t="shared" ca="1" si="17"/>
        <v xml:space="preserve">&lt;!-- Aircraft 1 --&gt;
&lt;atc:sky atc:idx='sky030'&gt;
	&lt;atc:aircraft atc:type='B737' atc:idx='HQI182'&gt;
	&lt;atc:start&gt;0&lt;/atc:start&gt;
	&lt;atc:altitude&gt;37000&lt;/atc:altitude&gt;
	&lt;atc:velocity&gt;300&lt;/atc:velocity&gt;
	&lt;atc:flightpath&gt;
		&lt;atc:point atc:x='200.41' atc:y='108'&gt;
		&lt;atc:altitude&gt;37000&lt;/atc:altitude&gt;&lt;/atc:point&gt;
		&lt;atc:point atc:x='180' atc:y='108'&gt;
		&lt;atc:altitude&gt;37000&lt;/atc:altitude&gt;&lt;/atc:point&gt;
		&lt;atc:point atc:x='159.59' atc:y='108'&gt;
		&lt;atc:altitude&gt;37000&lt;/atc:altitude&gt;
		&lt;/atc:point&gt;
	&lt;/atc:flightpath&gt;
&lt;/atc:aircraft&gt;
</v>
      </c>
      <c r="AH32" s="19" t="str">
        <f t="shared" ca="1" si="18"/>
        <v xml:space="preserve">
&lt;!-- Aircraft 2 --&gt;
&lt;atc:aircraft atc:type='B737' atc:idx='FUO546'&gt;
	&lt;atc:start&gt;0&lt;/atc:start&gt;
	&lt;atc:altitude&gt;37000&lt;/atc:altitude&gt;
	&lt;atc:velocity&gt;500&lt;/atc:velocity&gt;
	&lt;atc:flightpath&gt;
		&lt;atc:point atc:x='187.12' atc:y='125.19'&gt;
		&lt;atc:altitude&gt;37000&lt;/atc:altitude&gt;&lt;/atc:point&gt;
		&lt;atc:point atc:x='180' atc:y='108'&gt;
		&lt;atc:altitude&gt;37000&lt;/atc:altitude&gt;&lt;/atc:point&gt;
		&lt;atc:point atc:x='172.88' atc:y='90.81'&gt;
		&lt;atc:altitude&gt;37000&lt;/atc:altitude&gt;
		&lt;/atc:point&gt;
	&lt;/atc:flightpath&gt;
&lt;/atc:aircraft&gt;
&lt;/atc:sky&gt;
</v>
      </c>
    </row>
    <row r="33" spans="1:34" x14ac:dyDescent="0.25">
      <c r="A33" s="17">
        <v>31</v>
      </c>
      <c r="B33" s="18">
        <v>370</v>
      </c>
      <c r="C33" s="18">
        <v>370</v>
      </c>
      <c r="D33" s="18">
        <v>300</v>
      </c>
      <c r="E33" s="18">
        <v>500</v>
      </c>
      <c r="F33" s="18">
        <v>67.5</v>
      </c>
      <c r="G33" s="18">
        <v>9</v>
      </c>
      <c r="H33" s="18">
        <v>300</v>
      </c>
      <c r="I33" s="18">
        <v>2</v>
      </c>
      <c r="J33" s="18">
        <f t="shared" si="0"/>
        <v>8.3333333333333329E-2</v>
      </c>
      <c r="K33" s="18">
        <f t="shared" si="0"/>
        <v>0.1388888888888889</v>
      </c>
      <c r="L33" s="18">
        <f t="shared" si="1"/>
        <v>1.7376155115005641E-2</v>
      </c>
      <c r="M33" s="18">
        <f t="shared" si="2"/>
        <v>1.0693050144806558E-2</v>
      </c>
      <c r="N33" s="18">
        <f t="shared" si="3"/>
        <v>0.10699860285846474</v>
      </c>
      <c r="O33" s="18">
        <f t="shared" si="4"/>
        <v>110.94755818677591</v>
      </c>
      <c r="P33" s="18">
        <f t="shared" si="5"/>
        <v>110.94755818677591</v>
      </c>
      <c r="Q33" s="18">
        <f t="shared" si="6"/>
        <v>205.11235369859492</v>
      </c>
      <c r="R33" s="18">
        <f t="shared" si="7"/>
        <v>316.05991188537081</v>
      </c>
      <c r="S33" s="18">
        <f t="shared" si="8"/>
        <v>17.092696141549574</v>
      </c>
      <c r="T33" s="18">
        <f t="shared" si="8"/>
        <v>43.897209984079282</v>
      </c>
      <c r="U33" s="18">
        <v>0</v>
      </c>
      <c r="V33" s="18">
        <f t="shared" si="9"/>
        <v>67.5</v>
      </c>
      <c r="W33" s="18">
        <v>360</v>
      </c>
      <c r="X33" s="18">
        <f t="shared" si="10"/>
        <v>216</v>
      </c>
      <c r="Y33" s="18">
        <f t="shared" si="19"/>
        <v>197.09269614154957</v>
      </c>
      <c r="Z33" s="18">
        <f t="shared" si="11"/>
        <v>108</v>
      </c>
      <c r="AA33" s="18">
        <f t="shared" si="12"/>
        <v>196.79873498795854</v>
      </c>
      <c r="AB33" s="18">
        <f t="shared" si="13"/>
        <v>148.55573383864095</v>
      </c>
      <c r="AC33" s="18">
        <f t="shared" si="20"/>
        <v>162.90730385845043</v>
      </c>
      <c r="AD33" s="18">
        <f t="shared" si="14"/>
        <v>108</v>
      </c>
      <c r="AE33" s="18">
        <f t="shared" si="15"/>
        <v>163.20126501204146</v>
      </c>
      <c r="AF33" s="18">
        <f t="shared" si="16"/>
        <v>67.444266161359053</v>
      </c>
      <c r="AG33" s="19" t="str">
        <f t="shared" ca="1" si="17"/>
        <v xml:space="preserve">&lt;!-- Aircraft 1 --&gt;
&lt;atc:sky atc:idx='sky031'&gt;
	&lt;atc:aircraft atc:type='B737' atc:idx='ZQI304'&gt;
	&lt;atc:start&gt;0&lt;/atc:start&gt;
	&lt;atc:altitude&gt;37000&lt;/atc:altitude&gt;
	&lt;atc:velocity&gt;300&lt;/atc:velocity&gt;
	&lt;atc:flightpath&gt;
		&lt;atc:point atc:x='197.09' atc:y='108'&gt;
		&lt;atc:altitude&gt;37000&lt;/atc:altitude&gt;&lt;/atc:point&gt;
		&lt;atc:point atc:x='180' atc:y='108'&gt;
		&lt;atc:altitude&gt;37000&lt;/atc:altitude&gt;&lt;/atc:point&gt;
		&lt;atc:point atc:x='162.91' atc:y='108'&gt;
		&lt;atc:altitude&gt;37000&lt;/atc:altitude&gt;
		&lt;/atc:point&gt;
	&lt;/atc:flightpath&gt;
&lt;/atc:aircraft&gt;
</v>
      </c>
      <c r="AH33" s="19" t="str">
        <f t="shared" ca="1" si="18"/>
        <v xml:space="preserve">
&lt;!-- Aircraft 2 --&gt;
&lt;atc:aircraft atc:type='B737' atc:idx='ZQZ274'&gt;
	&lt;atc:start&gt;0&lt;/atc:start&gt;
	&lt;atc:altitude&gt;37000&lt;/atc:altitude&gt;
	&lt;atc:velocity&gt;500&lt;/atc:velocity&gt;
	&lt;atc:flightpath&gt;
		&lt;atc:point atc:x='196.8' atc:y='148.56'&gt;
		&lt;atc:altitude&gt;37000&lt;/atc:altitude&gt;&lt;/atc:point&gt;
		&lt;atc:point atc:x='180' atc:y='108'&gt;
		&lt;atc:altitude&gt;37000&lt;/atc:altitude&gt;&lt;/atc:point&gt;
		&lt;atc:point atc:x='163.2' atc:y='67.44'&gt;
		&lt;atc:altitude&gt;37000&lt;/atc:altitude&gt;
		&lt;/atc:point&gt;
	&lt;/atc:flightpath&gt;
&lt;/atc:aircraft&gt;
&lt;/atc:sky&gt;
</v>
      </c>
    </row>
    <row r="34" spans="1:34" x14ac:dyDescent="0.25">
      <c r="A34" s="17">
        <v>32</v>
      </c>
      <c r="B34" s="18">
        <v>370</v>
      </c>
      <c r="C34" s="18">
        <v>370</v>
      </c>
      <c r="D34" s="18">
        <v>300</v>
      </c>
      <c r="E34" s="18">
        <v>500</v>
      </c>
      <c r="F34" s="18">
        <v>67.5</v>
      </c>
      <c r="G34" s="18">
        <v>9</v>
      </c>
      <c r="H34" s="18">
        <v>300</v>
      </c>
      <c r="I34" s="18">
        <v>1</v>
      </c>
      <c r="J34" s="18">
        <f t="shared" si="0"/>
        <v>8.3333333333333329E-2</v>
      </c>
      <c r="K34" s="18">
        <f t="shared" si="0"/>
        <v>0.1388888888888889</v>
      </c>
      <c r="L34" s="18">
        <f t="shared" si="1"/>
        <v>1.7376155115005641E-2</v>
      </c>
      <c r="M34" s="18">
        <f t="shared" si="2"/>
        <v>1.0693050144806558E-2</v>
      </c>
      <c r="N34" s="18">
        <f t="shared" si="3"/>
        <v>0.10699860285846474</v>
      </c>
      <c r="O34" s="18">
        <f t="shared" si="4"/>
        <v>110.94755818677591</v>
      </c>
      <c r="P34" s="18">
        <f t="shared" si="5"/>
        <v>-110.94755818677591</v>
      </c>
      <c r="Q34" s="18">
        <f t="shared" si="6"/>
        <v>394.88764630140508</v>
      </c>
      <c r="R34" s="18">
        <f t="shared" si="7"/>
        <v>283.94008811462919</v>
      </c>
      <c r="S34" s="18">
        <f t="shared" si="8"/>
        <v>32.907303858450419</v>
      </c>
      <c r="T34" s="18">
        <f t="shared" si="8"/>
        <v>39.436123349254053</v>
      </c>
      <c r="U34" s="18">
        <v>0</v>
      </c>
      <c r="V34" s="18">
        <f t="shared" si="9"/>
        <v>67.5</v>
      </c>
      <c r="W34" s="18">
        <v>360</v>
      </c>
      <c r="X34" s="18">
        <f t="shared" si="10"/>
        <v>216</v>
      </c>
      <c r="Y34" s="18">
        <f t="shared" si="19"/>
        <v>212.9073038584504</v>
      </c>
      <c r="Z34" s="18">
        <f t="shared" si="11"/>
        <v>108</v>
      </c>
      <c r="AA34" s="18">
        <f t="shared" si="12"/>
        <v>195.0915510424656</v>
      </c>
      <c r="AB34" s="18">
        <f t="shared" si="13"/>
        <v>144.43422720396626</v>
      </c>
      <c r="AC34" s="18">
        <f t="shared" si="20"/>
        <v>147.0926961415496</v>
      </c>
      <c r="AD34" s="18">
        <f t="shared" si="14"/>
        <v>108</v>
      </c>
      <c r="AE34" s="18">
        <f t="shared" si="15"/>
        <v>164.9084489575344</v>
      </c>
      <c r="AF34" s="18">
        <f t="shared" si="16"/>
        <v>71.565772796033727</v>
      </c>
      <c r="AG34" s="19" t="str">
        <f t="shared" ca="1" si="17"/>
        <v xml:space="preserve">&lt;!-- Aircraft 1 --&gt;
&lt;atc:sky atc:idx='sky032'&gt;
	&lt;atc:aircraft atc:type='B737' atc:idx='JEY953'&gt;
	&lt;atc:start&gt;0&lt;/atc:start&gt;
	&lt;atc:altitude&gt;37000&lt;/atc:altitude&gt;
	&lt;atc:velocity&gt;300&lt;/atc:velocity&gt;
	&lt;atc:flightpath&gt;
		&lt;atc:point atc:x='212.91' atc:y='108'&gt;
		&lt;atc:altitude&gt;37000&lt;/atc:altitude&gt;&lt;/atc:point&gt;
		&lt;atc:point atc:x='180' atc:y='108'&gt;
		&lt;atc:altitude&gt;37000&lt;/atc:altitude&gt;&lt;/atc:point&gt;
		&lt;atc:point atc:x='147.09' atc:y='108'&gt;
		&lt;atc:altitude&gt;37000&lt;/atc:altitude&gt;
		&lt;/atc:point&gt;
	&lt;/atc:flightpath&gt;
&lt;/atc:aircraft&gt;
</v>
      </c>
      <c r="AH34" s="19" t="str">
        <f t="shared" ca="1" si="18"/>
        <v xml:space="preserve">
&lt;!-- Aircraft 2 --&gt;
&lt;atc:aircraft atc:type='B737' atc:idx='GEY825'&gt;
	&lt;atc:start&gt;0&lt;/atc:start&gt;
	&lt;atc:altitude&gt;37000&lt;/atc:altitude&gt;
	&lt;atc:velocity&gt;500&lt;/atc:velocity&gt;
	&lt;atc:flightpath&gt;
		&lt;atc:point atc:x='195.09' atc:y='144.43'&gt;
		&lt;atc:altitude&gt;37000&lt;/atc:altitude&gt;&lt;/atc:point&gt;
		&lt;atc:point atc:x='180' atc:y='108'&gt;
		&lt;atc:altitude&gt;37000&lt;/atc:altitude&gt;&lt;/atc:point&gt;
		&lt;atc:point atc:x='164.91' atc:y='71.57'&gt;
		&lt;atc:altitude&gt;37000&lt;/atc:altitude&gt;
		&lt;/atc:point&gt;
	&lt;/atc:flightpath&gt;
&lt;/atc:aircraft&gt;
&lt;/atc:sky&gt;
</v>
      </c>
    </row>
    <row r="35" spans="1:34" x14ac:dyDescent="0.25">
      <c r="A35" s="17">
        <v>33</v>
      </c>
      <c r="B35" s="18">
        <v>370</v>
      </c>
      <c r="C35" s="18">
        <v>370</v>
      </c>
      <c r="D35" s="18">
        <v>300</v>
      </c>
      <c r="E35" s="18">
        <v>500</v>
      </c>
      <c r="F35" s="18">
        <v>90</v>
      </c>
      <c r="G35" s="18">
        <v>1</v>
      </c>
      <c r="H35" s="18">
        <v>150</v>
      </c>
      <c r="I35" s="18">
        <v>2</v>
      </c>
      <c r="J35" s="18">
        <f t="shared" ref="J35:K66" si="21">D35/60/60</f>
        <v>8.3333333333333329E-2</v>
      </c>
      <c r="K35" s="18">
        <f t="shared" si="21"/>
        <v>0.1388888888888889</v>
      </c>
      <c r="L35" s="18">
        <f t="shared" si="1"/>
        <v>2.623456790123457E-2</v>
      </c>
      <c r="M35" s="18">
        <f t="shared" si="2"/>
        <v>1.1574074074074073E-2</v>
      </c>
      <c r="N35" s="18">
        <f t="shared" si="3"/>
        <v>0.1388888888888889</v>
      </c>
      <c r="O35" s="18">
        <f t="shared" si="4"/>
        <v>13.994284547628723</v>
      </c>
      <c r="P35" s="18">
        <f t="shared" si="5"/>
        <v>13.994284547628723</v>
      </c>
      <c r="Q35" s="18">
        <f t="shared" si="6"/>
        <v>139.71008489144947</v>
      </c>
      <c r="R35" s="18">
        <f t="shared" si="7"/>
        <v>153.70436943907819</v>
      </c>
      <c r="S35" s="18">
        <f t="shared" ref="S35:T66" si="22">Q35*J35</f>
        <v>11.642507074287455</v>
      </c>
      <c r="T35" s="18">
        <f t="shared" si="22"/>
        <v>21.347829088760861</v>
      </c>
      <c r="U35" s="18">
        <v>0</v>
      </c>
      <c r="V35" s="18">
        <f t="shared" si="9"/>
        <v>90</v>
      </c>
      <c r="W35" s="18">
        <v>360</v>
      </c>
      <c r="X35" s="18">
        <f t="shared" si="10"/>
        <v>216</v>
      </c>
      <c r="Y35" s="18">
        <f t="shared" si="19"/>
        <v>191.64250707428747</v>
      </c>
      <c r="Z35" s="18">
        <f t="shared" si="11"/>
        <v>108</v>
      </c>
      <c r="AA35" s="18">
        <f t="shared" si="12"/>
        <v>180</v>
      </c>
      <c r="AB35" s="18">
        <f t="shared" si="13"/>
        <v>129.34782908876088</v>
      </c>
      <c r="AC35" s="18">
        <f t="shared" si="20"/>
        <v>168.35749292571253</v>
      </c>
      <c r="AD35" s="18">
        <f t="shared" si="14"/>
        <v>108</v>
      </c>
      <c r="AE35" s="18">
        <f t="shared" si="15"/>
        <v>180</v>
      </c>
      <c r="AF35" s="18">
        <f t="shared" si="16"/>
        <v>86.652170911239139</v>
      </c>
      <c r="AG35" s="19" t="str">
        <f t="shared" ca="1" si="17"/>
        <v xml:space="preserve">&lt;!-- Aircraft 1 --&gt;
&lt;atc:sky atc:idx='sky033'&gt;
	&lt;atc:aircraft atc:type='B737' atc:idx='KMK940'&gt;
	&lt;atc:start&gt;0&lt;/atc:start&gt;
	&lt;atc:altitude&gt;37000&lt;/atc:altitude&gt;
	&lt;atc:velocity&gt;300&lt;/atc:velocity&gt;
	&lt;atc:flightpath&gt;
		&lt;atc:point atc:x='191.64' atc:y='108'&gt;
		&lt;atc:altitude&gt;37000&lt;/atc:altitude&gt;&lt;/atc:point&gt;
		&lt;atc:point atc:x='180' atc:y='108'&gt;
		&lt;atc:altitude&gt;37000&lt;/atc:altitude&gt;&lt;/atc:point&gt;
		&lt;atc:point atc:x='168.36' atc:y='108'&gt;
		&lt;atc:altitude&gt;37000&lt;/atc:altitude&gt;
		&lt;/atc:point&gt;
	&lt;/atc:flightpath&gt;
&lt;/atc:aircraft&gt;
</v>
      </c>
      <c r="AH35" s="19" t="str">
        <f t="shared" ca="1" si="18"/>
        <v xml:space="preserve">
&lt;!-- Aircraft 2 --&gt;
&lt;atc:aircraft atc:type='B737' atc:idx='TFN850'&gt;
	&lt;atc:start&gt;0&lt;/atc:start&gt;
	&lt;atc:altitude&gt;37000&lt;/atc:altitude&gt;
	&lt;atc:velocity&gt;500&lt;/atc:velocity&gt;
	&lt;atc:flightpath&gt;
		&lt;atc:point atc:x='180' atc:y='129.35'&gt;
		&lt;atc:altitude&gt;37000&lt;/atc:altitude&gt;&lt;/atc:point&gt;
		&lt;atc:point atc:x='180' atc:y='108'&gt;
		&lt;atc:altitude&gt;37000&lt;/atc:altitude&gt;&lt;/atc:point&gt;
		&lt;atc:point atc:x='180' atc:y='86.65'&gt;
		&lt;atc:altitude&gt;37000&lt;/atc:altitude&gt;
		&lt;/atc:point&gt;
	&lt;/atc:flightpath&gt;
&lt;/atc:aircraft&gt;
&lt;/atc:sky&gt;
</v>
      </c>
    </row>
    <row r="36" spans="1:34" x14ac:dyDescent="0.25">
      <c r="A36" s="17">
        <v>34</v>
      </c>
      <c r="B36" s="18">
        <v>370</v>
      </c>
      <c r="C36" s="18">
        <v>370</v>
      </c>
      <c r="D36" s="18">
        <v>300</v>
      </c>
      <c r="E36" s="18">
        <v>500</v>
      </c>
      <c r="F36" s="18">
        <v>90</v>
      </c>
      <c r="G36" s="18">
        <v>1</v>
      </c>
      <c r="H36" s="18">
        <v>150</v>
      </c>
      <c r="I36" s="18">
        <v>1</v>
      </c>
      <c r="J36" s="18">
        <f t="shared" si="21"/>
        <v>8.3333333333333329E-2</v>
      </c>
      <c r="K36" s="18">
        <f t="shared" si="21"/>
        <v>0.1388888888888889</v>
      </c>
      <c r="L36" s="18">
        <f t="shared" si="1"/>
        <v>2.623456790123457E-2</v>
      </c>
      <c r="M36" s="18">
        <f t="shared" si="2"/>
        <v>1.1574074074074073E-2</v>
      </c>
      <c r="N36" s="18">
        <f t="shared" si="3"/>
        <v>0.1388888888888889</v>
      </c>
      <c r="O36" s="18">
        <f t="shared" si="4"/>
        <v>13.994284547628723</v>
      </c>
      <c r="P36" s="18">
        <f t="shared" si="5"/>
        <v>-13.994284547628723</v>
      </c>
      <c r="Q36" s="18">
        <f t="shared" si="6"/>
        <v>160.28991510855053</v>
      </c>
      <c r="R36" s="18">
        <f t="shared" si="7"/>
        <v>146.29563056092181</v>
      </c>
      <c r="S36" s="18">
        <f t="shared" si="22"/>
        <v>13.357492925712544</v>
      </c>
      <c r="T36" s="18">
        <f t="shared" si="22"/>
        <v>20.318837577905807</v>
      </c>
      <c r="U36" s="18">
        <v>0</v>
      </c>
      <c r="V36" s="18">
        <f t="shared" si="9"/>
        <v>90</v>
      </c>
      <c r="W36" s="18">
        <v>360</v>
      </c>
      <c r="X36" s="18">
        <f t="shared" si="10"/>
        <v>216</v>
      </c>
      <c r="Y36" s="18">
        <f t="shared" si="19"/>
        <v>193.35749292571253</v>
      </c>
      <c r="Z36" s="18">
        <f t="shared" si="11"/>
        <v>108</v>
      </c>
      <c r="AA36" s="18">
        <f t="shared" si="12"/>
        <v>180</v>
      </c>
      <c r="AB36" s="18">
        <f t="shared" si="13"/>
        <v>128.31883757790581</v>
      </c>
      <c r="AC36" s="18">
        <f t="shared" si="20"/>
        <v>166.64250707428747</v>
      </c>
      <c r="AD36" s="18">
        <f t="shared" si="14"/>
        <v>108</v>
      </c>
      <c r="AE36" s="18">
        <f t="shared" si="15"/>
        <v>180</v>
      </c>
      <c r="AF36" s="18">
        <f t="shared" si="16"/>
        <v>87.681162422094189</v>
      </c>
      <c r="AG36" s="19" t="str">
        <f t="shared" ca="1" si="17"/>
        <v xml:space="preserve">&lt;!-- Aircraft 1 --&gt;
&lt;atc:sky atc:idx='sky034'&gt;
	&lt;atc:aircraft atc:type='B737' atc:idx='WML499'&gt;
	&lt;atc:start&gt;0&lt;/atc:start&gt;
	&lt;atc:altitude&gt;37000&lt;/atc:altitude&gt;
	&lt;atc:velocity&gt;300&lt;/atc:velocity&gt;
	&lt;atc:flightpath&gt;
		&lt;atc:point atc:x='193.36' atc:y='108'&gt;
		&lt;atc:altitude&gt;37000&lt;/atc:altitude&gt;&lt;/atc:point&gt;
		&lt;atc:point atc:x='180' atc:y='108'&gt;
		&lt;atc:altitude&gt;37000&lt;/atc:altitude&gt;&lt;/atc:point&gt;
		&lt;atc:point atc:x='166.64' atc:y='108'&gt;
		&lt;atc:altitude&gt;37000&lt;/atc:altitude&gt;
		&lt;/atc:point&gt;
	&lt;/atc:flightpath&gt;
&lt;/atc:aircraft&gt;
</v>
      </c>
      <c r="AH36" s="19" t="str">
        <f t="shared" ca="1" si="18"/>
        <v xml:space="preserve">
&lt;!-- Aircraft 2 --&gt;
&lt;atc:aircraft atc:type='B737' atc:idx='TGI494'&gt;
	&lt;atc:start&gt;0&lt;/atc:start&gt;
	&lt;atc:altitude&gt;37000&lt;/atc:altitude&gt;
	&lt;atc:velocity&gt;500&lt;/atc:velocity&gt;
	&lt;atc:flightpath&gt;
		&lt;atc:point atc:x='180' atc:y='128.32'&gt;
		&lt;atc:altitude&gt;37000&lt;/atc:altitude&gt;&lt;/atc:point&gt;
		&lt;atc:point atc:x='180' atc:y='108'&gt;
		&lt;atc:altitude&gt;37000&lt;/atc:altitude&gt;&lt;/atc:point&gt;
		&lt;atc:point atc:x='180' atc:y='87.68'&gt;
		&lt;atc:altitude&gt;37000&lt;/atc:altitude&gt;
		&lt;/atc:point&gt;
	&lt;/atc:flightpath&gt;
&lt;/atc:aircraft&gt;
&lt;/atc:sky&gt;
</v>
      </c>
    </row>
    <row r="37" spans="1:34" x14ac:dyDescent="0.25">
      <c r="A37" s="17">
        <v>35</v>
      </c>
      <c r="B37" s="18">
        <v>370</v>
      </c>
      <c r="C37" s="18">
        <v>370</v>
      </c>
      <c r="D37" s="18">
        <v>300</v>
      </c>
      <c r="E37" s="18">
        <v>500</v>
      </c>
      <c r="F37" s="18">
        <v>90</v>
      </c>
      <c r="G37" s="18">
        <v>1</v>
      </c>
      <c r="H37" s="18">
        <v>300</v>
      </c>
      <c r="I37" s="18">
        <v>2</v>
      </c>
      <c r="J37" s="18">
        <f t="shared" si="21"/>
        <v>8.3333333333333329E-2</v>
      </c>
      <c r="K37" s="18">
        <f t="shared" si="21"/>
        <v>0.1388888888888889</v>
      </c>
      <c r="L37" s="18">
        <f t="shared" si="1"/>
        <v>2.623456790123457E-2</v>
      </c>
      <c r="M37" s="18">
        <f t="shared" si="2"/>
        <v>1.1574074074074073E-2</v>
      </c>
      <c r="N37" s="18">
        <f t="shared" si="3"/>
        <v>0.1388888888888889</v>
      </c>
      <c r="O37" s="18">
        <f t="shared" si="4"/>
        <v>13.994284547628723</v>
      </c>
      <c r="P37" s="18">
        <f t="shared" si="5"/>
        <v>13.994284547628723</v>
      </c>
      <c r="Q37" s="18">
        <f t="shared" si="6"/>
        <v>289.71008489144947</v>
      </c>
      <c r="R37" s="18">
        <f t="shared" si="7"/>
        <v>303.70436943907816</v>
      </c>
      <c r="S37" s="18">
        <f t="shared" si="22"/>
        <v>24.142507074287455</v>
      </c>
      <c r="T37" s="18">
        <f t="shared" si="22"/>
        <v>42.181162422094189</v>
      </c>
      <c r="U37" s="18">
        <v>0</v>
      </c>
      <c r="V37" s="18">
        <f t="shared" si="9"/>
        <v>90</v>
      </c>
      <c r="W37" s="18">
        <v>360</v>
      </c>
      <c r="X37" s="18">
        <f t="shared" si="10"/>
        <v>216</v>
      </c>
      <c r="Y37" s="18">
        <f t="shared" si="19"/>
        <v>204.14250707428747</v>
      </c>
      <c r="Z37" s="18">
        <f t="shared" si="11"/>
        <v>108</v>
      </c>
      <c r="AA37" s="18">
        <f t="shared" si="12"/>
        <v>180</v>
      </c>
      <c r="AB37" s="18">
        <f t="shared" si="13"/>
        <v>150.18116242209419</v>
      </c>
      <c r="AC37" s="18">
        <f t="shared" si="20"/>
        <v>155.85749292571253</v>
      </c>
      <c r="AD37" s="18">
        <f t="shared" si="14"/>
        <v>108</v>
      </c>
      <c r="AE37" s="18">
        <f t="shared" si="15"/>
        <v>180</v>
      </c>
      <c r="AF37" s="18">
        <f t="shared" si="16"/>
        <v>65.818837577905811</v>
      </c>
      <c r="AG37" s="19" t="str">
        <f t="shared" ca="1" si="17"/>
        <v xml:space="preserve">&lt;!-- Aircraft 1 --&gt;
&lt;atc:sky atc:idx='sky035'&gt;
	&lt;atc:aircraft atc:type='B737' atc:idx='ZMQ626'&gt;
	&lt;atc:start&gt;0&lt;/atc:start&gt;
	&lt;atc:altitude&gt;37000&lt;/atc:altitude&gt;
	&lt;atc:velocity&gt;300&lt;/atc:velocity&gt;
	&lt;atc:flightpath&gt;
		&lt;atc:point atc:x='204.14' atc:y='108'&gt;
		&lt;atc:altitude&gt;37000&lt;/atc:altitude&gt;&lt;/atc:point&gt;
		&lt;atc:point atc:x='180' atc:y='108'&gt;
		&lt;atc:altitude&gt;37000&lt;/atc:altitude&gt;&lt;/atc:point&gt;
		&lt;atc:point atc:x='155.86' atc:y='108'&gt;
		&lt;atc:altitude&gt;37000&lt;/atc:altitude&gt;
		&lt;/atc:point&gt;
	&lt;/atc:flightpath&gt;
&lt;/atc:aircraft&gt;
</v>
      </c>
      <c r="AH37" s="19" t="str">
        <f t="shared" ca="1" si="18"/>
        <v xml:space="preserve">
&lt;!-- Aircraft 2 --&gt;
&lt;atc:aircraft atc:type='B737' atc:idx='VOL397'&gt;
	&lt;atc:start&gt;0&lt;/atc:start&gt;
	&lt;atc:altitude&gt;37000&lt;/atc:altitude&gt;
	&lt;atc:velocity&gt;500&lt;/atc:velocity&gt;
	&lt;atc:flightpath&gt;
		&lt;atc:point atc:x='180' atc:y='150.18'&gt;
		&lt;atc:altitude&gt;37000&lt;/atc:altitude&gt;&lt;/atc:point&gt;
		&lt;atc:point atc:x='180' atc:y='108'&gt;
		&lt;atc:altitude&gt;37000&lt;/atc:altitude&gt;&lt;/atc:point&gt;
		&lt;atc:point atc:x='180' atc:y='65.82'&gt;
		&lt;atc:altitude&gt;37000&lt;/atc:altitude&gt;
		&lt;/atc:point&gt;
	&lt;/atc:flightpath&gt;
&lt;/atc:aircraft&gt;
&lt;/atc:sky&gt;
</v>
      </c>
    </row>
    <row r="38" spans="1:34" x14ac:dyDescent="0.25">
      <c r="A38" s="17">
        <v>36</v>
      </c>
      <c r="B38" s="18">
        <v>370</v>
      </c>
      <c r="C38" s="18">
        <v>370</v>
      </c>
      <c r="D38" s="18">
        <v>300</v>
      </c>
      <c r="E38" s="18">
        <v>500</v>
      </c>
      <c r="F38" s="18">
        <v>90</v>
      </c>
      <c r="G38" s="18">
        <v>1</v>
      </c>
      <c r="H38" s="18">
        <v>300</v>
      </c>
      <c r="I38" s="18">
        <v>1</v>
      </c>
      <c r="J38" s="18">
        <f t="shared" si="21"/>
        <v>8.3333333333333329E-2</v>
      </c>
      <c r="K38" s="18">
        <f t="shared" si="21"/>
        <v>0.1388888888888889</v>
      </c>
      <c r="L38" s="18">
        <f t="shared" si="1"/>
        <v>2.623456790123457E-2</v>
      </c>
      <c r="M38" s="18">
        <f t="shared" si="2"/>
        <v>1.1574074074074073E-2</v>
      </c>
      <c r="N38" s="18">
        <f t="shared" si="3"/>
        <v>0.1388888888888889</v>
      </c>
      <c r="O38" s="18">
        <f t="shared" si="4"/>
        <v>13.994284547628723</v>
      </c>
      <c r="P38" s="18">
        <f t="shared" si="5"/>
        <v>-13.994284547628723</v>
      </c>
      <c r="Q38" s="18">
        <f t="shared" si="6"/>
        <v>310.28991510855053</v>
      </c>
      <c r="R38" s="18">
        <f t="shared" si="7"/>
        <v>296.29563056092184</v>
      </c>
      <c r="S38" s="18">
        <f t="shared" si="22"/>
        <v>25.857492925712542</v>
      </c>
      <c r="T38" s="18">
        <f t="shared" si="22"/>
        <v>41.152170911239146</v>
      </c>
      <c r="U38" s="18">
        <v>0</v>
      </c>
      <c r="V38" s="18">
        <f t="shared" si="9"/>
        <v>90</v>
      </c>
      <c r="W38" s="18">
        <v>360</v>
      </c>
      <c r="X38" s="18">
        <f t="shared" si="10"/>
        <v>216</v>
      </c>
      <c r="Y38" s="18">
        <f t="shared" si="19"/>
        <v>205.85749292571253</v>
      </c>
      <c r="Z38" s="18">
        <f t="shared" si="11"/>
        <v>108</v>
      </c>
      <c r="AA38" s="18">
        <f t="shared" si="12"/>
        <v>180</v>
      </c>
      <c r="AB38" s="18">
        <f t="shared" si="13"/>
        <v>149.15217091123915</v>
      </c>
      <c r="AC38" s="18">
        <f t="shared" si="20"/>
        <v>154.14250707428747</v>
      </c>
      <c r="AD38" s="18">
        <f t="shared" si="14"/>
        <v>108</v>
      </c>
      <c r="AE38" s="18">
        <f t="shared" si="15"/>
        <v>180</v>
      </c>
      <c r="AF38" s="18">
        <f t="shared" si="16"/>
        <v>66.847829088760847</v>
      </c>
      <c r="AG38" s="19" t="str">
        <f t="shared" ca="1" si="17"/>
        <v xml:space="preserve">&lt;!-- Aircraft 1 --&gt;
&lt;atc:sky atc:idx='sky036'&gt;
	&lt;atc:aircraft atc:type='B737' atc:idx='WTB328'&gt;
	&lt;atc:start&gt;0&lt;/atc:start&gt;
	&lt;atc:altitude&gt;37000&lt;/atc:altitude&gt;
	&lt;atc:velocity&gt;300&lt;/atc:velocity&gt;
	&lt;atc:flightpath&gt;
		&lt;atc:point atc:x='205.86' atc:y='108'&gt;
		&lt;atc:altitude&gt;37000&lt;/atc:altitude&gt;&lt;/atc:point&gt;
		&lt;atc:point atc:x='180' atc:y='108'&gt;
		&lt;atc:altitude&gt;37000&lt;/atc:altitude&gt;&lt;/atc:point&gt;
		&lt;atc:point atc:x='154.14' atc:y='108'&gt;
		&lt;atc:altitude&gt;37000&lt;/atc:altitude&gt;
		&lt;/atc:point&gt;
	&lt;/atc:flightpath&gt;
&lt;/atc:aircraft&gt;
</v>
      </c>
      <c r="AH38" s="19" t="str">
        <f t="shared" ca="1" si="18"/>
        <v xml:space="preserve">
&lt;!-- Aircraft 2 --&gt;
&lt;atc:aircraft atc:type='B737' atc:idx='QRY251'&gt;
	&lt;atc:start&gt;0&lt;/atc:start&gt;
	&lt;atc:altitude&gt;37000&lt;/atc:altitude&gt;
	&lt;atc:velocity&gt;500&lt;/atc:velocity&gt;
	&lt;atc:flightpath&gt;
		&lt;atc:point atc:x='180' atc:y='149.15'&gt;
		&lt;atc:altitude&gt;37000&lt;/atc:altitude&gt;&lt;/atc:point&gt;
		&lt;atc:point atc:x='180' atc:y='108'&gt;
		&lt;atc:altitude&gt;37000&lt;/atc:altitude&gt;&lt;/atc:point&gt;
		&lt;atc:point atc:x='180' atc:y='66.85'&gt;
		&lt;atc:altitude&gt;37000&lt;/atc:altitude&gt;
		&lt;/atc:point&gt;
	&lt;/atc:flightpath&gt;
&lt;/atc:aircraft&gt;
&lt;/atc:sky&gt;
</v>
      </c>
    </row>
    <row r="39" spans="1:34" x14ac:dyDescent="0.25">
      <c r="A39" s="17">
        <v>37</v>
      </c>
      <c r="B39" s="18">
        <v>370</v>
      </c>
      <c r="C39" s="18">
        <v>370</v>
      </c>
      <c r="D39" s="18">
        <v>300</v>
      </c>
      <c r="E39" s="18">
        <v>500</v>
      </c>
      <c r="F39" s="18">
        <v>90</v>
      </c>
      <c r="G39" s="18">
        <v>3</v>
      </c>
      <c r="H39" s="18">
        <v>150</v>
      </c>
      <c r="I39" s="18">
        <v>2</v>
      </c>
      <c r="J39" s="18">
        <f t="shared" si="21"/>
        <v>8.3333333333333329E-2</v>
      </c>
      <c r="K39" s="18">
        <f t="shared" si="21"/>
        <v>0.1388888888888889</v>
      </c>
      <c r="L39" s="18">
        <f t="shared" si="1"/>
        <v>2.623456790123457E-2</v>
      </c>
      <c r="M39" s="18">
        <f t="shared" si="2"/>
        <v>1.1574074074074073E-2</v>
      </c>
      <c r="N39" s="18">
        <f t="shared" si="3"/>
        <v>0.1388888888888889</v>
      </c>
      <c r="O39" s="18">
        <f t="shared" si="4"/>
        <v>41.98285364288617</v>
      </c>
      <c r="P39" s="18">
        <f t="shared" si="5"/>
        <v>41.98285364288617</v>
      </c>
      <c r="Q39" s="18">
        <f t="shared" si="6"/>
        <v>119.13025467434841</v>
      </c>
      <c r="R39" s="18">
        <f t="shared" si="7"/>
        <v>161.11310831723458</v>
      </c>
      <c r="S39" s="18">
        <f t="shared" si="22"/>
        <v>9.9275212228623673</v>
      </c>
      <c r="T39" s="18">
        <f t="shared" si="22"/>
        <v>22.376820599615915</v>
      </c>
      <c r="U39" s="18">
        <v>0</v>
      </c>
      <c r="V39" s="18">
        <f t="shared" si="9"/>
        <v>90</v>
      </c>
      <c r="W39" s="18">
        <v>360</v>
      </c>
      <c r="X39" s="18">
        <f t="shared" si="10"/>
        <v>216</v>
      </c>
      <c r="Y39" s="18">
        <f t="shared" si="19"/>
        <v>189.92752122286237</v>
      </c>
      <c r="Z39" s="18">
        <f t="shared" si="11"/>
        <v>108</v>
      </c>
      <c r="AA39" s="18">
        <f t="shared" si="12"/>
        <v>180</v>
      </c>
      <c r="AB39" s="18">
        <f t="shared" si="13"/>
        <v>130.37682059961591</v>
      </c>
      <c r="AC39" s="18">
        <f t="shared" si="20"/>
        <v>170.07247877713763</v>
      </c>
      <c r="AD39" s="18">
        <f t="shared" si="14"/>
        <v>108</v>
      </c>
      <c r="AE39" s="18">
        <f t="shared" si="15"/>
        <v>180</v>
      </c>
      <c r="AF39" s="18">
        <f t="shared" si="16"/>
        <v>85.623179400384089</v>
      </c>
      <c r="AG39" s="19" t="str">
        <f t="shared" ca="1" si="17"/>
        <v xml:space="preserve">&lt;!-- Aircraft 1 --&gt;
&lt;atc:sky atc:idx='sky037'&gt;
	&lt;atc:aircraft atc:type='B737' atc:idx='JTL390'&gt;
	&lt;atc:start&gt;0&lt;/atc:start&gt;
	&lt;atc:altitude&gt;37000&lt;/atc:altitude&gt;
	&lt;atc:velocity&gt;300&lt;/atc:velocity&gt;
	&lt;atc:flightpath&gt;
		&lt;atc:point atc:x='189.93' atc:y='108'&gt;
		&lt;atc:altitude&gt;37000&lt;/atc:altitude&gt;&lt;/atc:point&gt;
		&lt;atc:point atc:x='180' atc:y='108'&gt;
		&lt;atc:altitude&gt;37000&lt;/atc:altitude&gt;&lt;/atc:point&gt;
		&lt;atc:point atc:x='170.07' atc:y='108'&gt;
		&lt;atc:altitude&gt;37000&lt;/atc:altitude&gt;
		&lt;/atc:point&gt;
	&lt;/atc:flightpath&gt;
&lt;/atc:aircraft&gt;
</v>
      </c>
      <c r="AH39" s="19" t="str">
        <f t="shared" ca="1" si="18"/>
        <v xml:space="preserve">
&lt;!-- Aircraft 2 --&gt;
&lt;atc:aircraft atc:type='B737' atc:idx='NRL258'&gt;
	&lt;atc:start&gt;0&lt;/atc:start&gt;
	&lt;atc:altitude&gt;37000&lt;/atc:altitude&gt;
	&lt;atc:velocity&gt;500&lt;/atc:velocity&gt;
	&lt;atc:flightpath&gt;
		&lt;atc:point atc:x='180' atc:y='130.38'&gt;
		&lt;atc:altitude&gt;37000&lt;/atc:altitude&gt;&lt;/atc:point&gt;
		&lt;atc:point atc:x='180' atc:y='108'&gt;
		&lt;atc:altitude&gt;37000&lt;/atc:altitude&gt;&lt;/atc:point&gt;
		&lt;atc:point atc:x='180' atc:y='85.62'&gt;
		&lt;atc:altitude&gt;37000&lt;/atc:altitude&gt;
		&lt;/atc:point&gt;
	&lt;/atc:flightpath&gt;
&lt;/atc:aircraft&gt;
&lt;/atc:sky&gt;
</v>
      </c>
    </row>
    <row r="40" spans="1:34" x14ac:dyDescent="0.25">
      <c r="A40" s="17">
        <v>38</v>
      </c>
      <c r="B40" s="18">
        <v>370</v>
      </c>
      <c r="C40" s="18">
        <v>370</v>
      </c>
      <c r="D40" s="18">
        <v>300</v>
      </c>
      <c r="E40" s="18">
        <v>500</v>
      </c>
      <c r="F40" s="18">
        <v>90</v>
      </c>
      <c r="G40" s="18">
        <v>3</v>
      </c>
      <c r="H40" s="18">
        <v>150</v>
      </c>
      <c r="I40" s="18">
        <v>1</v>
      </c>
      <c r="J40" s="18">
        <f t="shared" si="21"/>
        <v>8.3333333333333329E-2</v>
      </c>
      <c r="K40" s="18">
        <f t="shared" si="21"/>
        <v>0.1388888888888889</v>
      </c>
      <c r="L40" s="18">
        <f t="shared" si="1"/>
        <v>2.623456790123457E-2</v>
      </c>
      <c r="M40" s="18">
        <f t="shared" si="2"/>
        <v>1.1574074074074073E-2</v>
      </c>
      <c r="N40" s="18">
        <f t="shared" si="3"/>
        <v>0.1388888888888889</v>
      </c>
      <c r="O40" s="18">
        <f t="shared" si="4"/>
        <v>41.98285364288617</v>
      </c>
      <c r="P40" s="18">
        <f t="shared" si="5"/>
        <v>-41.98285364288617</v>
      </c>
      <c r="Q40" s="18">
        <f t="shared" si="6"/>
        <v>180.86974532565159</v>
      </c>
      <c r="R40" s="18">
        <f t="shared" si="7"/>
        <v>138.88689168276542</v>
      </c>
      <c r="S40" s="18">
        <f t="shared" si="22"/>
        <v>15.072478777137633</v>
      </c>
      <c r="T40" s="18">
        <f t="shared" si="22"/>
        <v>19.289846067050753</v>
      </c>
      <c r="U40" s="18">
        <v>0</v>
      </c>
      <c r="V40" s="18">
        <f t="shared" si="9"/>
        <v>90</v>
      </c>
      <c r="W40" s="18">
        <v>360</v>
      </c>
      <c r="X40" s="18">
        <f t="shared" si="10"/>
        <v>216</v>
      </c>
      <c r="Y40" s="18">
        <f t="shared" si="19"/>
        <v>195.07247877713763</v>
      </c>
      <c r="Z40" s="18">
        <f t="shared" si="11"/>
        <v>108</v>
      </c>
      <c r="AA40" s="18">
        <f t="shared" si="12"/>
        <v>180</v>
      </c>
      <c r="AB40" s="18">
        <f t="shared" si="13"/>
        <v>127.28984606705075</v>
      </c>
      <c r="AC40" s="18">
        <f t="shared" si="20"/>
        <v>164.92752122286237</v>
      </c>
      <c r="AD40" s="18">
        <f t="shared" si="14"/>
        <v>108</v>
      </c>
      <c r="AE40" s="18">
        <f t="shared" si="15"/>
        <v>180</v>
      </c>
      <c r="AF40" s="18">
        <f t="shared" si="16"/>
        <v>88.710153932949254</v>
      </c>
      <c r="AG40" s="19" t="str">
        <f t="shared" ca="1" si="17"/>
        <v xml:space="preserve">&lt;!-- Aircraft 1 --&gt;
&lt;atc:sky atc:idx='sky038'&gt;
	&lt;atc:aircraft atc:type='B737' atc:idx='AIH200'&gt;
	&lt;atc:start&gt;0&lt;/atc:start&gt;
	&lt;atc:altitude&gt;37000&lt;/atc:altitude&gt;
	&lt;atc:velocity&gt;300&lt;/atc:velocity&gt;
	&lt;atc:flightpath&gt;
		&lt;atc:point atc:x='195.07' atc:y='108'&gt;
		&lt;atc:altitude&gt;37000&lt;/atc:altitude&gt;&lt;/atc:point&gt;
		&lt;atc:point atc:x='180' atc:y='108'&gt;
		&lt;atc:altitude&gt;37000&lt;/atc:altitude&gt;&lt;/atc:point&gt;
		&lt;atc:point atc:x='164.93' atc:y='108'&gt;
		&lt;atc:altitude&gt;37000&lt;/atc:altitude&gt;
		&lt;/atc:point&gt;
	&lt;/atc:flightpath&gt;
&lt;/atc:aircraft&gt;
</v>
      </c>
      <c r="AH40" s="19" t="str">
        <f t="shared" ca="1" si="18"/>
        <v xml:space="preserve">
&lt;!-- Aircraft 2 --&gt;
&lt;atc:aircraft atc:type='B737' atc:idx='PQS594'&gt;
	&lt;atc:start&gt;0&lt;/atc:start&gt;
	&lt;atc:altitude&gt;37000&lt;/atc:altitude&gt;
	&lt;atc:velocity&gt;500&lt;/atc:velocity&gt;
	&lt;atc:flightpath&gt;
		&lt;atc:point atc:x='180' atc:y='127.29'&gt;
		&lt;atc:altitude&gt;37000&lt;/atc:altitude&gt;&lt;/atc:point&gt;
		&lt;atc:point atc:x='180' atc:y='108'&gt;
		&lt;atc:altitude&gt;37000&lt;/atc:altitude&gt;&lt;/atc:point&gt;
		&lt;atc:point atc:x='180' atc:y='88.71'&gt;
		&lt;atc:altitude&gt;37000&lt;/atc:altitude&gt;
		&lt;/atc:point&gt;
	&lt;/atc:flightpath&gt;
&lt;/atc:aircraft&gt;
&lt;/atc:sky&gt;
</v>
      </c>
    </row>
    <row r="41" spans="1:34" x14ac:dyDescent="0.25">
      <c r="A41" s="17">
        <v>39</v>
      </c>
      <c r="B41" s="18">
        <v>370</v>
      </c>
      <c r="C41" s="18">
        <v>370</v>
      </c>
      <c r="D41" s="18">
        <v>300</v>
      </c>
      <c r="E41" s="18">
        <v>500</v>
      </c>
      <c r="F41" s="18">
        <v>90</v>
      </c>
      <c r="G41" s="18">
        <v>3</v>
      </c>
      <c r="H41" s="18">
        <v>300</v>
      </c>
      <c r="I41" s="18">
        <v>2</v>
      </c>
      <c r="J41" s="18">
        <f t="shared" si="21"/>
        <v>8.3333333333333329E-2</v>
      </c>
      <c r="K41" s="18">
        <f t="shared" si="21"/>
        <v>0.1388888888888889</v>
      </c>
      <c r="L41" s="18">
        <f t="shared" si="1"/>
        <v>2.623456790123457E-2</v>
      </c>
      <c r="M41" s="18">
        <f t="shared" si="2"/>
        <v>1.1574074074074073E-2</v>
      </c>
      <c r="N41" s="18">
        <f t="shared" si="3"/>
        <v>0.1388888888888889</v>
      </c>
      <c r="O41" s="18">
        <f t="shared" si="4"/>
        <v>41.98285364288617</v>
      </c>
      <c r="P41" s="18">
        <f t="shared" si="5"/>
        <v>41.98285364288617</v>
      </c>
      <c r="Q41" s="18">
        <f t="shared" si="6"/>
        <v>269.13025467434841</v>
      </c>
      <c r="R41" s="18">
        <f t="shared" si="7"/>
        <v>311.11310831723461</v>
      </c>
      <c r="S41" s="18">
        <f t="shared" si="22"/>
        <v>22.427521222862367</v>
      </c>
      <c r="T41" s="18">
        <f t="shared" si="22"/>
        <v>43.210153932949254</v>
      </c>
      <c r="U41" s="18">
        <v>0</v>
      </c>
      <c r="V41" s="18">
        <f t="shared" si="9"/>
        <v>90</v>
      </c>
      <c r="W41" s="18">
        <v>360</v>
      </c>
      <c r="X41" s="18">
        <f t="shared" si="10"/>
        <v>216</v>
      </c>
      <c r="Y41" s="18">
        <f t="shared" si="19"/>
        <v>202.42752122286237</v>
      </c>
      <c r="Z41" s="18">
        <f t="shared" si="11"/>
        <v>108</v>
      </c>
      <c r="AA41" s="18">
        <f t="shared" si="12"/>
        <v>180</v>
      </c>
      <c r="AB41" s="18">
        <f t="shared" si="13"/>
        <v>151.21015393294925</v>
      </c>
      <c r="AC41" s="18">
        <f t="shared" si="20"/>
        <v>157.57247877713763</v>
      </c>
      <c r="AD41" s="18">
        <f t="shared" si="14"/>
        <v>108</v>
      </c>
      <c r="AE41" s="18">
        <f t="shared" si="15"/>
        <v>180</v>
      </c>
      <c r="AF41" s="18">
        <f t="shared" si="16"/>
        <v>64.789846067050746</v>
      </c>
      <c r="AG41" s="19" t="str">
        <f t="shared" ca="1" si="17"/>
        <v xml:space="preserve">&lt;!-- Aircraft 1 --&gt;
&lt;atc:sky atc:idx='sky039'&gt;
	&lt;atc:aircraft atc:type='B737' atc:idx='THH522'&gt;
	&lt;atc:start&gt;0&lt;/atc:start&gt;
	&lt;atc:altitude&gt;37000&lt;/atc:altitude&gt;
	&lt;atc:velocity&gt;300&lt;/atc:velocity&gt;
	&lt;atc:flightpath&gt;
		&lt;atc:point atc:x='202.43' atc:y='108'&gt;
		&lt;atc:altitude&gt;37000&lt;/atc:altitude&gt;&lt;/atc:point&gt;
		&lt;atc:point atc:x='180' atc:y='108'&gt;
		&lt;atc:altitude&gt;37000&lt;/atc:altitude&gt;&lt;/atc:point&gt;
		&lt;atc:point atc:x='157.57' atc:y='108'&gt;
		&lt;atc:altitude&gt;37000&lt;/atc:altitude&gt;
		&lt;/atc:point&gt;
	&lt;/atc:flightpath&gt;
&lt;/atc:aircraft&gt;
</v>
      </c>
      <c r="AH41" s="19" t="str">
        <f t="shared" ca="1" si="18"/>
        <v xml:space="preserve">
&lt;!-- Aircraft 2 --&gt;
&lt;atc:aircraft atc:type='B737' atc:idx='AEP807'&gt;
	&lt;atc:start&gt;0&lt;/atc:start&gt;
	&lt;atc:altitude&gt;37000&lt;/atc:altitude&gt;
	&lt;atc:velocity&gt;500&lt;/atc:velocity&gt;
	&lt;atc:flightpath&gt;
		&lt;atc:point atc:x='180' atc:y='151.21'&gt;
		&lt;atc:altitude&gt;37000&lt;/atc:altitude&gt;&lt;/atc:point&gt;
		&lt;atc:point atc:x='180' atc:y='108'&gt;
		&lt;atc:altitude&gt;37000&lt;/atc:altitude&gt;&lt;/atc:point&gt;
		&lt;atc:point atc:x='180' atc:y='64.79'&gt;
		&lt;atc:altitude&gt;37000&lt;/atc:altitude&gt;
		&lt;/atc:point&gt;
	&lt;/atc:flightpath&gt;
&lt;/atc:aircraft&gt;
&lt;/atc:sky&gt;
</v>
      </c>
    </row>
    <row r="42" spans="1:34" x14ac:dyDescent="0.25">
      <c r="A42" s="17">
        <v>40</v>
      </c>
      <c r="B42" s="18">
        <v>370</v>
      </c>
      <c r="C42" s="18">
        <v>370</v>
      </c>
      <c r="D42" s="18">
        <v>300</v>
      </c>
      <c r="E42" s="18">
        <v>500</v>
      </c>
      <c r="F42" s="18">
        <v>90</v>
      </c>
      <c r="G42" s="18">
        <v>3</v>
      </c>
      <c r="H42" s="18">
        <v>300</v>
      </c>
      <c r="I42" s="18">
        <v>1</v>
      </c>
      <c r="J42" s="18">
        <f t="shared" si="21"/>
        <v>8.3333333333333329E-2</v>
      </c>
      <c r="K42" s="18">
        <f t="shared" si="21"/>
        <v>0.1388888888888889</v>
      </c>
      <c r="L42" s="18">
        <f t="shared" si="1"/>
        <v>2.623456790123457E-2</v>
      </c>
      <c r="M42" s="18">
        <f t="shared" si="2"/>
        <v>1.1574074074074073E-2</v>
      </c>
      <c r="N42" s="18">
        <f t="shared" si="3"/>
        <v>0.1388888888888889</v>
      </c>
      <c r="O42" s="18">
        <f t="shared" si="4"/>
        <v>41.98285364288617</v>
      </c>
      <c r="P42" s="18">
        <f t="shared" si="5"/>
        <v>-41.98285364288617</v>
      </c>
      <c r="Q42" s="18">
        <f t="shared" si="6"/>
        <v>330.86974532565159</v>
      </c>
      <c r="R42" s="18">
        <f t="shared" si="7"/>
        <v>288.88689168276539</v>
      </c>
      <c r="S42" s="18">
        <f t="shared" si="22"/>
        <v>27.572478777137633</v>
      </c>
      <c r="T42" s="18">
        <f t="shared" si="22"/>
        <v>40.123179400384082</v>
      </c>
      <c r="U42" s="18">
        <v>0</v>
      </c>
      <c r="V42" s="18">
        <f t="shared" si="9"/>
        <v>90</v>
      </c>
      <c r="W42" s="18">
        <v>360</v>
      </c>
      <c r="X42" s="18">
        <f t="shared" si="10"/>
        <v>216</v>
      </c>
      <c r="Y42" s="18">
        <f t="shared" si="19"/>
        <v>207.57247877713763</v>
      </c>
      <c r="Z42" s="18">
        <f t="shared" si="11"/>
        <v>108</v>
      </c>
      <c r="AA42" s="18">
        <f t="shared" si="12"/>
        <v>180</v>
      </c>
      <c r="AB42" s="18">
        <f t="shared" si="13"/>
        <v>148.12317940038409</v>
      </c>
      <c r="AC42" s="18">
        <f t="shared" si="20"/>
        <v>152.42752122286237</v>
      </c>
      <c r="AD42" s="18">
        <f t="shared" si="14"/>
        <v>108</v>
      </c>
      <c r="AE42" s="18">
        <f t="shared" si="15"/>
        <v>180</v>
      </c>
      <c r="AF42" s="18">
        <f t="shared" si="16"/>
        <v>67.876820599615911</v>
      </c>
      <c r="AG42" s="19" t="str">
        <f t="shared" ca="1" si="17"/>
        <v xml:space="preserve">&lt;!-- Aircraft 1 --&gt;
&lt;atc:sky atc:idx='sky040'&gt;
	&lt;atc:aircraft atc:type='B737' atc:idx='ELU176'&gt;
	&lt;atc:start&gt;0&lt;/atc:start&gt;
	&lt;atc:altitude&gt;37000&lt;/atc:altitude&gt;
	&lt;atc:velocity&gt;300&lt;/atc:velocity&gt;
	&lt;atc:flightpath&gt;
		&lt;atc:point atc:x='207.57' atc:y='108'&gt;
		&lt;atc:altitude&gt;37000&lt;/atc:altitude&gt;&lt;/atc:point&gt;
		&lt;atc:point atc:x='180' atc:y='108'&gt;
		&lt;atc:altitude&gt;37000&lt;/atc:altitude&gt;&lt;/atc:point&gt;
		&lt;atc:point atc:x='152.43' atc:y='108'&gt;
		&lt;atc:altitude&gt;37000&lt;/atc:altitude&gt;
		&lt;/atc:point&gt;
	&lt;/atc:flightpath&gt;
&lt;/atc:aircraft&gt;
</v>
      </c>
      <c r="AH42" s="19" t="str">
        <f t="shared" ca="1" si="18"/>
        <v xml:space="preserve">
&lt;!-- Aircraft 2 --&gt;
&lt;atc:aircraft atc:type='B737' atc:idx='BXB401'&gt;
	&lt;atc:start&gt;0&lt;/atc:start&gt;
	&lt;atc:altitude&gt;37000&lt;/atc:altitude&gt;
	&lt;atc:velocity&gt;500&lt;/atc:velocity&gt;
	&lt;atc:flightpath&gt;
		&lt;atc:point atc:x='180' atc:y='148.12'&gt;
		&lt;atc:altitude&gt;37000&lt;/atc:altitude&gt;&lt;/atc:point&gt;
		&lt;atc:point atc:x='180' atc:y='108'&gt;
		&lt;atc:altitude&gt;37000&lt;/atc:altitude&gt;&lt;/atc:point&gt;
		&lt;atc:point atc:x='180' atc:y='67.88'&gt;
		&lt;atc:altitude&gt;37000&lt;/atc:altitude&gt;
		&lt;/atc:point&gt;
	&lt;/atc:flightpath&gt;
&lt;/atc:aircraft&gt;
&lt;/atc:sky&gt;
</v>
      </c>
    </row>
    <row r="43" spans="1:34" x14ac:dyDescent="0.25">
      <c r="A43" s="17">
        <v>41</v>
      </c>
      <c r="B43" s="18">
        <v>370</v>
      </c>
      <c r="C43" s="18">
        <v>370</v>
      </c>
      <c r="D43" s="18">
        <v>300</v>
      </c>
      <c r="E43" s="18">
        <v>500</v>
      </c>
      <c r="F43" s="18">
        <v>90</v>
      </c>
      <c r="G43" s="18">
        <v>7</v>
      </c>
      <c r="H43" s="18">
        <v>150</v>
      </c>
      <c r="I43" s="18">
        <v>2</v>
      </c>
      <c r="J43" s="18">
        <f t="shared" si="21"/>
        <v>8.3333333333333329E-2</v>
      </c>
      <c r="K43" s="18">
        <f t="shared" si="21"/>
        <v>0.1388888888888889</v>
      </c>
      <c r="L43" s="18">
        <f t="shared" si="1"/>
        <v>2.623456790123457E-2</v>
      </c>
      <c r="M43" s="18">
        <f t="shared" si="2"/>
        <v>1.1574074074074073E-2</v>
      </c>
      <c r="N43" s="18">
        <f t="shared" si="3"/>
        <v>0.1388888888888889</v>
      </c>
      <c r="O43" s="18">
        <f t="shared" si="4"/>
        <v>97.959991833401062</v>
      </c>
      <c r="P43" s="18">
        <f t="shared" si="5"/>
        <v>97.959991833401062</v>
      </c>
      <c r="Q43" s="18">
        <f t="shared" si="6"/>
        <v>77.970594240146283</v>
      </c>
      <c r="R43" s="18">
        <f t="shared" si="7"/>
        <v>175.93058607354735</v>
      </c>
      <c r="S43" s="18">
        <f t="shared" si="22"/>
        <v>6.49754952001219</v>
      </c>
      <c r="T43" s="18">
        <f t="shared" si="22"/>
        <v>24.434803621326022</v>
      </c>
      <c r="U43" s="18">
        <v>0</v>
      </c>
      <c r="V43" s="18">
        <f t="shared" si="9"/>
        <v>90</v>
      </c>
      <c r="W43" s="18">
        <v>360</v>
      </c>
      <c r="X43" s="18">
        <f t="shared" si="10"/>
        <v>216</v>
      </c>
      <c r="Y43" s="18">
        <f t="shared" si="19"/>
        <v>186.4975495200122</v>
      </c>
      <c r="Z43" s="18">
        <f t="shared" si="11"/>
        <v>108</v>
      </c>
      <c r="AA43" s="18">
        <f t="shared" si="12"/>
        <v>180</v>
      </c>
      <c r="AB43" s="18">
        <f t="shared" si="13"/>
        <v>132.43480362132601</v>
      </c>
      <c r="AC43" s="18">
        <f t="shared" si="20"/>
        <v>173.5024504799878</v>
      </c>
      <c r="AD43" s="18">
        <f t="shared" si="14"/>
        <v>108</v>
      </c>
      <c r="AE43" s="18">
        <f t="shared" si="15"/>
        <v>180</v>
      </c>
      <c r="AF43" s="18">
        <f t="shared" si="16"/>
        <v>83.565196378673974</v>
      </c>
      <c r="AG43" s="19" t="str">
        <f t="shared" ca="1" si="17"/>
        <v xml:space="preserve">&lt;!-- Aircraft 1 --&gt;
&lt;atc:sky atc:idx='sky041'&gt;
	&lt;atc:aircraft atc:type='B737' atc:idx='NCC318'&gt;
	&lt;atc:start&gt;0&lt;/atc:start&gt;
	&lt;atc:altitude&gt;37000&lt;/atc:altitude&gt;
	&lt;atc:velocity&gt;300&lt;/atc:velocity&gt;
	&lt;atc:flightpath&gt;
		&lt;atc:point atc:x='186.5' atc:y='108'&gt;
		&lt;atc:altitude&gt;37000&lt;/atc:altitude&gt;&lt;/atc:point&gt;
		&lt;atc:point atc:x='180' atc:y='108'&gt;
		&lt;atc:altitude&gt;37000&lt;/atc:altitude&gt;&lt;/atc:point&gt;
		&lt;atc:point atc:x='173.5' atc:y='108'&gt;
		&lt;atc:altitude&gt;37000&lt;/atc:altitude&gt;
		&lt;/atc:point&gt;
	&lt;/atc:flightpath&gt;
&lt;/atc:aircraft&gt;
</v>
      </c>
      <c r="AH43" s="19" t="str">
        <f t="shared" ca="1" si="18"/>
        <v xml:space="preserve">
&lt;!-- Aircraft 2 --&gt;
&lt;atc:aircraft atc:type='B737' atc:idx='FSR272'&gt;
	&lt;atc:start&gt;0&lt;/atc:start&gt;
	&lt;atc:altitude&gt;37000&lt;/atc:altitude&gt;
	&lt;atc:velocity&gt;500&lt;/atc:velocity&gt;
	&lt;atc:flightpath&gt;
		&lt;atc:point atc:x='180' atc:y='132.43'&gt;
		&lt;atc:altitude&gt;37000&lt;/atc:altitude&gt;&lt;/atc:point&gt;
		&lt;atc:point atc:x='180' atc:y='108'&gt;
		&lt;atc:altitude&gt;37000&lt;/atc:altitude&gt;&lt;/atc:point&gt;
		&lt;atc:point atc:x='180' atc:y='83.57'&gt;
		&lt;atc:altitude&gt;37000&lt;/atc:altitude&gt;
		&lt;/atc:point&gt;
	&lt;/atc:flightpath&gt;
&lt;/atc:aircraft&gt;
&lt;/atc:sky&gt;
</v>
      </c>
    </row>
    <row r="44" spans="1:34" x14ac:dyDescent="0.25">
      <c r="A44" s="17">
        <v>42</v>
      </c>
      <c r="B44" s="18">
        <v>370</v>
      </c>
      <c r="C44" s="18">
        <v>370</v>
      </c>
      <c r="D44" s="18">
        <v>300</v>
      </c>
      <c r="E44" s="18">
        <v>500</v>
      </c>
      <c r="F44" s="18">
        <v>90</v>
      </c>
      <c r="G44" s="18">
        <v>7</v>
      </c>
      <c r="H44" s="18">
        <v>150</v>
      </c>
      <c r="I44" s="18">
        <v>1</v>
      </c>
      <c r="J44" s="18">
        <f t="shared" si="21"/>
        <v>8.3333333333333329E-2</v>
      </c>
      <c r="K44" s="18">
        <f t="shared" si="21"/>
        <v>0.1388888888888889</v>
      </c>
      <c r="L44" s="18">
        <f t="shared" si="1"/>
        <v>2.623456790123457E-2</v>
      </c>
      <c r="M44" s="18">
        <f t="shared" si="2"/>
        <v>1.1574074074074073E-2</v>
      </c>
      <c r="N44" s="18">
        <f t="shared" si="3"/>
        <v>0.1388888888888889</v>
      </c>
      <c r="O44" s="18">
        <f t="shared" si="4"/>
        <v>97.959991833401062</v>
      </c>
      <c r="P44" s="18">
        <f t="shared" si="5"/>
        <v>-97.959991833401062</v>
      </c>
      <c r="Q44" s="18">
        <f t="shared" si="6"/>
        <v>222.02940575985372</v>
      </c>
      <c r="R44" s="18">
        <f t="shared" si="7"/>
        <v>124.06941392645265</v>
      </c>
      <c r="S44" s="18">
        <f t="shared" si="22"/>
        <v>18.502450479987807</v>
      </c>
      <c r="T44" s="18">
        <f t="shared" si="22"/>
        <v>17.231863045340646</v>
      </c>
      <c r="U44" s="18">
        <v>0</v>
      </c>
      <c r="V44" s="18">
        <f t="shared" si="9"/>
        <v>90</v>
      </c>
      <c r="W44" s="18">
        <v>360</v>
      </c>
      <c r="X44" s="18">
        <f t="shared" si="10"/>
        <v>216</v>
      </c>
      <c r="Y44" s="18">
        <f t="shared" si="19"/>
        <v>198.5024504799878</v>
      </c>
      <c r="Z44" s="18">
        <f t="shared" si="11"/>
        <v>108</v>
      </c>
      <c r="AA44" s="18">
        <f t="shared" si="12"/>
        <v>180</v>
      </c>
      <c r="AB44" s="18">
        <f t="shared" si="13"/>
        <v>125.23186304534065</v>
      </c>
      <c r="AC44" s="18">
        <f t="shared" si="20"/>
        <v>161.4975495200122</v>
      </c>
      <c r="AD44" s="18">
        <f t="shared" si="14"/>
        <v>108</v>
      </c>
      <c r="AE44" s="18">
        <f t="shared" si="15"/>
        <v>180</v>
      </c>
      <c r="AF44" s="18">
        <f t="shared" si="16"/>
        <v>90.768136954659354</v>
      </c>
      <c r="AG44" s="19" t="str">
        <f t="shared" ca="1" si="17"/>
        <v xml:space="preserve">&lt;!-- Aircraft 1 --&gt;
&lt;atc:sky atc:idx='sky042'&gt;
	&lt;atc:aircraft atc:type='B737' atc:idx='JMI157'&gt;
	&lt;atc:start&gt;0&lt;/atc:start&gt;
	&lt;atc:altitude&gt;37000&lt;/atc:altitude&gt;
	&lt;atc:velocity&gt;300&lt;/atc:velocity&gt;
	&lt;atc:flightpath&gt;
		&lt;atc:point atc:x='198.5' atc:y='108'&gt;
		&lt;atc:altitude&gt;37000&lt;/atc:altitude&gt;&lt;/atc:point&gt;
		&lt;atc:point atc:x='180' atc:y='108'&gt;
		&lt;atc:altitude&gt;37000&lt;/atc:altitude&gt;&lt;/atc:point&gt;
		&lt;atc:point atc:x='161.5' atc:y='108'&gt;
		&lt;atc:altitude&gt;37000&lt;/atc:altitude&gt;
		&lt;/atc:point&gt;
	&lt;/atc:flightpath&gt;
&lt;/atc:aircraft&gt;
</v>
      </c>
      <c r="AH44" s="19" t="str">
        <f t="shared" ca="1" si="18"/>
        <v xml:space="preserve">
&lt;!-- Aircraft 2 --&gt;
&lt;atc:aircraft atc:type='B737' atc:idx='PMV697'&gt;
	&lt;atc:start&gt;0&lt;/atc:start&gt;
	&lt;atc:altitude&gt;37000&lt;/atc:altitude&gt;
	&lt;atc:velocity&gt;500&lt;/atc:velocity&gt;
	&lt;atc:flightpath&gt;
		&lt;atc:point atc:x='180' atc:y='125.23'&gt;
		&lt;atc:altitude&gt;37000&lt;/atc:altitude&gt;&lt;/atc:point&gt;
		&lt;atc:point atc:x='180' atc:y='108'&gt;
		&lt;atc:altitude&gt;37000&lt;/atc:altitude&gt;&lt;/atc:point&gt;
		&lt;atc:point atc:x='180' atc:y='90.77'&gt;
		&lt;atc:altitude&gt;37000&lt;/atc:altitude&gt;
		&lt;/atc:point&gt;
	&lt;/atc:flightpath&gt;
&lt;/atc:aircraft&gt;
&lt;/atc:sky&gt;
</v>
      </c>
    </row>
    <row r="45" spans="1:34" x14ac:dyDescent="0.25">
      <c r="A45" s="17">
        <v>43</v>
      </c>
      <c r="B45" s="18">
        <v>370</v>
      </c>
      <c r="C45" s="18">
        <v>370</v>
      </c>
      <c r="D45" s="18">
        <v>300</v>
      </c>
      <c r="E45" s="18">
        <v>500</v>
      </c>
      <c r="F45" s="18">
        <v>90</v>
      </c>
      <c r="G45" s="18">
        <v>7</v>
      </c>
      <c r="H45" s="18">
        <v>300</v>
      </c>
      <c r="I45" s="18">
        <v>2</v>
      </c>
      <c r="J45" s="18">
        <f t="shared" si="21"/>
        <v>8.3333333333333329E-2</v>
      </c>
      <c r="K45" s="18">
        <f t="shared" si="21"/>
        <v>0.1388888888888889</v>
      </c>
      <c r="L45" s="18">
        <f t="shared" si="1"/>
        <v>2.623456790123457E-2</v>
      </c>
      <c r="M45" s="18">
        <f t="shared" si="2"/>
        <v>1.1574074074074073E-2</v>
      </c>
      <c r="N45" s="18">
        <f t="shared" si="3"/>
        <v>0.1388888888888889</v>
      </c>
      <c r="O45" s="18">
        <f t="shared" si="4"/>
        <v>97.959991833401062</v>
      </c>
      <c r="P45" s="18">
        <f t="shared" si="5"/>
        <v>97.959991833401062</v>
      </c>
      <c r="Q45" s="18">
        <f t="shared" si="6"/>
        <v>227.97059424014628</v>
      </c>
      <c r="R45" s="18">
        <f t="shared" si="7"/>
        <v>325.93058607354737</v>
      </c>
      <c r="S45" s="18">
        <f t="shared" si="22"/>
        <v>18.997549520012189</v>
      </c>
      <c r="T45" s="18">
        <f t="shared" si="22"/>
        <v>45.268136954659361</v>
      </c>
      <c r="U45" s="18">
        <v>0</v>
      </c>
      <c r="V45" s="18">
        <f t="shared" si="9"/>
        <v>90</v>
      </c>
      <c r="W45" s="18">
        <v>360</v>
      </c>
      <c r="X45" s="18">
        <f t="shared" si="10"/>
        <v>216</v>
      </c>
      <c r="Y45" s="18">
        <f t="shared" si="19"/>
        <v>198.9975495200122</v>
      </c>
      <c r="Z45" s="18">
        <f t="shared" si="11"/>
        <v>108</v>
      </c>
      <c r="AA45" s="18">
        <f t="shared" si="12"/>
        <v>180</v>
      </c>
      <c r="AB45" s="18">
        <f t="shared" si="13"/>
        <v>153.26813695465935</v>
      </c>
      <c r="AC45" s="18">
        <f t="shared" si="20"/>
        <v>161.0024504799878</v>
      </c>
      <c r="AD45" s="18">
        <f t="shared" si="14"/>
        <v>108</v>
      </c>
      <c r="AE45" s="18">
        <f t="shared" si="15"/>
        <v>180</v>
      </c>
      <c r="AF45" s="18">
        <f t="shared" si="16"/>
        <v>62.731863045340639</v>
      </c>
      <c r="AG45" s="19" t="str">
        <f t="shared" ca="1" si="17"/>
        <v xml:space="preserve">&lt;!-- Aircraft 1 --&gt;
&lt;atc:sky atc:idx='sky043'&gt;
	&lt;atc:aircraft atc:type='B737' atc:idx='VMQ926'&gt;
	&lt;atc:start&gt;0&lt;/atc:start&gt;
	&lt;atc:altitude&gt;37000&lt;/atc:altitude&gt;
	&lt;atc:velocity&gt;300&lt;/atc:velocity&gt;
	&lt;atc:flightpath&gt;
		&lt;atc:point atc:x='199' atc:y='108'&gt;
		&lt;atc:altitude&gt;37000&lt;/atc:altitude&gt;&lt;/atc:point&gt;
		&lt;atc:point atc:x='180' atc:y='108'&gt;
		&lt;atc:altitude&gt;37000&lt;/atc:altitude&gt;&lt;/atc:point&gt;
		&lt;atc:point atc:x='161' atc:y='108'&gt;
		&lt;atc:altitude&gt;37000&lt;/atc:altitude&gt;
		&lt;/atc:point&gt;
	&lt;/atc:flightpath&gt;
&lt;/atc:aircraft&gt;
</v>
      </c>
      <c r="AH45" s="19" t="str">
        <f t="shared" ca="1" si="18"/>
        <v xml:space="preserve">
&lt;!-- Aircraft 2 --&gt;
&lt;atc:aircraft atc:type='B737' atc:idx='TZR696'&gt;
	&lt;atc:start&gt;0&lt;/atc:start&gt;
	&lt;atc:altitude&gt;37000&lt;/atc:altitude&gt;
	&lt;atc:velocity&gt;500&lt;/atc:velocity&gt;
	&lt;atc:flightpath&gt;
		&lt;atc:point atc:x='180' atc:y='153.27'&gt;
		&lt;atc:altitude&gt;37000&lt;/atc:altitude&gt;&lt;/atc:point&gt;
		&lt;atc:point atc:x='180' atc:y='108'&gt;
		&lt;atc:altitude&gt;37000&lt;/atc:altitude&gt;&lt;/atc:point&gt;
		&lt;atc:point atc:x='180' atc:y='62.73'&gt;
		&lt;atc:altitude&gt;37000&lt;/atc:altitude&gt;
		&lt;/atc:point&gt;
	&lt;/atc:flightpath&gt;
&lt;/atc:aircraft&gt;
&lt;/atc:sky&gt;
</v>
      </c>
    </row>
    <row r="46" spans="1:34" x14ac:dyDescent="0.25">
      <c r="A46" s="17">
        <v>44</v>
      </c>
      <c r="B46" s="18">
        <v>370</v>
      </c>
      <c r="C46" s="18">
        <v>370</v>
      </c>
      <c r="D46" s="18">
        <v>300</v>
      </c>
      <c r="E46" s="18">
        <v>500</v>
      </c>
      <c r="F46" s="18">
        <v>90</v>
      </c>
      <c r="G46" s="18">
        <v>7</v>
      </c>
      <c r="H46" s="18">
        <v>300</v>
      </c>
      <c r="I46" s="18">
        <v>1</v>
      </c>
      <c r="J46" s="18">
        <f t="shared" si="21"/>
        <v>8.3333333333333329E-2</v>
      </c>
      <c r="K46" s="18">
        <f t="shared" si="21"/>
        <v>0.1388888888888889</v>
      </c>
      <c r="L46" s="18">
        <f t="shared" si="1"/>
        <v>2.623456790123457E-2</v>
      </c>
      <c r="M46" s="18">
        <f t="shared" si="2"/>
        <v>1.1574074074074073E-2</v>
      </c>
      <c r="N46" s="18">
        <f t="shared" si="3"/>
        <v>0.1388888888888889</v>
      </c>
      <c r="O46" s="18">
        <f t="shared" si="4"/>
        <v>97.959991833401062</v>
      </c>
      <c r="P46" s="18">
        <f t="shared" si="5"/>
        <v>-97.959991833401062</v>
      </c>
      <c r="Q46" s="18">
        <f t="shared" si="6"/>
        <v>372.02940575985372</v>
      </c>
      <c r="R46" s="18">
        <f t="shared" si="7"/>
        <v>274.06941392645263</v>
      </c>
      <c r="S46" s="18">
        <f t="shared" si="22"/>
        <v>31.002450479987807</v>
      </c>
      <c r="T46" s="18">
        <f t="shared" si="22"/>
        <v>38.065196378673974</v>
      </c>
      <c r="U46" s="18">
        <v>0</v>
      </c>
      <c r="V46" s="18">
        <f t="shared" si="9"/>
        <v>90</v>
      </c>
      <c r="W46" s="18">
        <v>360</v>
      </c>
      <c r="X46" s="18">
        <f t="shared" si="10"/>
        <v>216</v>
      </c>
      <c r="Y46" s="18">
        <f t="shared" si="19"/>
        <v>211.0024504799878</v>
      </c>
      <c r="Z46" s="18">
        <f t="shared" si="11"/>
        <v>108</v>
      </c>
      <c r="AA46" s="18">
        <f t="shared" si="12"/>
        <v>180</v>
      </c>
      <c r="AB46" s="18">
        <f t="shared" si="13"/>
        <v>146.06519637867399</v>
      </c>
      <c r="AC46" s="18">
        <f t="shared" si="20"/>
        <v>148.9975495200122</v>
      </c>
      <c r="AD46" s="18">
        <f t="shared" si="14"/>
        <v>108</v>
      </c>
      <c r="AE46" s="18">
        <f t="shared" si="15"/>
        <v>180</v>
      </c>
      <c r="AF46" s="18">
        <f t="shared" si="16"/>
        <v>69.934803621326026</v>
      </c>
      <c r="AG46" s="19" t="str">
        <f t="shared" ca="1" si="17"/>
        <v xml:space="preserve">&lt;!-- Aircraft 1 --&gt;
&lt;atc:sky atc:idx='sky044'&gt;
	&lt;atc:aircraft atc:type='B737' atc:idx='XGV284'&gt;
	&lt;atc:start&gt;0&lt;/atc:start&gt;
	&lt;atc:altitude&gt;37000&lt;/atc:altitude&gt;
	&lt;atc:velocity&gt;300&lt;/atc:velocity&gt;
	&lt;atc:flightpath&gt;
		&lt;atc:point atc:x='211' atc:y='108'&gt;
		&lt;atc:altitude&gt;37000&lt;/atc:altitude&gt;&lt;/atc:point&gt;
		&lt;atc:point atc:x='180' atc:y='108'&gt;
		&lt;atc:altitude&gt;37000&lt;/atc:altitude&gt;&lt;/atc:point&gt;
		&lt;atc:point atc:x='149' atc:y='108'&gt;
		&lt;atc:altitude&gt;37000&lt;/atc:altitude&gt;
		&lt;/atc:point&gt;
	&lt;/atc:flightpath&gt;
&lt;/atc:aircraft&gt;
</v>
      </c>
      <c r="AH46" s="19" t="str">
        <f t="shared" ca="1" si="18"/>
        <v xml:space="preserve">
&lt;!-- Aircraft 2 --&gt;
&lt;atc:aircraft atc:type='B737' atc:idx='QXQ856'&gt;
	&lt;atc:start&gt;0&lt;/atc:start&gt;
	&lt;atc:altitude&gt;37000&lt;/atc:altitude&gt;
	&lt;atc:velocity&gt;500&lt;/atc:velocity&gt;
	&lt;atc:flightpath&gt;
		&lt;atc:point atc:x='180' atc:y='146.07'&gt;
		&lt;atc:altitude&gt;37000&lt;/atc:altitude&gt;&lt;/atc:point&gt;
		&lt;atc:point atc:x='180' atc:y='108'&gt;
		&lt;atc:altitude&gt;37000&lt;/atc:altitude&gt;&lt;/atc:point&gt;
		&lt;atc:point atc:x='180' atc:y='69.93'&gt;
		&lt;atc:altitude&gt;37000&lt;/atc:altitude&gt;
		&lt;/atc:point&gt;
	&lt;/atc:flightpath&gt;
&lt;/atc:aircraft&gt;
&lt;/atc:sky&gt;
</v>
      </c>
    </row>
    <row r="47" spans="1:34" x14ac:dyDescent="0.25">
      <c r="A47" s="17">
        <v>45</v>
      </c>
      <c r="B47" s="18">
        <v>370</v>
      </c>
      <c r="C47" s="18">
        <v>370</v>
      </c>
      <c r="D47" s="18">
        <v>300</v>
      </c>
      <c r="E47" s="18">
        <v>500</v>
      </c>
      <c r="F47" s="18">
        <v>90</v>
      </c>
      <c r="G47" s="18">
        <v>9</v>
      </c>
      <c r="H47" s="18">
        <v>150</v>
      </c>
      <c r="I47" s="18">
        <v>2</v>
      </c>
      <c r="J47" s="18">
        <f t="shared" si="21"/>
        <v>8.3333333333333329E-2</v>
      </c>
      <c r="K47" s="18">
        <f t="shared" si="21"/>
        <v>0.1388888888888889</v>
      </c>
      <c r="L47" s="18">
        <f t="shared" si="1"/>
        <v>2.623456790123457E-2</v>
      </c>
      <c r="M47" s="18">
        <f t="shared" si="2"/>
        <v>1.1574074074074073E-2</v>
      </c>
      <c r="N47" s="18">
        <f t="shared" si="3"/>
        <v>0.1388888888888889</v>
      </c>
      <c r="O47" s="18">
        <f t="shared" si="4"/>
        <v>125.94856092865851</v>
      </c>
      <c r="P47" s="18">
        <f t="shared" si="5"/>
        <v>125.94856092865851</v>
      </c>
      <c r="Q47" s="18">
        <f t="shared" si="6"/>
        <v>57.390764023045222</v>
      </c>
      <c r="R47" s="18">
        <f t="shared" si="7"/>
        <v>183.33932495170373</v>
      </c>
      <c r="S47" s="18">
        <f t="shared" si="22"/>
        <v>4.7825636685871018</v>
      </c>
      <c r="T47" s="18">
        <f t="shared" si="22"/>
        <v>25.463795132181076</v>
      </c>
      <c r="U47" s="18">
        <v>0</v>
      </c>
      <c r="V47" s="18">
        <f t="shared" si="9"/>
        <v>90</v>
      </c>
      <c r="W47" s="18">
        <v>360</v>
      </c>
      <c r="X47" s="18">
        <f t="shared" si="10"/>
        <v>216</v>
      </c>
      <c r="Y47" s="18">
        <f t="shared" si="19"/>
        <v>184.7825636685871</v>
      </c>
      <c r="Z47" s="18">
        <f t="shared" si="11"/>
        <v>108</v>
      </c>
      <c r="AA47" s="18">
        <f t="shared" si="12"/>
        <v>180</v>
      </c>
      <c r="AB47" s="18">
        <f t="shared" si="13"/>
        <v>133.46379513218108</v>
      </c>
      <c r="AC47" s="18">
        <f t="shared" si="20"/>
        <v>175.2174363314129</v>
      </c>
      <c r="AD47" s="18">
        <f t="shared" si="14"/>
        <v>108</v>
      </c>
      <c r="AE47" s="18">
        <f t="shared" si="15"/>
        <v>180</v>
      </c>
      <c r="AF47" s="18">
        <f t="shared" si="16"/>
        <v>82.536204867818924</v>
      </c>
      <c r="AG47" s="19" t="str">
        <f t="shared" ca="1" si="17"/>
        <v xml:space="preserve">&lt;!-- Aircraft 1 --&gt;
&lt;atc:sky atc:idx='sky045'&gt;
	&lt;atc:aircraft atc:type='B737' atc:idx='ABG691'&gt;
	&lt;atc:start&gt;0&lt;/atc:start&gt;
	&lt;atc:altitude&gt;37000&lt;/atc:altitude&gt;
	&lt;atc:velocity&gt;300&lt;/atc:velocity&gt;
	&lt;atc:flightpath&gt;
		&lt;atc:point atc:x='184.78' atc:y='108'&gt;
		&lt;atc:altitude&gt;37000&lt;/atc:altitude&gt;&lt;/atc:point&gt;
		&lt;atc:point atc:x='180' atc:y='108'&gt;
		&lt;atc:altitude&gt;37000&lt;/atc:altitude&gt;&lt;/atc:point&gt;
		&lt;atc:point atc:x='175.22' atc:y='108'&gt;
		&lt;atc:altitude&gt;37000&lt;/atc:altitude&gt;
		&lt;/atc:point&gt;
	&lt;/atc:flightpath&gt;
&lt;/atc:aircraft&gt;
</v>
      </c>
      <c r="AH47" s="19" t="str">
        <f t="shared" ca="1" si="18"/>
        <v xml:space="preserve">
&lt;!-- Aircraft 2 --&gt;
&lt;atc:aircraft atc:type='B737' atc:idx='VJS582'&gt;
	&lt;atc:start&gt;0&lt;/atc:start&gt;
	&lt;atc:altitude&gt;37000&lt;/atc:altitude&gt;
	&lt;atc:velocity&gt;500&lt;/atc:velocity&gt;
	&lt;atc:flightpath&gt;
		&lt;atc:point atc:x='180' atc:y='133.46'&gt;
		&lt;atc:altitude&gt;37000&lt;/atc:altitude&gt;&lt;/atc:point&gt;
		&lt;atc:point atc:x='180' atc:y='108'&gt;
		&lt;atc:altitude&gt;37000&lt;/atc:altitude&gt;&lt;/atc:point&gt;
		&lt;atc:point atc:x='180' atc:y='82.54'&gt;
		&lt;atc:altitude&gt;37000&lt;/atc:altitude&gt;
		&lt;/atc:point&gt;
	&lt;/atc:flightpath&gt;
&lt;/atc:aircraft&gt;
&lt;/atc:sky&gt;
</v>
      </c>
    </row>
    <row r="48" spans="1:34" x14ac:dyDescent="0.25">
      <c r="A48" s="17">
        <v>46</v>
      </c>
      <c r="B48" s="18">
        <v>370</v>
      </c>
      <c r="C48" s="18">
        <v>370</v>
      </c>
      <c r="D48" s="18">
        <v>300</v>
      </c>
      <c r="E48" s="18">
        <v>500</v>
      </c>
      <c r="F48" s="18">
        <v>90</v>
      </c>
      <c r="G48" s="18">
        <v>9</v>
      </c>
      <c r="H48" s="18">
        <v>150</v>
      </c>
      <c r="I48" s="18">
        <v>1</v>
      </c>
      <c r="J48" s="18">
        <f t="shared" si="21"/>
        <v>8.3333333333333329E-2</v>
      </c>
      <c r="K48" s="18">
        <f t="shared" si="21"/>
        <v>0.1388888888888889</v>
      </c>
      <c r="L48" s="18">
        <f t="shared" si="1"/>
        <v>2.623456790123457E-2</v>
      </c>
      <c r="M48" s="18">
        <f t="shared" si="2"/>
        <v>1.1574074074074073E-2</v>
      </c>
      <c r="N48" s="18">
        <f t="shared" si="3"/>
        <v>0.1388888888888889</v>
      </c>
      <c r="O48" s="18">
        <f t="shared" si="4"/>
        <v>125.94856092865851</v>
      </c>
      <c r="P48" s="18">
        <f t="shared" si="5"/>
        <v>-125.94856092865851</v>
      </c>
      <c r="Q48" s="18">
        <f t="shared" si="6"/>
        <v>242.60923597695478</v>
      </c>
      <c r="R48" s="18">
        <f t="shared" si="7"/>
        <v>116.66067504829627</v>
      </c>
      <c r="S48" s="18">
        <f t="shared" si="22"/>
        <v>20.217436331412898</v>
      </c>
      <c r="T48" s="18">
        <f t="shared" si="22"/>
        <v>16.202871534485595</v>
      </c>
      <c r="U48" s="18">
        <v>0</v>
      </c>
      <c r="V48" s="18">
        <f t="shared" si="9"/>
        <v>90</v>
      </c>
      <c r="W48" s="18">
        <v>360</v>
      </c>
      <c r="X48" s="18">
        <f t="shared" si="10"/>
        <v>216</v>
      </c>
      <c r="Y48" s="18">
        <f t="shared" si="19"/>
        <v>200.2174363314129</v>
      </c>
      <c r="Z48" s="18">
        <f t="shared" si="11"/>
        <v>108</v>
      </c>
      <c r="AA48" s="18">
        <f t="shared" si="12"/>
        <v>180</v>
      </c>
      <c r="AB48" s="18">
        <f t="shared" si="13"/>
        <v>124.2028715344856</v>
      </c>
      <c r="AC48" s="18">
        <f t="shared" si="20"/>
        <v>159.7825636685871</v>
      </c>
      <c r="AD48" s="18">
        <f t="shared" si="14"/>
        <v>108</v>
      </c>
      <c r="AE48" s="18">
        <f t="shared" si="15"/>
        <v>180</v>
      </c>
      <c r="AF48" s="18">
        <f t="shared" si="16"/>
        <v>91.797128465514405</v>
      </c>
      <c r="AG48" s="19" t="str">
        <f t="shared" ca="1" si="17"/>
        <v xml:space="preserve">&lt;!-- Aircraft 1 --&gt;
&lt;atc:sky atc:idx='sky046'&gt;
	&lt;atc:aircraft atc:type='B737' atc:idx='SIX104'&gt;
	&lt;atc:start&gt;0&lt;/atc:start&gt;
	&lt;atc:altitude&gt;37000&lt;/atc:altitude&gt;
	&lt;atc:velocity&gt;300&lt;/atc:velocity&gt;
	&lt;atc:flightpath&gt;
		&lt;atc:point atc:x='200.22' atc:y='108'&gt;
		&lt;atc:altitude&gt;37000&lt;/atc:altitude&gt;&lt;/atc:point&gt;
		&lt;atc:point atc:x='180' atc:y='108'&gt;
		&lt;atc:altitude&gt;37000&lt;/atc:altitude&gt;&lt;/atc:point&gt;
		&lt;atc:point atc:x='159.78' atc:y='108'&gt;
		&lt;atc:altitude&gt;37000&lt;/atc:altitude&gt;
		&lt;/atc:point&gt;
	&lt;/atc:flightpath&gt;
&lt;/atc:aircraft&gt;
</v>
      </c>
      <c r="AH48" s="19" t="str">
        <f t="shared" ca="1" si="18"/>
        <v xml:space="preserve">
&lt;!-- Aircraft 2 --&gt;
&lt;atc:aircraft atc:type='B737' atc:idx='NNX645'&gt;
	&lt;atc:start&gt;0&lt;/atc:start&gt;
	&lt;atc:altitude&gt;37000&lt;/atc:altitude&gt;
	&lt;atc:velocity&gt;500&lt;/atc:velocity&gt;
	&lt;atc:flightpath&gt;
		&lt;atc:point atc:x='180' atc:y='124.2'&gt;
		&lt;atc:altitude&gt;37000&lt;/atc:altitude&gt;&lt;/atc:point&gt;
		&lt;atc:point atc:x='180' atc:y='108'&gt;
		&lt;atc:altitude&gt;37000&lt;/atc:altitude&gt;&lt;/atc:point&gt;
		&lt;atc:point atc:x='180' atc:y='91.8'&gt;
		&lt;atc:altitude&gt;37000&lt;/atc:altitude&gt;
		&lt;/atc:point&gt;
	&lt;/atc:flightpath&gt;
&lt;/atc:aircraft&gt;
&lt;/atc:sky&gt;
</v>
      </c>
    </row>
    <row r="49" spans="1:34" x14ac:dyDescent="0.25">
      <c r="A49" s="17">
        <v>47</v>
      </c>
      <c r="B49" s="18">
        <v>370</v>
      </c>
      <c r="C49" s="18">
        <v>370</v>
      </c>
      <c r="D49" s="18">
        <v>300</v>
      </c>
      <c r="E49" s="18">
        <v>500</v>
      </c>
      <c r="F49" s="18">
        <v>90</v>
      </c>
      <c r="G49" s="18">
        <v>9</v>
      </c>
      <c r="H49" s="18">
        <v>300</v>
      </c>
      <c r="I49" s="18">
        <v>2</v>
      </c>
      <c r="J49" s="18">
        <f t="shared" si="21"/>
        <v>8.3333333333333329E-2</v>
      </c>
      <c r="K49" s="18">
        <f t="shared" si="21"/>
        <v>0.1388888888888889</v>
      </c>
      <c r="L49" s="18">
        <f t="shared" si="1"/>
        <v>2.623456790123457E-2</v>
      </c>
      <c r="M49" s="18">
        <f t="shared" si="2"/>
        <v>1.1574074074074073E-2</v>
      </c>
      <c r="N49" s="18">
        <f t="shared" si="3"/>
        <v>0.1388888888888889</v>
      </c>
      <c r="O49" s="18">
        <f t="shared" si="4"/>
        <v>125.94856092865851</v>
      </c>
      <c r="P49" s="18">
        <f t="shared" si="5"/>
        <v>125.94856092865851</v>
      </c>
      <c r="Q49" s="18">
        <f t="shared" si="6"/>
        <v>207.39076402304522</v>
      </c>
      <c r="R49" s="18">
        <f t="shared" si="7"/>
        <v>333.3393249517037</v>
      </c>
      <c r="S49" s="18">
        <f t="shared" si="22"/>
        <v>17.282563668587102</v>
      </c>
      <c r="T49" s="18">
        <f t="shared" si="22"/>
        <v>46.297128465514405</v>
      </c>
      <c r="U49" s="18">
        <v>0</v>
      </c>
      <c r="V49" s="18">
        <f t="shared" si="9"/>
        <v>90</v>
      </c>
      <c r="W49" s="18">
        <v>360</v>
      </c>
      <c r="X49" s="18">
        <f t="shared" si="10"/>
        <v>216</v>
      </c>
      <c r="Y49" s="18">
        <f t="shared" si="19"/>
        <v>197.2825636685871</v>
      </c>
      <c r="Z49" s="18">
        <f t="shared" si="11"/>
        <v>108</v>
      </c>
      <c r="AA49" s="18">
        <f t="shared" si="12"/>
        <v>180</v>
      </c>
      <c r="AB49" s="18">
        <f t="shared" si="13"/>
        <v>154.29712846551439</v>
      </c>
      <c r="AC49" s="18">
        <f t="shared" si="20"/>
        <v>162.7174363314129</v>
      </c>
      <c r="AD49" s="18">
        <f t="shared" si="14"/>
        <v>108</v>
      </c>
      <c r="AE49" s="18">
        <f t="shared" si="15"/>
        <v>180</v>
      </c>
      <c r="AF49" s="18">
        <f t="shared" si="16"/>
        <v>61.702871534485595</v>
      </c>
      <c r="AG49" s="19" t="str">
        <f t="shared" ca="1" si="17"/>
        <v xml:space="preserve">&lt;!-- Aircraft 1 --&gt;
&lt;atc:sky atc:idx='sky047'&gt;
	&lt;atc:aircraft atc:type='B737' atc:idx='RXN436'&gt;
	&lt;atc:start&gt;0&lt;/atc:start&gt;
	&lt;atc:altitude&gt;37000&lt;/atc:altitude&gt;
	&lt;atc:velocity&gt;300&lt;/atc:velocity&gt;
	&lt;atc:flightpath&gt;
		&lt;atc:point atc:x='197.28' atc:y='108'&gt;
		&lt;atc:altitude&gt;37000&lt;/atc:altitude&gt;&lt;/atc:point&gt;
		&lt;atc:point atc:x='180' atc:y='108'&gt;
		&lt;atc:altitude&gt;37000&lt;/atc:altitude&gt;&lt;/atc:point&gt;
		&lt;atc:point atc:x='162.72' atc:y='108'&gt;
		&lt;atc:altitude&gt;37000&lt;/atc:altitude&gt;
		&lt;/atc:point&gt;
	&lt;/atc:flightpath&gt;
&lt;/atc:aircraft&gt;
</v>
      </c>
      <c r="AH49" s="19" t="str">
        <f t="shared" ca="1" si="18"/>
        <v xml:space="preserve">
&lt;!-- Aircraft 2 --&gt;
&lt;atc:aircraft atc:type='B737' atc:idx='GNL738'&gt;
	&lt;atc:start&gt;0&lt;/atc:start&gt;
	&lt;atc:altitude&gt;37000&lt;/atc:altitude&gt;
	&lt;atc:velocity&gt;500&lt;/atc:velocity&gt;
	&lt;atc:flightpath&gt;
		&lt;atc:point atc:x='180' atc:y='154.3'&gt;
		&lt;atc:altitude&gt;37000&lt;/atc:altitude&gt;&lt;/atc:point&gt;
		&lt;atc:point atc:x='180' atc:y='108'&gt;
		&lt;atc:altitude&gt;37000&lt;/atc:altitude&gt;&lt;/atc:point&gt;
		&lt;atc:point atc:x='180' atc:y='61.7'&gt;
		&lt;atc:altitude&gt;37000&lt;/atc:altitude&gt;
		&lt;/atc:point&gt;
	&lt;/atc:flightpath&gt;
&lt;/atc:aircraft&gt;
&lt;/atc:sky&gt;
</v>
      </c>
    </row>
    <row r="50" spans="1:34" x14ac:dyDescent="0.25">
      <c r="A50" s="17">
        <v>48</v>
      </c>
      <c r="B50" s="18">
        <v>370</v>
      </c>
      <c r="C50" s="18">
        <v>370</v>
      </c>
      <c r="D50" s="18">
        <v>300</v>
      </c>
      <c r="E50" s="18">
        <v>500</v>
      </c>
      <c r="F50" s="18">
        <v>90</v>
      </c>
      <c r="G50" s="18">
        <v>9</v>
      </c>
      <c r="H50" s="18">
        <v>300</v>
      </c>
      <c r="I50" s="18">
        <v>1</v>
      </c>
      <c r="J50" s="18">
        <f t="shared" si="21"/>
        <v>8.3333333333333329E-2</v>
      </c>
      <c r="K50" s="18">
        <f t="shared" si="21"/>
        <v>0.1388888888888889</v>
      </c>
      <c r="L50" s="18">
        <f t="shared" si="1"/>
        <v>2.623456790123457E-2</v>
      </c>
      <c r="M50" s="18">
        <f t="shared" si="2"/>
        <v>1.1574074074074073E-2</v>
      </c>
      <c r="N50" s="18">
        <f t="shared" si="3"/>
        <v>0.1388888888888889</v>
      </c>
      <c r="O50" s="18">
        <f t="shared" si="4"/>
        <v>125.94856092865851</v>
      </c>
      <c r="P50" s="18">
        <f t="shared" si="5"/>
        <v>-125.94856092865851</v>
      </c>
      <c r="Q50" s="18">
        <f t="shared" si="6"/>
        <v>392.60923597695478</v>
      </c>
      <c r="R50" s="18">
        <f t="shared" si="7"/>
        <v>266.6606750482963</v>
      </c>
      <c r="S50" s="18">
        <f t="shared" si="22"/>
        <v>32.717436331412898</v>
      </c>
      <c r="T50" s="18">
        <f t="shared" si="22"/>
        <v>37.036204867818931</v>
      </c>
      <c r="U50" s="18">
        <v>0</v>
      </c>
      <c r="V50" s="18">
        <f t="shared" si="9"/>
        <v>90</v>
      </c>
      <c r="W50" s="18">
        <v>360</v>
      </c>
      <c r="X50" s="18">
        <f t="shared" si="10"/>
        <v>216</v>
      </c>
      <c r="Y50" s="18">
        <f t="shared" si="19"/>
        <v>212.7174363314129</v>
      </c>
      <c r="Z50" s="18">
        <f t="shared" si="11"/>
        <v>108</v>
      </c>
      <c r="AA50" s="18">
        <f t="shared" si="12"/>
        <v>180</v>
      </c>
      <c r="AB50" s="18">
        <f t="shared" si="13"/>
        <v>145.03620486781892</v>
      </c>
      <c r="AC50" s="18">
        <f t="shared" si="20"/>
        <v>147.2825636685871</v>
      </c>
      <c r="AD50" s="18">
        <f t="shared" si="14"/>
        <v>108</v>
      </c>
      <c r="AE50" s="18">
        <f t="shared" si="15"/>
        <v>180</v>
      </c>
      <c r="AF50" s="18">
        <f t="shared" si="16"/>
        <v>70.963795132181076</v>
      </c>
      <c r="AG50" s="19" t="str">
        <f t="shared" ca="1" si="17"/>
        <v xml:space="preserve">&lt;!-- Aircraft 1 --&gt;
&lt;atc:sky atc:idx='sky048'&gt;
	&lt;atc:aircraft atc:type='B737' atc:idx='SAF799'&gt;
	&lt;atc:start&gt;0&lt;/atc:start&gt;
	&lt;atc:altitude&gt;37000&lt;/atc:altitude&gt;
	&lt;atc:velocity&gt;300&lt;/atc:velocity&gt;
	&lt;atc:flightpath&gt;
		&lt;atc:point atc:x='212.72' atc:y='108'&gt;
		&lt;atc:altitude&gt;37000&lt;/atc:altitude&gt;&lt;/atc:point&gt;
		&lt;atc:point atc:x='180' atc:y='108'&gt;
		&lt;atc:altitude&gt;37000&lt;/atc:altitude&gt;&lt;/atc:point&gt;
		&lt;atc:point atc:x='147.28' atc:y='108'&gt;
		&lt;atc:altitude&gt;37000&lt;/atc:altitude&gt;
		&lt;/atc:point&gt;
	&lt;/atc:flightpath&gt;
&lt;/atc:aircraft&gt;
</v>
      </c>
      <c r="AH50" s="19" t="str">
        <f t="shared" ca="1" si="18"/>
        <v xml:space="preserve">
&lt;!-- Aircraft 2 --&gt;
&lt;atc:aircraft atc:type='B737' atc:idx='GFF619'&gt;
	&lt;atc:start&gt;0&lt;/atc:start&gt;
	&lt;atc:altitude&gt;37000&lt;/atc:altitude&gt;
	&lt;atc:velocity&gt;500&lt;/atc:velocity&gt;
	&lt;atc:flightpath&gt;
		&lt;atc:point atc:x='180' atc:y='145.04'&gt;
		&lt;atc:altitude&gt;37000&lt;/atc:altitude&gt;&lt;/atc:point&gt;
		&lt;atc:point atc:x='180' atc:y='108'&gt;
		&lt;atc:altitude&gt;37000&lt;/atc:altitude&gt;&lt;/atc:point&gt;
		&lt;atc:point atc:x='180' atc:y='70.96'&gt;
		&lt;atc:altitude&gt;37000&lt;/atc:altitude&gt;
		&lt;/atc:point&gt;
	&lt;/atc:flightpath&gt;
&lt;/atc:aircraft&gt;
&lt;/atc:sky&gt;
</v>
      </c>
    </row>
    <row r="51" spans="1:34" x14ac:dyDescent="0.25">
      <c r="A51" s="17">
        <v>49</v>
      </c>
      <c r="B51" s="18">
        <v>370</v>
      </c>
      <c r="C51" s="18">
        <v>370</v>
      </c>
      <c r="D51" s="18">
        <v>300</v>
      </c>
      <c r="E51" s="18">
        <v>500</v>
      </c>
      <c r="F51" s="18">
        <v>112.5</v>
      </c>
      <c r="G51" s="18">
        <v>1</v>
      </c>
      <c r="H51" s="18">
        <v>150</v>
      </c>
      <c r="I51" s="18">
        <v>2</v>
      </c>
      <c r="J51" s="18">
        <f t="shared" si="21"/>
        <v>8.3333333333333329E-2</v>
      </c>
      <c r="K51" s="18">
        <f t="shared" si="21"/>
        <v>0.1388888888888889</v>
      </c>
      <c r="L51" s="18">
        <f t="shared" si="1"/>
        <v>3.5092980687463499E-2</v>
      </c>
      <c r="M51" s="18">
        <f t="shared" si="2"/>
        <v>1.0693050144806558E-2</v>
      </c>
      <c r="N51" s="18">
        <f t="shared" si="3"/>
        <v>0.17077917491931305</v>
      </c>
      <c r="O51" s="18">
        <f t="shared" si="4"/>
        <v>17.518968238167755</v>
      </c>
      <c r="P51" s="18">
        <f t="shared" si="5"/>
        <v>17.518968238167755</v>
      </c>
      <c r="Q51" s="18">
        <f t="shared" si="6"/>
        <v>138.1589372538096</v>
      </c>
      <c r="R51" s="18">
        <f t="shared" si="7"/>
        <v>155.67790549197736</v>
      </c>
      <c r="S51" s="18">
        <f t="shared" si="22"/>
        <v>11.513244771150799</v>
      </c>
      <c r="T51" s="18">
        <f t="shared" si="22"/>
        <v>21.621931318330191</v>
      </c>
      <c r="U51" s="18">
        <v>0</v>
      </c>
      <c r="V51" s="18">
        <f t="shared" si="9"/>
        <v>112.5</v>
      </c>
      <c r="W51" s="18">
        <v>360</v>
      </c>
      <c r="X51" s="18">
        <f t="shared" si="10"/>
        <v>216</v>
      </c>
      <c r="Y51" s="18">
        <f t="shared" si="19"/>
        <v>191.5132447711508</v>
      </c>
      <c r="Z51" s="18">
        <f t="shared" si="11"/>
        <v>108</v>
      </c>
      <c r="AA51" s="18">
        <f t="shared" si="12"/>
        <v>171.72564510873917</v>
      </c>
      <c r="AB51" s="18">
        <f t="shared" si="13"/>
        <v>127.97605979837004</v>
      </c>
      <c r="AC51" s="18">
        <f t="shared" si="20"/>
        <v>168.4867552288492</v>
      </c>
      <c r="AD51" s="18">
        <f t="shared" si="14"/>
        <v>108</v>
      </c>
      <c r="AE51" s="18">
        <f t="shared" si="15"/>
        <v>188.27435489126083</v>
      </c>
      <c r="AF51" s="18">
        <f t="shared" si="16"/>
        <v>88.023940201629955</v>
      </c>
      <c r="AG51" s="19" t="str">
        <f t="shared" ca="1" si="17"/>
        <v xml:space="preserve">&lt;!-- Aircraft 1 --&gt;
&lt;atc:sky atc:idx='sky049'&gt;
	&lt;atc:aircraft atc:type='B737' atc:idx='IHV912'&gt;
	&lt;atc:start&gt;0&lt;/atc:start&gt;
	&lt;atc:altitude&gt;37000&lt;/atc:altitude&gt;
	&lt;atc:velocity&gt;300&lt;/atc:velocity&gt;
	&lt;atc:flightpath&gt;
		&lt;atc:point atc:x='191.51' atc:y='108'&gt;
		&lt;atc:altitude&gt;37000&lt;/atc:altitude&gt;&lt;/atc:point&gt;
		&lt;atc:point atc:x='180' atc:y='108'&gt;
		&lt;atc:altitude&gt;37000&lt;/atc:altitude&gt;&lt;/atc:point&gt;
		&lt;atc:point atc:x='168.49' atc:y='108'&gt;
		&lt;atc:altitude&gt;37000&lt;/atc:altitude&gt;
		&lt;/atc:point&gt;
	&lt;/atc:flightpath&gt;
&lt;/atc:aircraft&gt;
</v>
      </c>
      <c r="AH51" s="19" t="str">
        <f t="shared" ca="1" si="18"/>
        <v xml:space="preserve">
&lt;!-- Aircraft 2 --&gt;
&lt;atc:aircraft atc:type='B737' atc:idx='YIM828'&gt;
	&lt;atc:start&gt;0&lt;/atc:start&gt;
	&lt;atc:altitude&gt;37000&lt;/atc:altitude&gt;
	&lt;atc:velocity&gt;500&lt;/atc:velocity&gt;
	&lt;atc:flightpath&gt;
		&lt;atc:point atc:x='171.73' atc:y='127.98'&gt;
		&lt;atc:altitude&gt;37000&lt;/atc:altitude&gt;&lt;/atc:point&gt;
		&lt;atc:point atc:x='180' atc:y='108'&gt;
		&lt;atc:altitude&gt;37000&lt;/atc:altitude&gt;&lt;/atc:point&gt;
		&lt;atc:point atc:x='188.27' atc:y='88.02'&gt;
		&lt;atc:altitude&gt;37000&lt;/atc:altitude&gt;
		&lt;/atc:point&gt;
	&lt;/atc:flightpath&gt;
&lt;/atc:aircraft&gt;
&lt;/atc:sky&gt;
</v>
      </c>
    </row>
    <row r="52" spans="1:34" x14ac:dyDescent="0.25">
      <c r="A52" s="17">
        <v>50</v>
      </c>
      <c r="B52" s="18">
        <v>370</v>
      </c>
      <c r="C52" s="18">
        <v>370</v>
      </c>
      <c r="D52" s="18">
        <v>300</v>
      </c>
      <c r="E52" s="18">
        <v>500</v>
      </c>
      <c r="F52" s="18">
        <v>112.5</v>
      </c>
      <c r="G52" s="18">
        <v>1</v>
      </c>
      <c r="H52" s="18">
        <v>150</v>
      </c>
      <c r="I52" s="18">
        <v>1</v>
      </c>
      <c r="J52" s="18">
        <f t="shared" si="21"/>
        <v>8.3333333333333329E-2</v>
      </c>
      <c r="K52" s="18">
        <f t="shared" si="21"/>
        <v>0.1388888888888889</v>
      </c>
      <c r="L52" s="18">
        <f t="shared" si="1"/>
        <v>3.5092980687463499E-2</v>
      </c>
      <c r="M52" s="18">
        <f t="shared" si="2"/>
        <v>1.0693050144806558E-2</v>
      </c>
      <c r="N52" s="18">
        <f t="shared" si="3"/>
        <v>0.17077917491931305</v>
      </c>
      <c r="O52" s="18">
        <f t="shared" si="4"/>
        <v>17.518968238167755</v>
      </c>
      <c r="P52" s="18">
        <f t="shared" si="5"/>
        <v>-17.518968238167755</v>
      </c>
      <c r="Q52" s="18">
        <f t="shared" si="6"/>
        <v>161.8410627461904</v>
      </c>
      <c r="R52" s="18">
        <f t="shared" si="7"/>
        <v>144.32209450802264</v>
      </c>
      <c r="S52" s="18">
        <f t="shared" si="22"/>
        <v>13.4867552288492</v>
      </c>
      <c r="T52" s="18">
        <f t="shared" si="22"/>
        <v>20.044735348336481</v>
      </c>
      <c r="U52" s="18">
        <v>0</v>
      </c>
      <c r="V52" s="18">
        <f t="shared" si="9"/>
        <v>112.5</v>
      </c>
      <c r="W52" s="18">
        <v>360</v>
      </c>
      <c r="X52" s="18">
        <f t="shared" si="10"/>
        <v>216</v>
      </c>
      <c r="Y52" s="18">
        <f t="shared" si="19"/>
        <v>193.4867552288492</v>
      </c>
      <c r="Z52" s="18">
        <f t="shared" si="11"/>
        <v>108</v>
      </c>
      <c r="AA52" s="18">
        <f t="shared" si="12"/>
        <v>172.32921187604876</v>
      </c>
      <c r="AB52" s="18">
        <f t="shared" si="13"/>
        <v>126.51892072293357</v>
      </c>
      <c r="AC52" s="18">
        <f t="shared" si="20"/>
        <v>166.5132447711508</v>
      </c>
      <c r="AD52" s="18">
        <f t="shared" si="14"/>
        <v>108</v>
      </c>
      <c r="AE52" s="18">
        <f t="shared" si="15"/>
        <v>187.67078812395124</v>
      </c>
      <c r="AF52" s="18">
        <f t="shared" si="16"/>
        <v>89.481079277066428</v>
      </c>
      <c r="AG52" s="19" t="str">
        <f t="shared" ca="1" si="17"/>
        <v xml:space="preserve">&lt;!-- Aircraft 1 --&gt;
&lt;atc:sky atc:idx='sky050'&gt;
	&lt;atc:aircraft atc:type='B737' atc:idx='MUY321'&gt;
	&lt;atc:start&gt;0&lt;/atc:start&gt;
	&lt;atc:altitude&gt;37000&lt;/atc:altitude&gt;
	&lt;atc:velocity&gt;300&lt;/atc:velocity&gt;
	&lt;atc:flightpath&gt;
		&lt;atc:point atc:x='193.49' atc:y='108'&gt;
		&lt;atc:altitude&gt;37000&lt;/atc:altitude&gt;&lt;/atc:point&gt;
		&lt;atc:point atc:x='180' atc:y='108'&gt;
		&lt;atc:altitude&gt;37000&lt;/atc:altitude&gt;&lt;/atc:point&gt;
		&lt;atc:point atc:x='166.51' atc:y='108'&gt;
		&lt;atc:altitude&gt;37000&lt;/atc:altitude&gt;
		&lt;/atc:point&gt;
	&lt;/atc:flightpath&gt;
&lt;/atc:aircraft&gt;
</v>
      </c>
      <c r="AH52" s="19" t="str">
        <f t="shared" ca="1" si="18"/>
        <v xml:space="preserve">
&lt;!-- Aircraft 2 --&gt;
&lt;atc:aircraft atc:type='B737' atc:idx='CNH879'&gt;
	&lt;atc:start&gt;0&lt;/atc:start&gt;
	&lt;atc:altitude&gt;37000&lt;/atc:altitude&gt;
	&lt;atc:velocity&gt;500&lt;/atc:velocity&gt;
	&lt;atc:flightpath&gt;
		&lt;atc:point atc:x='172.33' atc:y='126.52'&gt;
		&lt;atc:altitude&gt;37000&lt;/atc:altitude&gt;&lt;/atc:point&gt;
		&lt;atc:point atc:x='180' atc:y='108'&gt;
		&lt;atc:altitude&gt;37000&lt;/atc:altitude&gt;&lt;/atc:point&gt;
		&lt;atc:point atc:x='187.67' atc:y='89.48'&gt;
		&lt;atc:altitude&gt;37000&lt;/atc:altitude&gt;
		&lt;/atc:point&gt;
	&lt;/atc:flightpath&gt;
&lt;/atc:aircraft&gt;
&lt;/atc:sky&gt;
</v>
      </c>
    </row>
    <row r="53" spans="1:34" x14ac:dyDescent="0.25">
      <c r="A53" s="17">
        <v>51</v>
      </c>
      <c r="B53" s="18">
        <v>370</v>
      </c>
      <c r="C53" s="18">
        <v>370</v>
      </c>
      <c r="D53" s="18">
        <v>300</v>
      </c>
      <c r="E53" s="18">
        <v>500</v>
      </c>
      <c r="F53" s="18">
        <v>112.5</v>
      </c>
      <c r="G53" s="18">
        <v>1</v>
      </c>
      <c r="H53" s="18">
        <v>300</v>
      </c>
      <c r="I53" s="18">
        <v>2</v>
      </c>
      <c r="J53" s="18">
        <f t="shared" si="21"/>
        <v>8.3333333333333329E-2</v>
      </c>
      <c r="K53" s="18">
        <f t="shared" si="21"/>
        <v>0.1388888888888889</v>
      </c>
      <c r="L53" s="18">
        <f t="shared" si="1"/>
        <v>3.5092980687463499E-2</v>
      </c>
      <c r="M53" s="18">
        <f t="shared" si="2"/>
        <v>1.0693050144806558E-2</v>
      </c>
      <c r="N53" s="18">
        <f t="shared" si="3"/>
        <v>0.17077917491931305</v>
      </c>
      <c r="O53" s="18">
        <f t="shared" si="4"/>
        <v>17.518968238167755</v>
      </c>
      <c r="P53" s="18">
        <f t="shared" si="5"/>
        <v>17.518968238167755</v>
      </c>
      <c r="Q53" s="18">
        <f t="shared" si="6"/>
        <v>288.1589372538096</v>
      </c>
      <c r="R53" s="18">
        <f t="shared" si="7"/>
        <v>305.67790549197736</v>
      </c>
      <c r="S53" s="18">
        <f t="shared" si="22"/>
        <v>24.013244771150799</v>
      </c>
      <c r="T53" s="18">
        <f t="shared" si="22"/>
        <v>42.455264651663526</v>
      </c>
      <c r="U53" s="18">
        <v>0</v>
      </c>
      <c r="V53" s="18">
        <f t="shared" si="9"/>
        <v>112.5</v>
      </c>
      <c r="W53" s="18">
        <v>360</v>
      </c>
      <c r="X53" s="18">
        <f t="shared" si="10"/>
        <v>216</v>
      </c>
      <c r="Y53" s="18">
        <f t="shared" si="19"/>
        <v>204.0132447711508</v>
      </c>
      <c r="Z53" s="18">
        <f t="shared" si="11"/>
        <v>108</v>
      </c>
      <c r="AA53" s="18">
        <f t="shared" si="12"/>
        <v>163.75307360113314</v>
      </c>
      <c r="AB53" s="18">
        <f t="shared" si="13"/>
        <v>147.22355005902185</v>
      </c>
      <c r="AC53" s="18">
        <f t="shared" si="20"/>
        <v>155.9867552288492</v>
      </c>
      <c r="AD53" s="18">
        <f t="shared" si="14"/>
        <v>108</v>
      </c>
      <c r="AE53" s="18">
        <f t="shared" si="15"/>
        <v>196.24692639886686</v>
      </c>
      <c r="AF53" s="18">
        <f t="shared" si="16"/>
        <v>68.776449940978154</v>
      </c>
      <c r="AG53" s="19" t="str">
        <f t="shared" ca="1" si="17"/>
        <v xml:space="preserve">&lt;!-- Aircraft 1 --&gt;
&lt;atc:sky atc:idx='sky051'&gt;
	&lt;atc:aircraft atc:type='B737' atc:idx='GED688'&gt;
	&lt;atc:start&gt;0&lt;/atc:start&gt;
	&lt;atc:altitude&gt;37000&lt;/atc:altitude&gt;
	&lt;atc:velocity&gt;300&lt;/atc:velocity&gt;
	&lt;atc:flightpath&gt;
		&lt;atc:point atc:x='204.01' atc:y='108'&gt;
		&lt;atc:altitude&gt;37000&lt;/atc:altitude&gt;&lt;/atc:point&gt;
		&lt;atc:point atc:x='180' atc:y='108'&gt;
		&lt;atc:altitude&gt;37000&lt;/atc:altitude&gt;&lt;/atc:point&gt;
		&lt;atc:point atc:x='155.99' atc:y='108'&gt;
		&lt;atc:altitude&gt;37000&lt;/atc:altitude&gt;
		&lt;/atc:point&gt;
	&lt;/atc:flightpath&gt;
&lt;/atc:aircraft&gt;
</v>
      </c>
      <c r="AH53" s="19" t="str">
        <f t="shared" ca="1" si="18"/>
        <v xml:space="preserve">
&lt;!-- Aircraft 2 --&gt;
&lt;atc:aircraft atc:type='B737' atc:idx='UBQ976'&gt;
	&lt;atc:start&gt;0&lt;/atc:start&gt;
	&lt;atc:altitude&gt;37000&lt;/atc:altitude&gt;
	&lt;atc:velocity&gt;500&lt;/atc:velocity&gt;
	&lt;atc:flightpath&gt;
		&lt;atc:point atc:x='163.75' atc:y='147.22'&gt;
		&lt;atc:altitude&gt;37000&lt;/atc:altitude&gt;&lt;/atc:point&gt;
		&lt;atc:point atc:x='180' atc:y='108'&gt;
		&lt;atc:altitude&gt;37000&lt;/atc:altitude&gt;&lt;/atc:point&gt;
		&lt;atc:point atc:x='196.25' atc:y='68.78'&gt;
		&lt;atc:altitude&gt;37000&lt;/atc:altitude&gt;
		&lt;/atc:point&gt;
	&lt;/atc:flightpath&gt;
&lt;/atc:aircraft&gt;
&lt;/atc:sky&gt;
</v>
      </c>
    </row>
    <row r="54" spans="1:34" x14ac:dyDescent="0.25">
      <c r="A54" s="17">
        <v>52</v>
      </c>
      <c r="B54" s="18">
        <v>370</v>
      </c>
      <c r="C54" s="18">
        <v>370</v>
      </c>
      <c r="D54" s="18">
        <v>300</v>
      </c>
      <c r="E54" s="18">
        <v>500</v>
      </c>
      <c r="F54" s="18">
        <v>112.5</v>
      </c>
      <c r="G54" s="18">
        <v>1</v>
      </c>
      <c r="H54" s="18">
        <v>300</v>
      </c>
      <c r="I54" s="18">
        <v>1</v>
      </c>
      <c r="J54" s="18">
        <f t="shared" si="21"/>
        <v>8.3333333333333329E-2</v>
      </c>
      <c r="K54" s="18">
        <f t="shared" si="21"/>
        <v>0.1388888888888889</v>
      </c>
      <c r="L54" s="18">
        <f t="shared" si="1"/>
        <v>3.5092980687463499E-2</v>
      </c>
      <c r="M54" s="18">
        <f t="shared" si="2"/>
        <v>1.0693050144806558E-2</v>
      </c>
      <c r="N54" s="18">
        <f t="shared" si="3"/>
        <v>0.17077917491931305</v>
      </c>
      <c r="O54" s="18">
        <f t="shared" si="4"/>
        <v>17.518968238167755</v>
      </c>
      <c r="P54" s="18">
        <f t="shared" si="5"/>
        <v>-17.518968238167755</v>
      </c>
      <c r="Q54" s="18">
        <f t="shared" si="6"/>
        <v>311.8410627461904</v>
      </c>
      <c r="R54" s="18">
        <f t="shared" si="7"/>
        <v>294.32209450802264</v>
      </c>
      <c r="S54" s="18">
        <f t="shared" si="22"/>
        <v>25.986755228849198</v>
      </c>
      <c r="T54" s="18">
        <f t="shared" si="22"/>
        <v>40.878068681669816</v>
      </c>
      <c r="U54" s="18">
        <v>0</v>
      </c>
      <c r="V54" s="18">
        <f t="shared" si="9"/>
        <v>112.5</v>
      </c>
      <c r="W54" s="18">
        <v>360</v>
      </c>
      <c r="X54" s="18">
        <f t="shared" si="10"/>
        <v>216</v>
      </c>
      <c r="Y54" s="18">
        <f t="shared" si="19"/>
        <v>205.9867552288492</v>
      </c>
      <c r="Z54" s="18">
        <f t="shared" si="11"/>
        <v>108</v>
      </c>
      <c r="AA54" s="18">
        <f t="shared" si="12"/>
        <v>164.35664036844273</v>
      </c>
      <c r="AB54" s="18">
        <f t="shared" si="13"/>
        <v>145.76641098358539</v>
      </c>
      <c r="AC54" s="18">
        <f t="shared" si="20"/>
        <v>154.0132447711508</v>
      </c>
      <c r="AD54" s="18">
        <f t="shared" si="14"/>
        <v>108</v>
      </c>
      <c r="AE54" s="18">
        <f t="shared" si="15"/>
        <v>195.64335963155727</v>
      </c>
      <c r="AF54" s="18">
        <f t="shared" si="16"/>
        <v>70.233589016414612</v>
      </c>
      <c r="AG54" s="19" t="str">
        <f t="shared" ca="1" si="17"/>
        <v xml:space="preserve">&lt;!-- Aircraft 1 --&gt;
&lt;atc:sky atc:idx='sky052'&gt;
	&lt;atc:aircraft atc:type='B737' atc:idx='PFZ966'&gt;
	&lt;atc:start&gt;0&lt;/atc:start&gt;
	&lt;atc:altitude&gt;37000&lt;/atc:altitude&gt;
	&lt;atc:velocity&gt;300&lt;/atc:velocity&gt;
	&lt;atc:flightpath&gt;
		&lt;atc:point atc:x='205.99' atc:y='108'&gt;
		&lt;atc:altitude&gt;37000&lt;/atc:altitude&gt;&lt;/atc:point&gt;
		&lt;atc:point atc:x='180' atc:y='108'&gt;
		&lt;atc:altitude&gt;37000&lt;/atc:altitude&gt;&lt;/atc:point&gt;
		&lt;atc:point atc:x='154.01' atc:y='108'&gt;
		&lt;atc:altitude&gt;37000&lt;/atc:altitude&gt;
		&lt;/atc:point&gt;
	&lt;/atc:flightpath&gt;
&lt;/atc:aircraft&gt;
</v>
      </c>
      <c r="AH54" s="19" t="str">
        <f t="shared" ca="1" si="18"/>
        <v xml:space="preserve">
&lt;!-- Aircraft 2 --&gt;
&lt;atc:aircraft atc:type='B737' atc:idx='SHN167'&gt;
	&lt;atc:start&gt;0&lt;/atc:start&gt;
	&lt;atc:altitude&gt;37000&lt;/atc:altitude&gt;
	&lt;atc:velocity&gt;500&lt;/atc:velocity&gt;
	&lt;atc:flightpath&gt;
		&lt;atc:point atc:x='164.36' atc:y='145.77'&gt;
		&lt;atc:altitude&gt;37000&lt;/atc:altitude&gt;&lt;/atc:point&gt;
		&lt;atc:point atc:x='180' atc:y='108'&gt;
		&lt;atc:altitude&gt;37000&lt;/atc:altitude&gt;&lt;/atc:point&gt;
		&lt;atc:point atc:x='195.64' atc:y='70.23'&gt;
		&lt;atc:altitude&gt;37000&lt;/atc:altitude&gt;
		&lt;/atc:point&gt;
	&lt;/atc:flightpath&gt;
&lt;/atc:aircraft&gt;
&lt;/atc:sky&gt;
</v>
      </c>
    </row>
    <row r="55" spans="1:34" x14ac:dyDescent="0.25">
      <c r="A55" s="17">
        <v>53</v>
      </c>
      <c r="B55" s="18">
        <v>370</v>
      </c>
      <c r="C55" s="18">
        <v>370</v>
      </c>
      <c r="D55" s="18">
        <v>300</v>
      </c>
      <c r="E55" s="18">
        <v>500</v>
      </c>
      <c r="F55" s="18">
        <v>112.5</v>
      </c>
      <c r="G55" s="18">
        <v>3</v>
      </c>
      <c r="H55" s="18">
        <v>150</v>
      </c>
      <c r="I55" s="18">
        <v>2</v>
      </c>
      <c r="J55" s="18">
        <f t="shared" si="21"/>
        <v>8.3333333333333329E-2</v>
      </c>
      <c r="K55" s="18">
        <f t="shared" si="21"/>
        <v>0.1388888888888889</v>
      </c>
      <c r="L55" s="18">
        <f t="shared" si="1"/>
        <v>3.5092980687463499E-2</v>
      </c>
      <c r="M55" s="18">
        <f t="shared" si="2"/>
        <v>1.0693050144806558E-2</v>
      </c>
      <c r="N55" s="18">
        <f t="shared" si="3"/>
        <v>0.17077917491931305</v>
      </c>
      <c r="O55" s="18">
        <f t="shared" si="4"/>
        <v>52.556904714503261</v>
      </c>
      <c r="P55" s="18">
        <f t="shared" si="5"/>
        <v>52.556904714503261</v>
      </c>
      <c r="Q55" s="18">
        <f t="shared" si="6"/>
        <v>114.47681176142883</v>
      </c>
      <c r="R55" s="18">
        <f t="shared" si="7"/>
        <v>167.0337164759321</v>
      </c>
      <c r="S55" s="18">
        <f t="shared" si="22"/>
        <v>9.5397343134524029</v>
      </c>
      <c r="T55" s="18">
        <f t="shared" si="22"/>
        <v>23.199127288323904</v>
      </c>
      <c r="U55" s="18">
        <v>0</v>
      </c>
      <c r="V55" s="18">
        <f t="shared" si="9"/>
        <v>112.5</v>
      </c>
      <c r="W55" s="18">
        <v>360</v>
      </c>
      <c r="X55" s="18">
        <f t="shared" si="10"/>
        <v>216</v>
      </c>
      <c r="Y55" s="18">
        <f t="shared" si="19"/>
        <v>189.53973431345241</v>
      </c>
      <c r="Z55" s="18">
        <f t="shared" si="11"/>
        <v>108</v>
      </c>
      <c r="AA55" s="18">
        <f t="shared" si="12"/>
        <v>171.12207834142959</v>
      </c>
      <c r="AB55" s="18">
        <f t="shared" si="13"/>
        <v>129.43319887380653</v>
      </c>
      <c r="AC55" s="18">
        <f t="shared" si="20"/>
        <v>170.46026568654759</v>
      </c>
      <c r="AD55" s="18">
        <f t="shared" si="14"/>
        <v>108</v>
      </c>
      <c r="AE55" s="18">
        <f t="shared" si="15"/>
        <v>188.87792165857041</v>
      </c>
      <c r="AF55" s="18">
        <f t="shared" si="16"/>
        <v>86.566801126193468</v>
      </c>
      <c r="AG55" s="19" t="str">
        <f t="shared" ca="1" si="17"/>
        <v xml:space="preserve">&lt;!-- Aircraft 1 --&gt;
&lt;atc:sky atc:idx='sky053'&gt;
	&lt;atc:aircraft atc:type='B737' atc:idx='LMA433'&gt;
	&lt;atc:start&gt;0&lt;/atc:start&gt;
	&lt;atc:altitude&gt;37000&lt;/atc:altitude&gt;
	&lt;atc:velocity&gt;300&lt;/atc:velocity&gt;
	&lt;atc:flightpath&gt;
		&lt;atc:point atc:x='189.54' atc:y='108'&gt;
		&lt;atc:altitude&gt;37000&lt;/atc:altitude&gt;&lt;/atc:point&gt;
		&lt;atc:point atc:x='180' atc:y='108'&gt;
		&lt;atc:altitude&gt;37000&lt;/atc:altitude&gt;&lt;/atc:point&gt;
		&lt;atc:point atc:x='170.46' atc:y='108'&gt;
		&lt;atc:altitude&gt;37000&lt;/atc:altitude&gt;
		&lt;/atc:point&gt;
	&lt;/atc:flightpath&gt;
&lt;/atc:aircraft&gt;
</v>
      </c>
      <c r="AH55" s="19" t="str">
        <f t="shared" ca="1" si="18"/>
        <v xml:space="preserve">
&lt;!-- Aircraft 2 --&gt;
&lt;atc:aircraft atc:type='B737' atc:idx='USQ423'&gt;
	&lt;atc:start&gt;0&lt;/atc:start&gt;
	&lt;atc:altitude&gt;37000&lt;/atc:altitude&gt;
	&lt;atc:velocity&gt;500&lt;/atc:velocity&gt;
	&lt;atc:flightpath&gt;
		&lt;atc:point atc:x='171.12' atc:y='129.43'&gt;
		&lt;atc:altitude&gt;37000&lt;/atc:altitude&gt;&lt;/atc:point&gt;
		&lt;atc:point atc:x='180' atc:y='108'&gt;
		&lt;atc:altitude&gt;37000&lt;/atc:altitude&gt;&lt;/atc:point&gt;
		&lt;atc:point atc:x='188.88' atc:y='86.57'&gt;
		&lt;atc:altitude&gt;37000&lt;/atc:altitude&gt;
		&lt;/atc:point&gt;
	&lt;/atc:flightpath&gt;
&lt;/atc:aircraft&gt;
&lt;/atc:sky&gt;
</v>
      </c>
    </row>
    <row r="56" spans="1:34" x14ac:dyDescent="0.25">
      <c r="A56" s="17">
        <v>54</v>
      </c>
      <c r="B56" s="18">
        <v>370</v>
      </c>
      <c r="C56" s="18">
        <v>370</v>
      </c>
      <c r="D56" s="18">
        <v>300</v>
      </c>
      <c r="E56" s="18">
        <v>500</v>
      </c>
      <c r="F56" s="18">
        <v>112.5</v>
      </c>
      <c r="G56" s="18">
        <v>3</v>
      </c>
      <c r="H56" s="18">
        <v>150</v>
      </c>
      <c r="I56" s="18">
        <v>1</v>
      </c>
      <c r="J56" s="18">
        <f t="shared" si="21"/>
        <v>8.3333333333333329E-2</v>
      </c>
      <c r="K56" s="18">
        <f t="shared" si="21"/>
        <v>0.1388888888888889</v>
      </c>
      <c r="L56" s="18">
        <f t="shared" si="1"/>
        <v>3.5092980687463499E-2</v>
      </c>
      <c r="M56" s="18">
        <f t="shared" si="2"/>
        <v>1.0693050144806558E-2</v>
      </c>
      <c r="N56" s="18">
        <f t="shared" si="3"/>
        <v>0.17077917491931305</v>
      </c>
      <c r="O56" s="18">
        <f t="shared" si="4"/>
        <v>52.556904714503261</v>
      </c>
      <c r="P56" s="18">
        <f t="shared" si="5"/>
        <v>-52.556904714503261</v>
      </c>
      <c r="Q56" s="18">
        <f t="shared" si="6"/>
        <v>185.52318823857115</v>
      </c>
      <c r="R56" s="18">
        <f t="shared" si="7"/>
        <v>132.96628352406788</v>
      </c>
      <c r="S56" s="18">
        <f t="shared" si="22"/>
        <v>15.460265686547595</v>
      </c>
      <c r="T56" s="18">
        <f t="shared" si="22"/>
        <v>18.46753937834276</v>
      </c>
      <c r="U56" s="18">
        <v>0</v>
      </c>
      <c r="V56" s="18">
        <f t="shared" si="9"/>
        <v>112.5</v>
      </c>
      <c r="W56" s="18">
        <v>360</v>
      </c>
      <c r="X56" s="18">
        <f t="shared" si="10"/>
        <v>216</v>
      </c>
      <c r="Y56" s="18">
        <f t="shared" si="19"/>
        <v>195.46026568654759</v>
      </c>
      <c r="Z56" s="18">
        <f t="shared" si="11"/>
        <v>108</v>
      </c>
      <c r="AA56" s="18">
        <f t="shared" si="12"/>
        <v>172.93277864335835</v>
      </c>
      <c r="AB56" s="18">
        <f t="shared" si="13"/>
        <v>125.06178164749709</v>
      </c>
      <c r="AC56" s="18">
        <f t="shared" si="20"/>
        <v>164.53973431345241</v>
      </c>
      <c r="AD56" s="18">
        <f t="shared" si="14"/>
        <v>108</v>
      </c>
      <c r="AE56" s="18">
        <f t="shared" si="15"/>
        <v>187.06722135664165</v>
      </c>
      <c r="AF56" s="18">
        <f t="shared" si="16"/>
        <v>90.938218352502915</v>
      </c>
      <c r="AG56" s="19" t="str">
        <f t="shared" ca="1" si="17"/>
        <v xml:space="preserve">&lt;!-- Aircraft 1 --&gt;
&lt;atc:sky atc:idx='sky054'&gt;
	&lt;atc:aircraft atc:type='B737' atc:idx='JAO375'&gt;
	&lt;atc:start&gt;0&lt;/atc:start&gt;
	&lt;atc:altitude&gt;37000&lt;/atc:altitude&gt;
	&lt;atc:velocity&gt;300&lt;/atc:velocity&gt;
	&lt;atc:flightpath&gt;
		&lt;atc:point atc:x='195.46' atc:y='108'&gt;
		&lt;atc:altitude&gt;37000&lt;/atc:altitude&gt;&lt;/atc:point&gt;
		&lt;atc:point atc:x='180' atc:y='108'&gt;
		&lt;atc:altitude&gt;37000&lt;/atc:altitude&gt;&lt;/atc:point&gt;
		&lt;atc:point atc:x='164.54' atc:y='108'&gt;
		&lt;atc:altitude&gt;37000&lt;/atc:altitude&gt;
		&lt;/atc:point&gt;
	&lt;/atc:flightpath&gt;
&lt;/atc:aircraft&gt;
</v>
      </c>
      <c r="AH56" s="19" t="str">
        <f t="shared" ca="1" si="18"/>
        <v xml:space="preserve">
&lt;!-- Aircraft 2 --&gt;
&lt;atc:aircraft atc:type='B737' atc:idx='RRV383'&gt;
	&lt;atc:start&gt;0&lt;/atc:start&gt;
	&lt;atc:altitude&gt;37000&lt;/atc:altitude&gt;
	&lt;atc:velocity&gt;500&lt;/atc:velocity&gt;
	&lt;atc:flightpath&gt;
		&lt;atc:point atc:x='172.93' atc:y='125.06'&gt;
		&lt;atc:altitude&gt;37000&lt;/atc:altitude&gt;&lt;/atc:point&gt;
		&lt;atc:point atc:x='180' atc:y='108'&gt;
		&lt;atc:altitude&gt;37000&lt;/atc:altitude&gt;&lt;/atc:point&gt;
		&lt;atc:point atc:x='187.07' atc:y='90.94'&gt;
		&lt;atc:altitude&gt;37000&lt;/atc:altitude&gt;
		&lt;/atc:point&gt;
	&lt;/atc:flightpath&gt;
&lt;/atc:aircraft&gt;
&lt;/atc:sky&gt;
</v>
      </c>
    </row>
    <row r="57" spans="1:34" x14ac:dyDescent="0.25">
      <c r="A57" s="17">
        <v>55</v>
      </c>
      <c r="B57" s="18">
        <v>370</v>
      </c>
      <c r="C57" s="18">
        <v>370</v>
      </c>
      <c r="D57" s="18">
        <v>300</v>
      </c>
      <c r="E57" s="18">
        <v>500</v>
      </c>
      <c r="F57" s="18">
        <v>112.5</v>
      </c>
      <c r="G57" s="18">
        <v>3</v>
      </c>
      <c r="H57" s="18">
        <v>300</v>
      </c>
      <c r="I57" s="18">
        <v>2</v>
      </c>
      <c r="J57" s="18">
        <f t="shared" si="21"/>
        <v>8.3333333333333329E-2</v>
      </c>
      <c r="K57" s="18">
        <f t="shared" si="21"/>
        <v>0.1388888888888889</v>
      </c>
      <c r="L57" s="18">
        <f t="shared" si="1"/>
        <v>3.5092980687463499E-2</v>
      </c>
      <c r="M57" s="18">
        <f t="shared" si="2"/>
        <v>1.0693050144806558E-2</v>
      </c>
      <c r="N57" s="18">
        <f t="shared" si="3"/>
        <v>0.17077917491931305</v>
      </c>
      <c r="O57" s="18">
        <f t="shared" si="4"/>
        <v>52.556904714503261</v>
      </c>
      <c r="P57" s="18">
        <f t="shared" si="5"/>
        <v>52.556904714503261</v>
      </c>
      <c r="Q57" s="18">
        <f t="shared" si="6"/>
        <v>264.47681176142885</v>
      </c>
      <c r="R57" s="18">
        <f t="shared" si="7"/>
        <v>317.03371647593212</v>
      </c>
      <c r="S57" s="18">
        <f t="shared" si="22"/>
        <v>22.039734313452403</v>
      </c>
      <c r="T57" s="18">
        <f t="shared" si="22"/>
        <v>44.032460621657243</v>
      </c>
      <c r="U57" s="18">
        <v>0</v>
      </c>
      <c r="V57" s="18">
        <f t="shared" si="9"/>
        <v>112.5</v>
      </c>
      <c r="W57" s="18">
        <v>360</v>
      </c>
      <c r="X57" s="18">
        <f t="shared" si="10"/>
        <v>216</v>
      </c>
      <c r="Y57" s="18">
        <f t="shared" si="19"/>
        <v>202.03973431345241</v>
      </c>
      <c r="Z57" s="18">
        <f t="shared" si="11"/>
        <v>108</v>
      </c>
      <c r="AA57" s="18">
        <f t="shared" si="12"/>
        <v>163.14950683382355</v>
      </c>
      <c r="AB57" s="18">
        <f t="shared" si="13"/>
        <v>148.68068913445833</v>
      </c>
      <c r="AC57" s="18">
        <f t="shared" si="20"/>
        <v>157.96026568654759</v>
      </c>
      <c r="AD57" s="18">
        <f t="shared" si="14"/>
        <v>108</v>
      </c>
      <c r="AE57" s="18">
        <f t="shared" si="15"/>
        <v>196.85049316617645</v>
      </c>
      <c r="AF57" s="18">
        <f t="shared" si="16"/>
        <v>67.319310865541667</v>
      </c>
      <c r="AG57" s="19" t="str">
        <f t="shared" ca="1" si="17"/>
        <v xml:space="preserve">&lt;!-- Aircraft 1 --&gt;
&lt;atc:sky atc:idx='sky055'&gt;
	&lt;atc:aircraft atc:type='B737' atc:idx='DGX989'&gt;
	&lt;atc:start&gt;0&lt;/atc:start&gt;
	&lt;atc:altitude&gt;37000&lt;/atc:altitude&gt;
	&lt;atc:velocity&gt;300&lt;/atc:velocity&gt;
	&lt;atc:flightpath&gt;
		&lt;atc:point atc:x='202.04' atc:y='108'&gt;
		&lt;atc:altitude&gt;37000&lt;/atc:altitude&gt;&lt;/atc:point&gt;
		&lt;atc:point atc:x='180' atc:y='108'&gt;
		&lt;atc:altitude&gt;37000&lt;/atc:altitude&gt;&lt;/atc:point&gt;
		&lt;atc:point atc:x='157.96' atc:y='108'&gt;
		&lt;atc:altitude&gt;37000&lt;/atc:altitude&gt;
		&lt;/atc:point&gt;
	&lt;/atc:flightpath&gt;
&lt;/atc:aircraft&gt;
</v>
      </c>
      <c r="AH57" s="19" t="str">
        <f t="shared" ca="1" si="18"/>
        <v xml:space="preserve">
&lt;!-- Aircraft 2 --&gt;
&lt;atc:aircraft atc:type='B737' atc:idx='MEW918'&gt;
	&lt;atc:start&gt;0&lt;/atc:start&gt;
	&lt;atc:altitude&gt;37000&lt;/atc:altitude&gt;
	&lt;atc:velocity&gt;500&lt;/atc:velocity&gt;
	&lt;atc:flightpath&gt;
		&lt;atc:point atc:x='163.15' atc:y='148.68'&gt;
		&lt;atc:altitude&gt;37000&lt;/atc:altitude&gt;&lt;/atc:point&gt;
		&lt;atc:point atc:x='180' atc:y='108'&gt;
		&lt;atc:altitude&gt;37000&lt;/atc:altitude&gt;&lt;/atc:point&gt;
		&lt;atc:point atc:x='196.85' atc:y='67.32'&gt;
		&lt;atc:altitude&gt;37000&lt;/atc:altitude&gt;
		&lt;/atc:point&gt;
	&lt;/atc:flightpath&gt;
&lt;/atc:aircraft&gt;
&lt;/atc:sky&gt;
</v>
      </c>
    </row>
    <row r="58" spans="1:34" x14ac:dyDescent="0.25">
      <c r="A58" s="17">
        <v>56</v>
      </c>
      <c r="B58" s="18">
        <v>370</v>
      </c>
      <c r="C58" s="18">
        <v>370</v>
      </c>
      <c r="D58" s="18">
        <v>300</v>
      </c>
      <c r="E58" s="18">
        <v>500</v>
      </c>
      <c r="F58" s="18">
        <v>112.5</v>
      </c>
      <c r="G58" s="18">
        <v>3</v>
      </c>
      <c r="H58" s="18">
        <v>300</v>
      </c>
      <c r="I58" s="18">
        <v>1</v>
      </c>
      <c r="J58" s="18">
        <f t="shared" si="21"/>
        <v>8.3333333333333329E-2</v>
      </c>
      <c r="K58" s="18">
        <f t="shared" si="21"/>
        <v>0.1388888888888889</v>
      </c>
      <c r="L58" s="18">
        <f t="shared" si="1"/>
        <v>3.5092980687463499E-2</v>
      </c>
      <c r="M58" s="18">
        <f t="shared" si="2"/>
        <v>1.0693050144806558E-2</v>
      </c>
      <c r="N58" s="18">
        <f t="shared" si="3"/>
        <v>0.17077917491931305</v>
      </c>
      <c r="O58" s="18">
        <f t="shared" si="4"/>
        <v>52.556904714503261</v>
      </c>
      <c r="P58" s="18">
        <f t="shared" si="5"/>
        <v>-52.556904714503261</v>
      </c>
      <c r="Q58" s="18">
        <f t="shared" si="6"/>
        <v>335.52318823857115</v>
      </c>
      <c r="R58" s="18">
        <f t="shared" si="7"/>
        <v>282.96628352406788</v>
      </c>
      <c r="S58" s="18">
        <f t="shared" si="22"/>
        <v>27.960265686547594</v>
      </c>
      <c r="T58" s="18">
        <f t="shared" si="22"/>
        <v>39.300872711676092</v>
      </c>
      <c r="U58" s="18">
        <v>0</v>
      </c>
      <c r="V58" s="18">
        <f t="shared" si="9"/>
        <v>112.5</v>
      </c>
      <c r="W58" s="18">
        <v>360</v>
      </c>
      <c r="X58" s="18">
        <f t="shared" si="10"/>
        <v>216</v>
      </c>
      <c r="Y58" s="18">
        <f t="shared" si="19"/>
        <v>207.96026568654759</v>
      </c>
      <c r="Z58" s="18">
        <f t="shared" si="11"/>
        <v>108</v>
      </c>
      <c r="AA58" s="18">
        <f t="shared" si="12"/>
        <v>164.96020713575231</v>
      </c>
      <c r="AB58" s="18">
        <f t="shared" si="13"/>
        <v>144.3092719081489</v>
      </c>
      <c r="AC58" s="18">
        <f t="shared" si="20"/>
        <v>152.03973431345241</v>
      </c>
      <c r="AD58" s="18">
        <f t="shared" si="14"/>
        <v>108</v>
      </c>
      <c r="AE58" s="18">
        <f t="shared" si="15"/>
        <v>195.03979286424769</v>
      </c>
      <c r="AF58" s="18">
        <f t="shared" si="16"/>
        <v>71.690728091851099</v>
      </c>
      <c r="AG58" s="19" t="str">
        <f t="shared" ca="1" si="17"/>
        <v xml:space="preserve">&lt;!-- Aircraft 1 --&gt;
&lt;atc:sky atc:idx='sky056'&gt;
	&lt;atc:aircraft atc:type='B737' atc:idx='EQS400'&gt;
	&lt;atc:start&gt;0&lt;/atc:start&gt;
	&lt;atc:altitude&gt;37000&lt;/atc:altitude&gt;
	&lt;atc:velocity&gt;300&lt;/atc:velocity&gt;
	&lt;atc:flightpath&gt;
		&lt;atc:point atc:x='207.96' atc:y='108'&gt;
		&lt;atc:altitude&gt;37000&lt;/atc:altitude&gt;&lt;/atc:point&gt;
		&lt;atc:point atc:x='180' atc:y='108'&gt;
		&lt;atc:altitude&gt;37000&lt;/atc:altitude&gt;&lt;/atc:point&gt;
		&lt;atc:point atc:x='152.04' atc:y='108'&gt;
		&lt;atc:altitude&gt;37000&lt;/atc:altitude&gt;
		&lt;/atc:point&gt;
	&lt;/atc:flightpath&gt;
&lt;/atc:aircraft&gt;
</v>
      </c>
      <c r="AH58" s="19" t="str">
        <f t="shared" ca="1" si="18"/>
        <v xml:space="preserve">
&lt;!-- Aircraft 2 --&gt;
&lt;atc:aircraft atc:type='B737' atc:idx='BVF451'&gt;
	&lt;atc:start&gt;0&lt;/atc:start&gt;
	&lt;atc:altitude&gt;37000&lt;/atc:altitude&gt;
	&lt;atc:velocity&gt;500&lt;/atc:velocity&gt;
	&lt;atc:flightpath&gt;
		&lt;atc:point atc:x='164.96' atc:y='144.31'&gt;
		&lt;atc:altitude&gt;37000&lt;/atc:altitude&gt;&lt;/atc:point&gt;
		&lt;atc:point atc:x='180' atc:y='108'&gt;
		&lt;atc:altitude&gt;37000&lt;/atc:altitude&gt;&lt;/atc:point&gt;
		&lt;atc:point atc:x='195.04' atc:y='71.69'&gt;
		&lt;atc:altitude&gt;37000&lt;/atc:altitude&gt;
		&lt;/atc:point&gt;
	&lt;/atc:flightpath&gt;
&lt;/atc:aircraft&gt;
&lt;/atc:sky&gt;
</v>
      </c>
    </row>
    <row r="59" spans="1:34" x14ac:dyDescent="0.25">
      <c r="A59" s="17">
        <v>57</v>
      </c>
      <c r="B59" s="18">
        <v>370</v>
      </c>
      <c r="C59" s="18">
        <v>370</v>
      </c>
      <c r="D59" s="18">
        <v>300</v>
      </c>
      <c r="E59" s="18">
        <v>500</v>
      </c>
      <c r="F59" s="18">
        <v>112.5</v>
      </c>
      <c r="G59" s="18">
        <v>7</v>
      </c>
      <c r="H59" s="18">
        <v>150</v>
      </c>
      <c r="I59" s="18">
        <v>2</v>
      </c>
      <c r="J59" s="18">
        <f t="shared" si="21"/>
        <v>8.3333333333333329E-2</v>
      </c>
      <c r="K59" s="18">
        <f t="shared" si="21"/>
        <v>0.1388888888888889</v>
      </c>
      <c r="L59" s="18">
        <f t="shared" si="1"/>
        <v>3.5092980687463499E-2</v>
      </c>
      <c r="M59" s="18">
        <f t="shared" si="2"/>
        <v>1.0693050144806558E-2</v>
      </c>
      <c r="N59" s="18">
        <f t="shared" si="3"/>
        <v>0.17077917491931305</v>
      </c>
      <c r="O59" s="18">
        <f t="shared" si="4"/>
        <v>122.63277766717427</v>
      </c>
      <c r="P59" s="18">
        <f t="shared" si="5"/>
        <v>122.63277766717427</v>
      </c>
      <c r="Q59" s="18">
        <f t="shared" si="6"/>
        <v>67.11256077666728</v>
      </c>
      <c r="R59" s="18">
        <f t="shared" si="7"/>
        <v>189.74533844384155</v>
      </c>
      <c r="S59" s="18">
        <f t="shared" si="22"/>
        <v>5.5927133980556061</v>
      </c>
      <c r="T59" s="18">
        <f t="shared" si="22"/>
        <v>26.353519228311328</v>
      </c>
      <c r="U59" s="18">
        <v>0</v>
      </c>
      <c r="V59" s="18">
        <f t="shared" si="9"/>
        <v>112.5</v>
      </c>
      <c r="W59" s="18">
        <v>360</v>
      </c>
      <c r="X59" s="18">
        <f t="shared" si="10"/>
        <v>216</v>
      </c>
      <c r="Y59" s="18">
        <f t="shared" si="19"/>
        <v>185.59271339805559</v>
      </c>
      <c r="Z59" s="18">
        <f t="shared" si="11"/>
        <v>108</v>
      </c>
      <c r="AA59" s="18">
        <f t="shared" si="12"/>
        <v>169.91494480681044</v>
      </c>
      <c r="AB59" s="18">
        <f t="shared" si="13"/>
        <v>132.34747702467948</v>
      </c>
      <c r="AC59" s="18">
        <f t="shared" si="20"/>
        <v>174.40728660194441</v>
      </c>
      <c r="AD59" s="18">
        <f t="shared" si="14"/>
        <v>108</v>
      </c>
      <c r="AE59" s="18">
        <f t="shared" si="15"/>
        <v>190.08505519318956</v>
      </c>
      <c r="AF59" s="18">
        <f t="shared" si="16"/>
        <v>83.652522975320522</v>
      </c>
      <c r="AG59" s="19" t="str">
        <f t="shared" ca="1" si="17"/>
        <v xml:space="preserve">&lt;!-- Aircraft 1 --&gt;
&lt;atc:sky atc:idx='sky057'&gt;
	&lt;atc:aircraft atc:type='B737' atc:idx='IIW935'&gt;
	&lt;atc:start&gt;0&lt;/atc:start&gt;
	&lt;atc:altitude&gt;37000&lt;/atc:altitude&gt;
	&lt;atc:velocity&gt;300&lt;/atc:velocity&gt;
	&lt;atc:flightpath&gt;
		&lt;atc:point atc:x='185.59' atc:y='108'&gt;
		&lt;atc:altitude&gt;37000&lt;/atc:altitude&gt;&lt;/atc:point&gt;
		&lt;atc:point atc:x='180' atc:y='108'&gt;
		&lt;atc:altitude&gt;37000&lt;/atc:altitude&gt;&lt;/atc:point&gt;
		&lt;atc:point atc:x='174.41' atc:y='108'&gt;
		&lt;atc:altitude&gt;37000&lt;/atc:altitude&gt;
		&lt;/atc:point&gt;
	&lt;/atc:flightpath&gt;
&lt;/atc:aircraft&gt;
</v>
      </c>
      <c r="AH59" s="19" t="str">
        <f t="shared" ca="1" si="18"/>
        <v xml:space="preserve">
&lt;!-- Aircraft 2 --&gt;
&lt;atc:aircraft atc:type='B737' atc:idx='SXN298'&gt;
	&lt;atc:start&gt;0&lt;/atc:start&gt;
	&lt;atc:altitude&gt;37000&lt;/atc:altitude&gt;
	&lt;atc:velocity&gt;500&lt;/atc:velocity&gt;
	&lt;atc:flightpath&gt;
		&lt;atc:point atc:x='169.91' atc:y='132.35'&gt;
		&lt;atc:altitude&gt;37000&lt;/atc:altitude&gt;&lt;/atc:point&gt;
		&lt;atc:point atc:x='180' atc:y='108'&gt;
		&lt;atc:altitude&gt;37000&lt;/atc:altitude&gt;&lt;/atc:point&gt;
		&lt;atc:point atc:x='190.09' atc:y='83.65'&gt;
		&lt;atc:altitude&gt;37000&lt;/atc:altitude&gt;
		&lt;/atc:point&gt;
	&lt;/atc:flightpath&gt;
&lt;/atc:aircraft&gt;
&lt;/atc:sky&gt;
</v>
      </c>
    </row>
    <row r="60" spans="1:34" x14ac:dyDescent="0.25">
      <c r="A60" s="17">
        <v>58</v>
      </c>
      <c r="B60" s="18">
        <v>370</v>
      </c>
      <c r="C60" s="18">
        <v>370</v>
      </c>
      <c r="D60" s="18">
        <v>300</v>
      </c>
      <c r="E60" s="18">
        <v>500</v>
      </c>
      <c r="F60" s="18">
        <v>112.5</v>
      </c>
      <c r="G60" s="18">
        <v>7</v>
      </c>
      <c r="H60" s="18">
        <v>150</v>
      </c>
      <c r="I60" s="18">
        <v>1</v>
      </c>
      <c r="J60" s="18">
        <f t="shared" si="21"/>
        <v>8.3333333333333329E-2</v>
      </c>
      <c r="K60" s="18">
        <f t="shared" si="21"/>
        <v>0.1388888888888889</v>
      </c>
      <c r="L60" s="18">
        <f t="shared" si="1"/>
        <v>3.5092980687463499E-2</v>
      </c>
      <c r="M60" s="18">
        <f t="shared" si="2"/>
        <v>1.0693050144806558E-2</v>
      </c>
      <c r="N60" s="18">
        <f t="shared" si="3"/>
        <v>0.17077917491931305</v>
      </c>
      <c r="O60" s="18">
        <f t="shared" si="4"/>
        <v>122.63277766717427</v>
      </c>
      <c r="P60" s="18">
        <f t="shared" si="5"/>
        <v>-122.63277766717427</v>
      </c>
      <c r="Q60" s="18">
        <f t="shared" si="6"/>
        <v>232.88743922333271</v>
      </c>
      <c r="R60" s="18">
        <f t="shared" si="7"/>
        <v>110.25466155615844</v>
      </c>
      <c r="S60" s="18">
        <f t="shared" si="22"/>
        <v>19.407286601944392</v>
      </c>
      <c r="T60" s="18">
        <f t="shared" si="22"/>
        <v>15.313147438355339</v>
      </c>
      <c r="U60" s="18">
        <v>0</v>
      </c>
      <c r="V60" s="18">
        <f t="shared" si="9"/>
        <v>112.5</v>
      </c>
      <c r="W60" s="18">
        <v>360</v>
      </c>
      <c r="X60" s="18">
        <f t="shared" si="10"/>
        <v>216</v>
      </c>
      <c r="Y60" s="18">
        <f t="shared" si="19"/>
        <v>199.40728660194441</v>
      </c>
      <c r="Z60" s="18">
        <f t="shared" si="11"/>
        <v>108</v>
      </c>
      <c r="AA60" s="18">
        <f t="shared" si="12"/>
        <v>174.13991217797749</v>
      </c>
      <c r="AB60" s="18">
        <f t="shared" si="13"/>
        <v>122.14750349662414</v>
      </c>
      <c r="AC60" s="18">
        <f t="shared" si="20"/>
        <v>160.59271339805559</v>
      </c>
      <c r="AD60" s="18">
        <f t="shared" si="14"/>
        <v>108</v>
      </c>
      <c r="AE60" s="18">
        <f t="shared" si="15"/>
        <v>185.86008782202251</v>
      </c>
      <c r="AF60" s="18">
        <f t="shared" si="16"/>
        <v>93.85249650337586</v>
      </c>
      <c r="AG60" s="19" t="str">
        <f t="shared" ca="1" si="17"/>
        <v xml:space="preserve">&lt;!-- Aircraft 1 --&gt;
&lt;atc:sky atc:idx='sky058'&gt;
	&lt;atc:aircraft atc:type='B737' atc:idx='GWR453'&gt;
	&lt;atc:start&gt;0&lt;/atc:start&gt;
	&lt;atc:altitude&gt;37000&lt;/atc:altitude&gt;
	&lt;atc:velocity&gt;300&lt;/atc:velocity&gt;
	&lt;atc:flightpath&gt;
		&lt;atc:point atc:x='199.41' atc:y='108'&gt;
		&lt;atc:altitude&gt;37000&lt;/atc:altitude&gt;&lt;/atc:point&gt;
		&lt;atc:point atc:x='180' atc:y='108'&gt;
		&lt;atc:altitude&gt;37000&lt;/atc:altitude&gt;&lt;/atc:point&gt;
		&lt;atc:point atc:x='160.59' atc:y='108'&gt;
		&lt;atc:altitude&gt;37000&lt;/atc:altitude&gt;
		&lt;/atc:point&gt;
	&lt;/atc:flightpath&gt;
&lt;/atc:aircraft&gt;
</v>
      </c>
      <c r="AH60" s="19" t="str">
        <f t="shared" ca="1" si="18"/>
        <v xml:space="preserve">
&lt;!-- Aircraft 2 --&gt;
&lt;atc:aircraft atc:type='B737' atc:idx='LFX412'&gt;
	&lt;atc:start&gt;0&lt;/atc:start&gt;
	&lt;atc:altitude&gt;37000&lt;/atc:altitude&gt;
	&lt;atc:velocity&gt;500&lt;/atc:velocity&gt;
	&lt;atc:flightpath&gt;
		&lt;atc:point atc:x='174.14' atc:y='122.15'&gt;
		&lt;atc:altitude&gt;37000&lt;/atc:altitude&gt;&lt;/atc:point&gt;
		&lt;atc:point atc:x='180' atc:y='108'&gt;
		&lt;atc:altitude&gt;37000&lt;/atc:altitude&gt;&lt;/atc:point&gt;
		&lt;atc:point atc:x='185.86' atc:y='93.85'&gt;
		&lt;atc:altitude&gt;37000&lt;/atc:altitude&gt;
		&lt;/atc:point&gt;
	&lt;/atc:flightpath&gt;
&lt;/atc:aircraft&gt;
&lt;/atc:sky&gt;
</v>
      </c>
    </row>
    <row r="61" spans="1:34" x14ac:dyDescent="0.25">
      <c r="A61" s="17">
        <v>59</v>
      </c>
      <c r="B61" s="18">
        <v>370</v>
      </c>
      <c r="C61" s="18">
        <v>370</v>
      </c>
      <c r="D61" s="18">
        <v>300</v>
      </c>
      <c r="E61" s="18">
        <v>500</v>
      </c>
      <c r="F61" s="18">
        <v>112.5</v>
      </c>
      <c r="G61" s="18">
        <v>7</v>
      </c>
      <c r="H61" s="18">
        <v>300</v>
      </c>
      <c r="I61" s="18">
        <v>2</v>
      </c>
      <c r="J61" s="18">
        <f t="shared" si="21"/>
        <v>8.3333333333333329E-2</v>
      </c>
      <c r="K61" s="18">
        <f t="shared" si="21"/>
        <v>0.1388888888888889</v>
      </c>
      <c r="L61" s="18">
        <f t="shared" si="1"/>
        <v>3.5092980687463499E-2</v>
      </c>
      <c r="M61" s="18">
        <f t="shared" si="2"/>
        <v>1.0693050144806558E-2</v>
      </c>
      <c r="N61" s="18">
        <f t="shared" si="3"/>
        <v>0.17077917491931305</v>
      </c>
      <c r="O61" s="18">
        <f t="shared" si="4"/>
        <v>122.63277766717427</v>
      </c>
      <c r="P61" s="18">
        <f t="shared" si="5"/>
        <v>122.63277766717427</v>
      </c>
      <c r="Q61" s="18">
        <f t="shared" si="6"/>
        <v>217.11256077666729</v>
      </c>
      <c r="R61" s="18">
        <f t="shared" si="7"/>
        <v>339.74533844384155</v>
      </c>
      <c r="S61" s="18">
        <f t="shared" si="22"/>
        <v>18.092713398055608</v>
      </c>
      <c r="T61" s="18">
        <f t="shared" si="22"/>
        <v>47.186852561644663</v>
      </c>
      <c r="U61" s="18">
        <v>0</v>
      </c>
      <c r="V61" s="18">
        <f t="shared" si="9"/>
        <v>112.5</v>
      </c>
      <c r="W61" s="18">
        <v>360</v>
      </c>
      <c r="X61" s="18">
        <f t="shared" si="10"/>
        <v>216</v>
      </c>
      <c r="Y61" s="18">
        <f t="shared" si="19"/>
        <v>198.09271339805559</v>
      </c>
      <c r="Z61" s="18">
        <f t="shared" si="11"/>
        <v>108</v>
      </c>
      <c r="AA61" s="18">
        <f t="shared" si="12"/>
        <v>161.94237329920441</v>
      </c>
      <c r="AB61" s="18">
        <f t="shared" si="13"/>
        <v>151.59496728533128</v>
      </c>
      <c r="AC61" s="18">
        <f t="shared" si="20"/>
        <v>161.90728660194441</v>
      </c>
      <c r="AD61" s="18">
        <f t="shared" si="14"/>
        <v>108</v>
      </c>
      <c r="AE61" s="18">
        <f t="shared" si="15"/>
        <v>198.05762670079559</v>
      </c>
      <c r="AF61" s="18">
        <f t="shared" si="16"/>
        <v>64.405032714668721</v>
      </c>
      <c r="AG61" s="19" t="str">
        <f t="shared" ca="1" si="17"/>
        <v xml:space="preserve">&lt;!-- Aircraft 1 --&gt;
&lt;atc:sky atc:idx='sky059'&gt;
	&lt;atc:aircraft atc:type='B737' atc:idx='KDA642'&gt;
	&lt;atc:start&gt;0&lt;/atc:start&gt;
	&lt;atc:altitude&gt;37000&lt;/atc:altitude&gt;
	&lt;atc:velocity&gt;300&lt;/atc:velocity&gt;
	&lt;atc:flightpath&gt;
		&lt;atc:point atc:x='198.09' atc:y='108'&gt;
		&lt;atc:altitude&gt;37000&lt;/atc:altitude&gt;&lt;/atc:point&gt;
		&lt;atc:point atc:x='180' atc:y='108'&gt;
		&lt;atc:altitude&gt;37000&lt;/atc:altitude&gt;&lt;/atc:point&gt;
		&lt;atc:point atc:x='161.91' atc:y='108'&gt;
		&lt;atc:altitude&gt;37000&lt;/atc:altitude&gt;
		&lt;/atc:point&gt;
	&lt;/atc:flightpath&gt;
&lt;/atc:aircraft&gt;
</v>
      </c>
      <c r="AH61" s="19" t="str">
        <f t="shared" ca="1" si="18"/>
        <v xml:space="preserve">
&lt;!-- Aircraft 2 --&gt;
&lt;atc:aircraft atc:type='B737' atc:idx='ZQH168'&gt;
	&lt;atc:start&gt;0&lt;/atc:start&gt;
	&lt;atc:altitude&gt;37000&lt;/atc:altitude&gt;
	&lt;atc:velocity&gt;500&lt;/atc:velocity&gt;
	&lt;atc:flightpath&gt;
		&lt;atc:point atc:x='161.94' atc:y='151.59'&gt;
		&lt;atc:altitude&gt;37000&lt;/atc:altitude&gt;&lt;/atc:point&gt;
		&lt;atc:point atc:x='180' atc:y='108'&gt;
		&lt;atc:altitude&gt;37000&lt;/atc:altitude&gt;&lt;/atc:point&gt;
		&lt;atc:point atc:x='198.06' atc:y='64.41'&gt;
		&lt;atc:altitude&gt;37000&lt;/atc:altitude&gt;
		&lt;/atc:point&gt;
	&lt;/atc:flightpath&gt;
&lt;/atc:aircraft&gt;
&lt;/atc:sky&gt;
</v>
      </c>
    </row>
    <row r="62" spans="1:34" x14ac:dyDescent="0.25">
      <c r="A62" s="17">
        <v>60</v>
      </c>
      <c r="B62" s="18">
        <v>370</v>
      </c>
      <c r="C62" s="18">
        <v>370</v>
      </c>
      <c r="D62" s="18">
        <v>300</v>
      </c>
      <c r="E62" s="18">
        <v>500</v>
      </c>
      <c r="F62" s="18">
        <v>112.5</v>
      </c>
      <c r="G62" s="18">
        <v>7</v>
      </c>
      <c r="H62" s="18">
        <v>300</v>
      </c>
      <c r="I62" s="18">
        <v>1</v>
      </c>
      <c r="J62" s="18">
        <f t="shared" si="21"/>
        <v>8.3333333333333329E-2</v>
      </c>
      <c r="K62" s="18">
        <f t="shared" si="21"/>
        <v>0.1388888888888889</v>
      </c>
      <c r="L62" s="18">
        <f t="shared" si="1"/>
        <v>3.5092980687463499E-2</v>
      </c>
      <c r="M62" s="18">
        <f t="shared" si="2"/>
        <v>1.0693050144806558E-2</v>
      </c>
      <c r="N62" s="18">
        <f t="shared" si="3"/>
        <v>0.17077917491931305</v>
      </c>
      <c r="O62" s="18">
        <f t="shared" si="4"/>
        <v>122.63277766717427</v>
      </c>
      <c r="P62" s="18">
        <f t="shared" si="5"/>
        <v>-122.63277766717427</v>
      </c>
      <c r="Q62" s="18">
        <f t="shared" si="6"/>
        <v>382.88743922333271</v>
      </c>
      <c r="R62" s="18">
        <f t="shared" si="7"/>
        <v>260.25466155615845</v>
      </c>
      <c r="S62" s="18">
        <f t="shared" si="22"/>
        <v>31.907286601944392</v>
      </c>
      <c r="T62" s="18">
        <f t="shared" si="22"/>
        <v>36.146480771688672</v>
      </c>
      <c r="U62" s="18">
        <v>0</v>
      </c>
      <c r="V62" s="18">
        <f t="shared" si="9"/>
        <v>112.5</v>
      </c>
      <c r="W62" s="18">
        <v>360</v>
      </c>
      <c r="X62" s="18">
        <f t="shared" si="10"/>
        <v>216</v>
      </c>
      <c r="Y62" s="18">
        <f t="shared" si="19"/>
        <v>211.90728660194441</v>
      </c>
      <c r="Z62" s="18">
        <f t="shared" si="11"/>
        <v>108</v>
      </c>
      <c r="AA62" s="18">
        <f t="shared" si="12"/>
        <v>166.16734067037146</v>
      </c>
      <c r="AB62" s="18">
        <f t="shared" si="13"/>
        <v>141.39499375727596</v>
      </c>
      <c r="AC62" s="18">
        <f t="shared" si="20"/>
        <v>148.09271339805559</v>
      </c>
      <c r="AD62" s="18">
        <f t="shared" si="14"/>
        <v>108</v>
      </c>
      <c r="AE62" s="18">
        <f t="shared" si="15"/>
        <v>193.83265932962854</v>
      </c>
      <c r="AF62" s="18">
        <f t="shared" si="16"/>
        <v>74.605006242724045</v>
      </c>
      <c r="AG62" s="19" t="str">
        <f t="shared" ca="1" si="17"/>
        <v xml:space="preserve">&lt;!-- Aircraft 1 --&gt;
&lt;atc:sky atc:idx='sky060'&gt;
	&lt;atc:aircraft atc:type='B737' atc:idx='BYJ401'&gt;
	&lt;atc:start&gt;0&lt;/atc:start&gt;
	&lt;atc:altitude&gt;37000&lt;/atc:altitude&gt;
	&lt;atc:velocity&gt;300&lt;/atc:velocity&gt;
	&lt;atc:flightpath&gt;
		&lt;atc:point atc:x='211.91' atc:y='108'&gt;
		&lt;atc:altitude&gt;37000&lt;/atc:altitude&gt;&lt;/atc:point&gt;
		&lt;atc:point atc:x='180' atc:y='108'&gt;
		&lt;atc:altitude&gt;37000&lt;/atc:altitude&gt;&lt;/atc:point&gt;
		&lt;atc:point atc:x='148.09' atc:y='108'&gt;
		&lt;atc:altitude&gt;37000&lt;/atc:altitude&gt;
		&lt;/atc:point&gt;
	&lt;/atc:flightpath&gt;
&lt;/atc:aircraft&gt;
</v>
      </c>
      <c r="AH62" s="19" t="str">
        <f t="shared" ca="1" si="18"/>
        <v xml:space="preserve">
&lt;!-- Aircraft 2 --&gt;
&lt;atc:aircraft atc:type='B737' atc:idx='XYQ600'&gt;
	&lt;atc:start&gt;0&lt;/atc:start&gt;
	&lt;atc:altitude&gt;37000&lt;/atc:altitude&gt;
	&lt;atc:velocity&gt;500&lt;/atc:velocity&gt;
	&lt;atc:flightpath&gt;
		&lt;atc:point atc:x='166.17' atc:y='141.39'&gt;
		&lt;atc:altitude&gt;37000&lt;/atc:altitude&gt;&lt;/atc:point&gt;
		&lt;atc:point atc:x='180' atc:y='108'&gt;
		&lt;atc:altitude&gt;37000&lt;/atc:altitude&gt;&lt;/atc:point&gt;
		&lt;atc:point atc:x='193.83' atc:y='74.61'&gt;
		&lt;atc:altitude&gt;37000&lt;/atc:altitude&gt;
		&lt;/atc:point&gt;
	&lt;/atc:flightpath&gt;
&lt;/atc:aircraft&gt;
&lt;/atc:sky&gt;
</v>
      </c>
    </row>
    <row r="63" spans="1:34" x14ac:dyDescent="0.25">
      <c r="A63" s="17">
        <v>61</v>
      </c>
      <c r="B63" s="18">
        <v>370</v>
      </c>
      <c r="C63" s="18">
        <v>370</v>
      </c>
      <c r="D63" s="18">
        <v>300</v>
      </c>
      <c r="E63" s="18">
        <v>500</v>
      </c>
      <c r="F63" s="18">
        <v>112.5</v>
      </c>
      <c r="G63" s="18">
        <v>9</v>
      </c>
      <c r="H63" s="18">
        <v>150</v>
      </c>
      <c r="I63" s="18">
        <v>2</v>
      </c>
      <c r="J63" s="18">
        <f t="shared" si="21"/>
        <v>8.3333333333333329E-2</v>
      </c>
      <c r="K63" s="18">
        <f t="shared" si="21"/>
        <v>0.1388888888888889</v>
      </c>
      <c r="L63" s="18">
        <f t="shared" si="1"/>
        <v>3.5092980687463499E-2</v>
      </c>
      <c r="M63" s="18">
        <f t="shared" si="2"/>
        <v>1.0693050144806558E-2</v>
      </c>
      <c r="N63" s="18">
        <f t="shared" si="3"/>
        <v>0.17077917491931305</v>
      </c>
      <c r="O63" s="18">
        <f t="shared" si="4"/>
        <v>157.6707141435098</v>
      </c>
      <c r="P63" s="18">
        <f t="shared" si="5"/>
        <v>157.6707141435098</v>
      </c>
      <c r="Q63" s="18">
        <f t="shared" si="6"/>
        <v>43.430435284286489</v>
      </c>
      <c r="R63" s="18">
        <f t="shared" si="7"/>
        <v>201.10114942779629</v>
      </c>
      <c r="S63" s="18">
        <f t="shared" si="22"/>
        <v>3.6192029403572072</v>
      </c>
      <c r="T63" s="18">
        <f t="shared" si="22"/>
        <v>27.930715198305041</v>
      </c>
      <c r="U63" s="18">
        <v>0</v>
      </c>
      <c r="V63" s="18">
        <f t="shared" si="9"/>
        <v>112.5</v>
      </c>
      <c r="W63" s="18">
        <v>360</v>
      </c>
      <c r="X63" s="18">
        <f t="shared" si="10"/>
        <v>216</v>
      </c>
      <c r="Y63" s="18">
        <f t="shared" si="19"/>
        <v>183.61920294035721</v>
      </c>
      <c r="Z63" s="18">
        <f t="shared" si="11"/>
        <v>108</v>
      </c>
      <c r="AA63" s="18">
        <f t="shared" si="12"/>
        <v>169.31137803950085</v>
      </c>
      <c r="AB63" s="18">
        <f t="shared" si="13"/>
        <v>133.80461610011596</v>
      </c>
      <c r="AC63" s="18">
        <f t="shared" si="20"/>
        <v>176.38079705964279</v>
      </c>
      <c r="AD63" s="18">
        <f t="shared" si="14"/>
        <v>108</v>
      </c>
      <c r="AE63" s="18">
        <f t="shared" si="15"/>
        <v>190.68862196049915</v>
      </c>
      <c r="AF63" s="18">
        <f t="shared" si="16"/>
        <v>82.19538389988405</v>
      </c>
      <c r="AG63" s="19" t="str">
        <f t="shared" ca="1" si="17"/>
        <v xml:space="preserve">&lt;!-- Aircraft 1 --&gt;
&lt;atc:sky atc:idx='sky061'&gt;
	&lt;atc:aircraft atc:type='B737' atc:idx='HSW774'&gt;
	&lt;atc:start&gt;0&lt;/atc:start&gt;
	&lt;atc:altitude&gt;37000&lt;/atc:altitude&gt;
	&lt;atc:velocity&gt;300&lt;/atc:velocity&gt;
	&lt;atc:flightpath&gt;
		&lt;atc:point atc:x='183.62' atc:y='108'&gt;
		&lt;atc:altitude&gt;37000&lt;/atc:altitude&gt;&lt;/atc:point&gt;
		&lt;atc:point atc:x='180' atc:y='108'&gt;
		&lt;atc:altitude&gt;37000&lt;/atc:altitude&gt;&lt;/atc:point&gt;
		&lt;atc:point atc:x='176.38' atc:y='108'&gt;
		&lt;atc:altitude&gt;37000&lt;/atc:altitude&gt;
		&lt;/atc:point&gt;
	&lt;/atc:flightpath&gt;
&lt;/atc:aircraft&gt;
</v>
      </c>
      <c r="AH63" s="19" t="str">
        <f t="shared" ca="1" si="18"/>
        <v xml:space="preserve">
&lt;!-- Aircraft 2 --&gt;
&lt;atc:aircraft atc:type='B737' atc:idx='WFU933'&gt;
	&lt;atc:start&gt;0&lt;/atc:start&gt;
	&lt;atc:altitude&gt;37000&lt;/atc:altitude&gt;
	&lt;atc:velocity&gt;500&lt;/atc:velocity&gt;
	&lt;atc:flightpath&gt;
		&lt;atc:point atc:x='169.31' atc:y='133.8'&gt;
		&lt;atc:altitude&gt;37000&lt;/atc:altitude&gt;&lt;/atc:point&gt;
		&lt;atc:point atc:x='180' atc:y='108'&gt;
		&lt;atc:altitude&gt;37000&lt;/atc:altitude&gt;&lt;/atc:point&gt;
		&lt;atc:point atc:x='190.69' atc:y='82.2'&gt;
		&lt;atc:altitude&gt;37000&lt;/atc:altitude&gt;
		&lt;/atc:point&gt;
	&lt;/atc:flightpath&gt;
&lt;/atc:aircraft&gt;
&lt;/atc:sky&gt;
</v>
      </c>
    </row>
    <row r="64" spans="1:34" x14ac:dyDescent="0.25">
      <c r="A64" s="17">
        <v>62</v>
      </c>
      <c r="B64" s="18">
        <v>370</v>
      </c>
      <c r="C64" s="18">
        <v>370</v>
      </c>
      <c r="D64" s="18">
        <v>300</v>
      </c>
      <c r="E64" s="18">
        <v>500</v>
      </c>
      <c r="F64" s="18">
        <v>112.5</v>
      </c>
      <c r="G64" s="18">
        <v>9</v>
      </c>
      <c r="H64" s="18">
        <v>150</v>
      </c>
      <c r="I64" s="18">
        <v>1</v>
      </c>
      <c r="J64" s="18">
        <f t="shared" si="21"/>
        <v>8.3333333333333329E-2</v>
      </c>
      <c r="K64" s="18">
        <f t="shared" si="21"/>
        <v>0.1388888888888889</v>
      </c>
      <c r="L64" s="18">
        <f t="shared" si="1"/>
        <v>3.5092980687463499E-2</v>
      </c>
      <c r="M64" s="18">
        <f t="shared" si="2"/>
        <v>1.0693050144806558E-2</v>
      </c>
      <c r="N64" s="18">
        <f t="shared" si="3"/>
        <v>0.17077917491931305</v>
      </c>
      <c r="O64" s="18">
        <f t="shared" si="4"/>
        <v>157.6707141435098</v>
      </c>
      <c r="P64" s="18">
        <f t="shared" si="5"/>
        <v>-157.6707141435098</v>
      </c>
      <c r="Q64" s="18">
        <f t="shared" si="6"/>
        <v>256.56956471571351</v>
      </c>
      <c r="R64" s="18">
        <f t="shared" si="7"/>
        <v>98.898850572203713</v>
      </c>
      <c r="S64" s="18">
        <f t="shared" si="22"/>
        <v>21.380797059642791</v>
      </c>
      <c r="T64" s="18">
        <f t="shared" si="22"/>
        <v>13.735951468361627</v>
      </c>
      <c r="U64" s="18">
        <v>0</v>
      </c>
      <c r="V64" s="18">
        <f t="shared" si="9"/>
        <v>112.5</v>
      </c>
      <c r="W64" s="18">
        <v>360</v>
      </c>
      <c r="X64" s="18">
        <f t="shared" si="10"/>
        <v>216</v>
      </c>
      <c r="Y64" s="18">
        <f t="shared" si="19"/>
        <v>201.38079705964279</v>
      </c>
      <c r="Z64" s="18">
        <f t="shared" si="11"/>
        <v>108</v>
      </c>
      <c r="AA64" s="18">
        <f t="shared" si="12"/>
        <v>174.74347894528708</v>
      </c>
      <c r="AB64" s="18">
        <f t="shared" si="13"/>
        <v>120.69036442118767</v>
      </c>
      <c r="AC64" s="18">
        <f t="shared" si="20"/>
        <v>158.61920294035721</v>
      </c>
      <c r="AD64" s="18">
        <f t="shared" si="14"/>
        <v>108</v>
      </c>
      <c r="AE64" s="18">
        <f t="shared" si="15"/>
        <v>185.25652105471292</v>
      </c>
      <c r="AF64" s="18">
        <f t="shared" si="16"/>
        <v>95.309635578812333</v>
      </c>
      <c r="AG64" s="19" t="str">
        <f t="shared" ca="1" si="17"/>
        <v xml:space="preserve">&lt;!-- Aircraft 1 --&gt;
&lt;atc:sky atc:idx='sky062'&gt;
	&lt;atc:aircraft atc:type='B737' atc:idx='NBU823'&gt;
	&lt;atc:start&gt;0&lt;/atc:start&gt;
	&lt;atc:altitude&gt;37000&lt;/atc:altitude&gt;
	&lt;atc:velocity&gt;300&lt;/atc:velocity&gt;
	&lt;atc:flightpath&gt;
		&lt;atc:point atc:x='201.38' atc:y='108'&gt;
		&lt;atc:altitude&gt;37000&lt;/atc:altitude&gt;&lt;/atc:point&gt;
		&lt;atc:point atc:x='180' atc:y='108'&gt;
		&lt;atc:altitude&gt;37000&lt;/atc:altitude&gt;&lt;/atc:point&gt;
		&lt;atc:point atc:x='158.62' atc:y='108'&gt;
		&lt;atc:altitude&gt;37000&lt;/atc:altitude&gt;
		&lt;/atc:point&gt;
	&lt;/atc:flightpath&gt;
&lt;/atc:aircraft&gt;
</v>
      </c>
      <c r="AH64" s="19" t="str">
        <f t="shared" ca="1" si="18"/>
        <v xml:space="preserve">
&lt;!-- Aircraft 2 --&gt;
&lt;atc:aircraft atc:type='B737' atc:idx='PRS690'&gt;
	&lt;atc:start&gt;0&lt;/atc:start&gt;
	&lt;atc:altitude&gt;37000&lt;/atc:altitude&gt;
	&lt;atc:velocity&gt;500&lt;/atc:velocity&gt;
	&lt;atc:flightpath&gt;
		&lt;atc:point atc:x='174.74' atc:y='120.69'&gt;
		&lt;atc:altitude&gt;37000&lt;/atc:altitude&gt;&lt;/atc:point&gt;
		&lt;atc:point atc:x='180' atc:y='108'&gt;
		&lt;atc:altitude&gt;37000&lt;/atc:altitude&gt;&lt;/atc:point&gt;
		&lt;atc:point atc:x='185.26' atc:y='95.31'&gt;
		&lt;atc:altitude&gt;37000&lt;/atc:altitude&gt;
		&lt;/atc:point&gt;
	&lt;/atc:flightpath&gt;
&lt;/atc:aircraft&gt;
&lt;/atc:sky&gt;
</v>
      </c>
    </row>
    <row r="65" spans="1:34" x14ac:dyDescent="0.25">
      <c r="A65" s="17">
        <v>63</v>
      </c>
      <c r="B65" s="18">
        <v>370</v>
      </c>
      <c r="C65" s="18">
        <v>370</v>
      </c>
      <c r="D65" s="18">
        <v>300</v>
      </c>
      <c r="E65" s="18">
        <v>500</v>
      </c>
      <c r="F65" s="18">
        <v>112.5</v>
      </c>
      <c r="G65" s="18">
        <v>9</v>
      </c>
      <c r="H65" s="18">
        <v>300</v>
      </c>
      <c r="I65" s="18">
        <v>2</v>
      </c>
      <c r="J65" s="18">
        <f t="shared" si="21"/>
        <v>8.3333333333333329E-2</v>
      </c>
      <c r="K65" s="18">
        <f t="shared" si="21"/>
        <v>0.1388888888888889</v>
      </c>
      <c r="L65" s="18">
        <f t="shared" si="1"/>
        <v>3.5092980687463499E-2</v>
      </c>
      <c r="M65" s="18">
        <f t="shared" si="2"/>
        <v>1.0693050144806558E-2</v>
      </c>
      <c r="N65" s="18">
        <f t="shared" si="3"/>
        <v>0.17077917491931305</v>
      </c>
      <c r="O65" s="18">
        <f t="shared" si="4"/>
        <v>157.6707141435098</v>
      </c>
      <c r="P65" s="18">
        <f t="shared" si="5"/>
        <v>157.6707141435098</v>
      </c>
      <c r="Q65" s="18">
        <f t="shared" si="6"/>
        <v>193.43043528428649</v>
      </c>
      <c r="R65" s="18">
        <f t="shared" si="7"/>
        <v>351.10114942779626</v>
      </c>
      <c r="S65" s="18">
        <f t="shared" si="22"/>
        <v>16.119202940357205</v>
      </c>
      <c r="T65" s="18">
        <f t="shared" si="22"/>
        <v>48.764048531638373</v>
      </c>
      <c r="U65" s="18">
        <v>0</v>
      </c>
      <c r="V65" s="18">
        <f t="shared" si="9"/>
        <v>112.5</v>
      </c>
      <c r="W65" s="18">
        <v>360</v>
      </c>
      <c r="X65" s="18">
        <f t="shared" si="10"/>
        <v>216</v>
      </c>
      <c r="Y65" s="18">
        <f t="shared" si="19"/>
        <v>196.11920294035721</v>
      </c>
      <c r="Z65" s="18">
        <f t="shared" si="11"/>
        <v>108</v>
      </c>
      <c r="AA65" s="18">
        <f t="shared" si="12"/>
        <v>161.33880653189482</v>
      </c>
      <c r="AB65" s="18">
        <f t="shared" si="13"/>
        <v>153.05210636076777</v>
      </c>
      <c r="AC65" s="18">
        <f t="shared" si="20"/>
        <v>163.88079705964279</v>
      </c>
      <c r="AD65" s="18">
        <f t="shared" si="14"/>
        <v>108</v>
      </c>
      <c r="AE65" s="18">
        <f t="shared" si="15"/>
        <v>198.66119346810518</v>
      </c>
      <c r="AF65" s="18">
        <f t="shared" si="16"/>
        <v>62.947893639232241</v>
      </c>
      <c r="AG65" s="19" t="str">
        <f t="shared" ca="1" si="17"/>
        <v xml:space="preserve">&lt;!-- Aircraft 1 --&gt;
&lt;atc:sky atc:idx='sky063'&gt;
	&lt;atc:aircraft atc:type='B737' atc:idx='MOD811'&gt;
	&lt;atc:start&gt;0&lt;/atc:start&gt;
	&lt;atc:altitude&gt;37000&lt;/atc:altitude&gt;
	&lt;atc:velocity&gt;300&lt;/atc:velocity&gt;
	&lt;atc:flightpath&gt;
		&lt;atc:point atc:x='196.12' atc:y='108'&gt;
		&lt;atc:altitude&gt;37000&lt;/atc:altitude&gt;&lt;/atc:point&gt;
		&lt;atc:point atc:x='180' atc:y='108'&gt;
		&lt;atc:altitude&gt;37000&lt;/atc:altitude&gt;&lt;/atc:point&gt;
		&lt;atc:point atc:x='163.88' atc:y='108'&gt;
		&lt;atc:altitude&gt;37000&lt;/atc:altitude&gt;
		&lt;/atc:point&gt;
	&lt;/atc:flightpath&gt;
&lt;/atc:aircraft&gt;
</v>
      </c>
      <c r="AH65" s="19" t="str">
        <f t="shared" ca="1" si="18"/>
        <v xml:space="preserve">
&lt;!-- Aircraft 2 --&gt;
&lt;atc:aircraft atc:type='B737' atc:idx='LUO224'&gt;
	&lt;atc:start&gt;0&lt;/atc:start&gt;
	&lt;atc:altitude&gt;37000&lt;/atc:altitude&gt;
	&lt;atc:velocity&gt;500&lt;/atc:velocity&gt;
	&lt;atc:flightpath&gt;
		&lt;atc:point atc:x='161.34' atc:y='153.05'&gt;
		&lt;atc:altitude&gt;37000&lt;/atc:altitude&gt;&lt;/atc:point&gt;
		&lt;atc:point atc:x='180' atc:y='108'&gt;
		&lt;atc:altitude&gt;37000&lt;/atc:altitude&gt;&lt;/atc:point&gt;
		&lt;atc:point atc:x='198.66' atc:y='62.95'&gt;
		&lt;atc:altitude&gt;37000&lt;/atc:altitude&gt;
		&lt;/atc:point&gt;
	&lt;/atc:flightpath&gt;
&lt;/atc:aircraft&gt;
&lt;/atc:sky&gt;
</v>
      </c>
    </row>
    <row r="66" spans="1:34" x14ac:dyDescent="0.25">
      <c r="A66" s="17">
        <v>64</v>
      </c>
      <c r="B66" s="18">
        <v>370</v>
      </c>
      <c r="C66" s="18">
        <v>370</v>
      </c>
      <c r="D66" s="18">
        <v>300</v>
      </c>
      <c r="E66" s="18">
        <v>500</v>
      </c>
      <c r="F66" s="18">
        <v>112.5</v>
      </c>
      <c r="G66" s="18">
        <v>9</v>
      </c>
      <c r="H66" s="18">
        <v>300</v>
      </c>
      <c r="I66" s="18">
        <v>1</v>
      </c>
      <c r="J66" s="18">
        <f t="shared" si="21"/>
        <v>8.3333333333333329E-2</v>
      </c>
      <c r="K66" s="18">
        <f t="shared" si="21"/>
        <v>0.1388888888888889</v>
      </c>
      <c r="L66" s="18">
        <f t="shared" si="1"/>
        <v>3.5092980687463499E-2</v>
      </c>
      <c r="M66" s="18">
        <f t="shared" si="2"/>
        <v>1.0693050144806558E-2</v>
      </c>
      <c r="N66" s="18">
        <f t="shared" si="3"/>
        <v>0.17077917491931305</v>
      </c>
      <c r="O66" s="18">
        <f t="shared" si="4"/>
        <v>157.6707141435098</v>
      </c>
      <c r="P66" s="18">
        <f t="shared" si="5"/>
        <v>-157.6707141435098</v>
      </c>
      <c r="Q66" s="18">
        <f t="shared" si="6"/>
        <v>406.56956471571351</v>
      </c>
      <c r="R66" s="18">
        <f t="shared" si="7"/>
        <v>248.89885057220371</v>
      </c>
      <c r="S66" s="18">
        <f t="shared" si="22"/>
        <v>33.880797059642788</v>
      </c>
      <c r="T66" s="18">
        <f t="shared" si="22"/>
        <v>34.569284801694963</v>
      </c>
      <c r="U66" s="18">
        <v>0</v>
      </c>
      <c r="V66" s="18">
        <f t="shared" si="9"/>
        <v>112.5</v>
      </c>
      <c r="W66" s="18">
        <v>360</v>
      </c>
      <c r="X66" s="18">
        <f t="shared" si="10"/>
        <v>216</v>
      </c>
      <c r="Y66" s="18">
        <f t="shared" si="19"/>
        <v>213.88079705964279</v>
      </c>
      <c r="Z66" s="18">
        <f t="shared" si="11"/>
        <v>108</v>
      </c>
      <c r="AA66" s="18">
        <f t="shared" si="12"/>
        <v>166.77090743768105</v>
      </c>
      <c r="AB66" s="18">
        <f t="shared" si="13"/>
        <v>139.93785468183947</v>
      </c>
      <c r="AC66" s="18">
        <f t="shared" si="20"/>
        <v>146.11920294035721</v>
      </c>
      <c r="AD66" s="18">
        <f t="shared" si="14"/>
        <v>108</v>
      </c>
      <c r="AE66" s="18">
        <f t="shared" si="15"/>
        <v>193.22909256231895</v>
      </c>
      <c r="AF66" s="18">
        <f t="shared" si="16"/>
        <v>76.062145318160532</v>
      </c>
      <c r="AG66" s="19" t="str">
        <f t="shared" ca="1" si="17"/>
        <v xml:space="preserve">&lt;!-- Aircraft 1 --&gt;
&lt;atc:sky atc:idx='sky064'&gt;
	&lt;atc:aircraft atc:type='B737' atc:idx='UDR745'&gt;
	&lt;atc:start&gt;0&lt;/atc:start&gt;
	&lt;atc:altitude&gt;37000&lt;/atc:altitude&gt;
	&lt;atc:velocity&gt;300&lt;/atc:velocity&gt;
	&lt;atc:flightpath&gt;
		&lt;atc:point atc:x='213.88' atc:y='108'&gt;
		&lt;atc:altitude&gt;37000&lt;/atc:altitude&gt;&lt;/atc:point&gt;
		&lt;atc:point atc:x='180' atc:y='108'&gt;
		&lt;atc:altitude&gt;37000&lt;/atc:altitude&gt;&lt;/atc:point&gt;
		&lt;atc:point atc:x='146.12' atc:y='108'&gt;
		&lt;atc:altitude&gt;37000&lt;/atc:altitude&gt;
		&lt;/atc:point&gt;
	&lt;/atc:flightpath&gt;
&lt;/atc:aircraft&gt;
</v>
      </c>
      <c r="AH66" s="19" t="str">
        <f t="shared" ca="1" si="18"/>
        <v xml:space="preserve">
&lt;!-- Aircraft 2 --&gt;
&lt;atc:aircraft atc:type='B737' atc:idx='GYF214'&gt;
	&lt;atc:start&gt;0&lt;/atc:start&gt;
	&lt;atc:altitude&gt;37000&lt;/atc:altitude&gt;
	&lt;atc:velocity&gt;500&lt;/atc:velocity&gt;
	&lt;atc:flightpath&gt;
		&lt;atc:point atc:x='166.77' atc:y='139.94'&gt;
		&lt;atc:altitude&gt;37000&lt;/atc:altitude&gt;&lt;/atc:point&gt;
		&lt;atc:point atc:x='180' atc:y='108'&gt;
		&lt;atc:altitude&gt;37000&lt;/atc:altitude&gt;&lt;/atc:point&gt;
		&lt;atc:point atc:x='193.23' atc:y='76.06'&gt;
		&lt;atc:altitude&gt;37000&lt;/atc:altitude&gt;
		&lt;/atc:point&gt;
	&lt;/atc:flightpath&gt;
&lt;/atc:aircraft&gt;
&lt;/atc:sky&gt;
</v>
      </c>
    </row>
    <row r="67" spans="1:34" x14ac:dyDescent="0.25">
      <c r="A67" s="17">
        <v>65</v>
      </c>
      <c r="B67" s="18">
        <v>370</v>
      </c>
      <c r="C67" s="18">
        <v>370</v>
      </c>
      <c r="D67" s="18">
        <v>300</v>
      </c>
      <c r="E67" s="18">
        <v>500</v>
      </c>
      <c r="F67" s="18">
        <v>135</v>
      </c>
      <c r="G67" s="18">
        <v>1</v>
      </c>
      <c r="H67" s="18">
        <v>150</v>
      </c>
      <c r="I67" s="18">
        <v>2</v>
      </c>
      <c r="J67" s="18">
        <f t="shared" ref="J67:K82" si="23">D67/60/60</f>
        <v>8.3333333333333329E-2</v>
      </c>
      <c r="K67" s="18">
        <f t="shared" si="23"/>
        <v>0.1388888888888889</v>
      </c>
      <c r="L67" s="18">
        <f t="shared" ref="L67:L82" si="24">POWER(J67,2)+POWER(K67,2)-2*J67*K67*COS(RADIANS(F67))</f>
        <v>4.2602780428700943E-2</v>
      </c>
      <c r="M67" s="18">
        <f t="shared" ref="M67:M82" si="25">J67*K67*SIN(RADIANS(F67))</f>
        <v>8.1841062637331898E-3</v>
      </c>
      <c r="N67" s="18">
        <f t="shared" ref="N67:N82" si="26">K67-J67*COS(RADIANS(F67))</f>
        <v>0.19781445398776784</v>
      </c>
      <c r="O67" s="18">
        <f t="shared" ref="O67:O82" si="27">G67*SQRT(L67)/M67</f>
        <v>25.220152727096451</v>
      </c>
      <c r="P67" s="18">
        <f t="shared" ref="P67:P82" si="28">IF(I67=1,-O67,O67)</f>
        <v>25.220152727096451</v>
      </c>
      <c r="Q67" s="18">
        <f t="shared" ref="Q67:Q82" si="29">H67-(K67*P67*N67)/L67</f>
        <v>133.73570310110253</v>
      </c>
      <c r="R67" s="18">
        <f t="shared" ref="R67:R82" si="30">P67+Q67</f>
        <v>158.95585582819899</v>
      </c>
      <c r="S67" s="18">
        <f t="shared" ref="S67:T82" si="31">Q67*J67</f>
        <v>11.144641925091877</v>
      </c>
      <c r="T67" s="18">
        <f t="shared" si="31"/>
        <v>22.077202198360972</v>
      </c>
      <c r="U67" s="18">
        <v>0</v>
      </c>
      <c r="V67" s="18">
        <f t="shared" si="9"/>
        <v>135</v>
      </c>
      <c r="W67" s="18">
        <v>360</v>
      </c>
      <c r="X67" s="18">
        <f t="shared" si="10"/>
        <v>216</v>
      </c>
      <c r="Y67" s="18">
        <f t="shared" si="19"/>
        <v>191.14464192509189</v>
      </c>
      <c r="Z67" s="18">
        <f t="shared" si="11"/>
        <v>108</v>
      </c>
      <c r="AA67" s="18">
        <f t="shared" si="12"/>
        <v>164.3890606159124</v>
      </c>
      <c r="AB67" s="18">
        <f t="shared" si="13"/>
        <v>123.6109393840876</v>
      </c>
      <c r="AC67" s="18">
        <f t="shared" si="20"/>
        <v>168.85535807490811</v>
      </c>
      <c r="AD67" s="18">
        <f t="shared" si="14"/>
        <v>108</v>
      </c>
      <c r="AE67" s="18">
        <f t="shared" si="15"/>
        <v>195.6109393840876</v>
      </c>
      <c r="AF67" s="18">
        <f t="shared" si="16"/>
        <v>92.389060615912399</v>
      </c>
      <c r="AG67" s="19" t="str">
        <f t="shared" ca="1" si="17"/>
        <v xml:space="preserve">&lt;!-- Aircraft 1 --&gt;
&lt;atc:sky atc:idx='sky065'&gt;
	&lt;atc:aircraft atc:type='B737' atc:idx='VWQ958'&gt;
	&lt;atc:start&gt;0&lt;/atc:start&gt;
	&lt;atc:altitude&gt;37000&lt;/atc:altitude&gt;
	&lt;atc:velocity&gt;300&lt;/atc:velocity&gt;
	&lt;atc:flightpath&gt;
		&lt;atc:point atc:x='191.14' atc:y='108'&gt;
		&lt;atc:altitude&gt;37000&lt;/atc:altitude&gt;&lt;/atc:point&gt;
		&lt;atc:point atc:x='180' atc:y='108'&gt;
		&lt;atc:altitude&gt;37000&lt;/atc:altitude&gt;&lt;/atc:point&gt;
		&lt;atc:point atc:x='168.86' atc:y='108'&gt;
		&lt;atc:altitude&gt;37000&lt;/atc:altitude&gt;
		&lt;/atc:point&gt;
	&lt;/atc:flightpath&gt;
&lt;/atc:aircraft&gt;
</v>
      </c>
      <c r="AH67" s="19" t="str">
        <f t="shared" ca="1" si="18"/>
        <v xml:space="preserve">
&lt;!-- Aircraft 2 --&gt;
&lt;atc:aircraft atc:type='B737' atc:idx='SSG436'&gt;
	&lt;atc:start&gt;0&lt;/atc:start&gt;
	&lt;atc:altitude&gt;37000&lt;/atc:altitude&gt;
	&lt;atc:velocity&gt;500&lt;/atc:velocity&gt;
	&lt;atc:flightpath&gt;
		&lt;atc:point atc:x='164.39' atc:y='123.61'&gt;
		&lt;atc:altitude&gt;37000&lt;/atc:altitude&gt;&lt;/atc:point&gt;
		&lt;atc:point atc:x='180' atc:y='108'&gt;
		&lt;atc:altitude&gt;37000&lt;/atc:altitude&gt;&lt;/atc:point&gt;
		&lt;atc:point atc:x='195.61' atc:y='92.39'&gt;
		&lt;atc:altitude&gt;37000&lt;/atc:altitude&gt;
		&lt;/atc:point&gt;
	&lt;/atc:flightpath&gt;
&lt;/atc:aircraft&gt;
&lt;/atc:sky&gt;
</v>
      </c>
    </row>
    <row r="68" spans="1:34" x14ac:dyDescent="0.25">
      <c r="A68" s="17">
        <v>66</v>
      </c>
      <c r="B68" s="18">
        <v>370</v>
      </c>
      <c r="C68" s="18">
        <v>370</v>
      </c>
      <c r="D68" s="18">
        <v>300</v>
      </c>
      <c r="E68" s="18">
        <v>500</v>
      </c>
      <c r="F68" s="18">
        <v>135</v>
      </c>
      <c r="G68" s="18">
        <v>1</v>
      </c>
      <c r="H68" s="18">
        <v>150</v>
      </c>
      <c r="I68" s="18">
        <v>1</v>
      </c>
      <c r="J68" s="18">
        <f t="shared" si="23"/>
        <v>8.3333333333333329E-2</v>
      </c>
      <c r="K68" s="18">
        <f t="shared" si="23"/>
        <v>0.1388888888888889</v>
      </c>
      <c r="L68" s="18">
        <f t="shared" si="24"/>
        <v>4.2602780428700943E-2</v>
      </c>
      <c r="M68" s="18">
        <f t="shared" si="25"/>
        <v>8.1841062637331898E-3</v>
      </c>
      <c r="N68" s="18">
        <f t="shared" si="26"/>
        <v>0.19781445398776784</v>
      </c>
      <c r="O68" s="18">
        <f t="shared" si="27"/>
        <v>25.220152727096451</v>
      </c>
      <c r="P68" s="18">
        <f t="shared" si="28"/>
        <v>-25.220152727096451</v>
      </c>
      <c r="Q68" s="18">
        <f t="shared" si="29"/>
        <v>166.26429689889747</v>
      </c>
      <c r="R68" s="18">
        <f t="shared" si="30"/>
        <v>141.04414417180101</v>
      </c>
      <c r="S68" s="18">
        <f t="shared" si="31"/>
        <v>13.855358074908121</v>
      </c>
      <c r="T68" s="18">
        <f t="shared" si="31"/>
        <v>19.589464468305696</v>
      </c>
      <c r="U68" s="18">
        <v>0</v>
      </c>
      <c r="V68" s="18">
        <f t="shared" ref="V68:V82" si="32">U68+F68</f>
        <v>135</v>
      </c>
      <c r="W68" s="18">
        <v>360</v>
      </c>
      <c r="X68" s="18">
        <f t="shared" ref="X68:X82" si="33">0.6*W68</f>
        <v>216</v>
      </c>
      <c r="Y68" s="18">
        <f t="shared" si="19"/>
        <v>193.85535807490811</v>
      </c>
      <c r="Z68" s="18">
        <f t="shared" ref="Z68:Z82" si="34">(0.5*X68)+SIN(RADIANS(U68))*S68</f>
        <v>108</v>
      </c>
      <c r="AA68" s="18">
        <f t="shared" ref="AA68:AA82" si="35">(0.5*W68)+COS(RADIANS(V68))*T68</f>
        <v>166.14815683464812</v>
      </c>
      <c r="AB68" s="18">
        <f t="shared" ref="AB68:AB82" si="36">(0.5*X68)+SIN(RADIANS(V68))*T68</f>
        <v>121.85184316535188</v>
      </c>
      <c r="AC68" s="18">
        <f t="shared" si="20"/>
        <v>166.14464192509189</v>
      </c>
      <c r="AD68" s="18">
        <f t="shared" ref="AD68:AD82" si="37">(0.5*X68)-SIN(RADIANS(U68))*S68</f>
        <v>108</v>
      </c>
      <c r="AE68" s="18">
        <f t="shared" ref="AE68:AE82" si="38">(0.5*W68)-COS(RADIANS(V68))*T68</f>
        <v>193.85184316535188</v>
      </c>
      <c r="AF68" s="18">
        <f t="shared" ref="AF68:AF82" si="39">(0.5*X68)-SIN(RADIANS(V68))*T68</f>
        <v>94.14815683464812</v>
      </c>
      <c r="AG68" s="19" t="str">
        <f t="shared" ref="AG68:AG82" ca="1" si="40">"&lt;!-- Aircraft 1 --&gt;"&amp;CHAR(10)&amp;"&lt;atc:sky atc:idx='sky0"&amp;A68&amp;"'&gt;"&amp;CHAR(10)&amp;CHAR(9)&amp;"&lt;atc:aircraft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B68&amp;"00&lt;/atc:altitude&gt;"&amp;CHAR(10)&amp;CHAR(9)&amp;"&lt;atc:velocity&gt;"&amp;D68&amp;"&lt;/atc:velocity&gt;"&amp;CHAR(10)&amp;CHAR(9)&amp;"&lt;atc:flightpath&gt;"&amp;CHAR(10)&amp;CHAR(9)&amp;CHAR(9)&amp;"&lt;atc:point atc:x='"&amp;ROUND(Y68,2)&amp;"' atc:y='"&amp;ROUND(Z68,2)&amp;"'&gt;"&amp;CHAR(10)&amp;CHAR(9)&amp;CHAR(9)&amp;"&lt;atc:altitude&gt;"&amp;B68&amp;"00&lt;/atc:altitude&gt;&lt;/atc:point&gt;"&amp;CHAR(10)&amp;CHAR(9)&amp;CHAR(9)&amp;"&lt;atc:point atc:x='"&amp;W68*0.5&amp;"' atc:y='"&amp;X68*0.5&amp;"'&gt;"&amp;CHAR(10)&amp;CHAR(9)&amp;CHAR(9)&amp;"&lt;atc:altitude&gt;"&amp;B68&amp;"00&lt;/atc:altitude&gt;&lt;/atc:point&gt;"&amp;CHAR(10)&amp;CHAR(9)&amp;CHAR(9)&amp;"&lt;atc:point atc:x='"&amp;ROUND(AC68,2)&amp;"' atc:y='"&amp;ROUND(AD68,2)&amp;"'&gt;"&amp;CHAR(10)&amp;CHAR(9)&amp;CHAR(9)&amp;"&lt;atc:altitude&gt;"&amp;B68&amp;"00&lt;/atc:altitude&gt;"&amp;CHAR(10)&amp;CHAR(9)&amp;CHAR(9)&amp;"&lt;/atc:point&gt;"&amp;CHAR(10)&amp;CHAR(9)&amp;"&lt;/atc:flightpath&gt;"&amp;CHAR(10)&amp;"&lt;/atc:aircraft&gt;"&amp;CHAR(10)&amp;""</f>
        <v xml:space="preserve">&lt;!-- Aircraft 1 --&gt;
&lt;atc:sky atc:idx='sky066'&gt;
	&lt;atc:aircraft atc:type='B737' atc:idx='WTM604'&gt;
	&lt;atc:start&gt;0&lt;/atc:start&gt;
	&lt;atc:altitude&gt;37000&lt;/atc:altitude&gt;
	&lt;atc:velocity&gt;300&lt;/atc:velocity&gt;
	&lt;atc:flightpath&gt;
		&lt;atc:point atc:x='193.86' atc:y='108'&gt;
		&lt;atc:altitude&gt;37000&lt;/atc:altitude&gt;&lt;/atc:point&gt;
		&lt;atc:point atc:x='180' atc:y='108'&gt;
		&lt;atc:altitude&gt;37000&lt;/atc:altitude&gt;&lt;/atc:point&gt;
		&lt;atc:point atc:x='166.14' atc:y='108'&gt;
		&lt;atc:altitude&gt;37000&lt;/atc:altitude&gt;
		&lt;/atc:point&gt;
	&lt;/atc:flightpath&gt;
&lt;/atc:aircraft&gt;
</v>
      </c>
      <c r="AH68" s="19" t="str">
        <f t="shared" ref="AH68:AH82" ca="1" si="41">""&amp;CHAR(10)&amp;"&lt;!-- Aircraft 2 --&gt;"&amp;CHAR(10)&amp;"&lt;atc:aircraft atc:type='B737' atc:idx='"&amp;CHAR(RANDBETWEEN(65,90))&amp;CHAR(RANDBETWEEN(65,90))&amp;CHAR(RANDBETWEEN(65,90))&amp;RANDBETWEEN(100,999)&amp;"'&gt;"&amp;CHAR(10)&amp;CHAR(9)&amp;"&lt;atc:start&gt;0&lt;/atc:start&gt;"&amp;CHAR(10)&amp;CHAR(9)&amp;"&lt;atc:altitude&gt;"&amp;C68&amp;"00&lt;/atc:altitude&gt;"&amp;CHAR(10)&amp;CHAR(9)&amp;"&lt;atc:velocity&gt;"&amp;E68&amp;"&lt;/atc:velocity&gt;"&amp;CHAR(10)&amp;CHAR(9)&amp;"&lt;atc:flightpath&gt;"&amp;CHAR(10)&amp;CHAR(9)&amp;CHAR(9)&amp;"&lt;atc:point atc:x='"&amp;ROUND(AA68,2)&amp;"' atc:y='"&amp;ROUND(AB68,2)&amp;"'&gt;"&amp;CHAR(10)&amp;CHAR(9)&amp;CHAR(9)&amp;"&lt;atc:altitude&gt;"&amp;C68&amp;"00&lt;/atc:altitude&gt;&lt;/atc:point&gt;"&amp;CHAR(10)&amp;CHAR(9)&amp;CHAR(9)&amp;"&lt;atc:point atc:x='"&amp;W68*0.5&amp;"' atc:y='"&amp;X68*0.5&amp;"'&gt;"&amp;CHAR(10)&amp;CHAR(9)&amp;CHAR(9)&amp;"&lt;atc:altitude&gt;"&amp;C68&amp;"00&lt;/atc:altitude&gt;&lt;/atc:point&gt;"&amp;CHAR(10)&amp;CHAR(9)&amp;CHAR(9)&amp;"&lt;atc:point atc:x='"&amp;ROUND(AE68,2)&amp;"' atc:y='"&amp;ROUND(AF68, 2)&amp;"'&gt;"&amp;CHAR(10)&amp;CHAR(9)&amp;CHAR(9)&amp;"&lt;atc:altitude&gt;"&amp;C68&amp;"00&lt;/atc:altitude&gt;"&amp;CHAR(10)&amp;CHAR(9)&amp;CHAR(9)&amp;"&lt;/atc:point&gt;"&amp;CHAR(10)&amp;CHAR(9)&amp;"&lt;/atc:flightpath&gt;"&amp;CHAR(10)&amp;"&lt;/atc:aircraft&gt;"&amp;CHAR(10)&amp;"&lt;/atc:sky&gt;"&amp;CHAR(10)&amp;CHAR(10)&amp;""</f>
        <v xml:space="preserve">
&lt;!-- Aircraft 2 --&gt;
&lt;atc:aircraft atc:type='B737' atc:idx='FRJ613'&gt;
	&lt;atc:start&gt;0&lt;/atc:start&gt;
	&lt;atc:altitude&gt;37000&lt;/atc:altitude&gt;
	&lt;atc:velocity&gt;500&lt;/atc:velocity&gt;
	&lt;atc:flightpath&gt;
		&lt;atc:point atc:x='166.15' atc:y='121.85'&gt;
		&lt;atc:altitude&gt;37000&lt;/atc:altitude&gt;&lt;/atc:point&gt;
		&lt;atc:point atc:x='180' atc:y='108'&gt;
		&lt;atc:altitude&gt;37000&lt;/atc:altitude&gt;&lt;/atc:point&gt;
		&lt;atc:point atc:x='193.85' atc:y='94.15'&gt;
		&lt;atc:altitude&gt;37000&lt;/atc:altitude&gt;
		&lt;/atc:point&gt;
	&lt;/atc:flightpath&gt;
&lt;/atc:aircraft&gt;
&lt;/atc:sky&gt;
</v>
      </c>
    </row>
    <row r="69" spans="1:34" x14ac:dyDescent="0.25">
      <c r="A69" s="17">
        <v>67</v>
      </c>
      <c r="B69" s="18">
        <v>370</v>
      </c>
      <c r="C69" s="18">
        <v>370</v>
      </c>
      <c r="D69" s="18">
        <v>300</v>
      </c>
      <c r="E69" s="18">
        <v>500</v>
      </c>
      <c r="F69" s="18">
        <v>135</v>
      </c>
      <c r="G69" s="18">
        <v>1</v>
      </c>
      <c r="H69" s="18">
        <v>300</v>
      </c>
      <c r="I69" s="18">
        <v>2</v>
      </c>
      <c r="J69" s="18">
        <f t="shared" si="23"/>
        <v>8.3333333333333329E-2</v>
      </c>
      <c r="K69" s="18">
        <f t="shared" si="23"/>
        <v>0.1388888888888889</v>
      </c>
      <c r="L69" s="18">
        <f t="shared" si="24"/>
        <v>4.2602780428700943E-2</v>
      </c>
      <c r="M69" s="18">
        <f t="shared" si="25"/>
        <v>8.1841062637331898E-3</v>
      </c>
      <c r="N69" s="18">
        <f t="shared" si="26"/>
        <v>0.19781445398776784</v>
      </c>
      <c r="O69" s="18">
        <f t="shared" si="27"/>
        <v>25.220152727096451</v>
      </c>
      <c r="P69" s="18">
        <f t="shared" si="28"/>
        <v>25.220152727096451</v>
      </c>
      <c r="Q69" s="18">
        <f t="shared" si="29"/>
        <v>283.73570310110256</v>
      </c>
      <c r="R69" s="18">
        <f t="shared" si="30"/>
        <v>308.95585582819899</v>
      </c>
      <c r="S69" s="18">
        <f t="shared" si="31"/>
        <v>23.644641925091879</v>
      </c>
      <c r="T69" s="18">
        <f t="shared" si="31"/>
        <v>42.910535531694308</v>
      </c>
      <c r="U69" s="18">
        <v>0</v>
      </c>
      <c r="V69" s="18">
        <f t="shared" si="32"/>
        <v>135</v>
      </c>
      <c r="W69" s="18">
        <v>360</v>
      </c>
      <c r="X69" s="18">
        <f t="shared" si="33"/>
        <v>216</v>
      </c>
      <c r="Y69" s="18">
        <f t="shared" ref="Y69:Y82" si="42">(0.5*W69)+COS(RADIANS(U69))*S69</f>
        <v>203.64464192509189</v>
      </c>
      <c r="Z69" s="18">
        <f t="shared" si="34"/>
        <v>108</v>
      </c>
      <c r="AA69" s="18">
        <f t="shared" si="35"/>
        <v>149.65766934119267</v>
      </c>
      <c r="AB69" s="18">
        <f t="shared" si="36"/>
        <v>138.34233065880733</v>
      </c>
      <c r="AC69" s="18">
        <f t="shared" ref="AC69:AC82" si="43">(0.5*W69)-COS(RADIANS(U69))*S69</f>
        <v>156.35535807490811</v>
      </c>
      <c r="AD69" s="18">
        <f t="shared" si="37"/>
        <v>108</v>
      </c>
      <c r="AE69" s="18">
        <f t="shared" si="38"/>
        <v>210.34233065880733</v>
      </c>
      <c r="AF69" s="18">
        <f t="shared" si="39"/>
        <v>77.657669341192658</v>
      </c>
      <c r="AG69" s="19" t="str">
        <f t="shared" ca="1" si="40"/>
        <v xml:space="preserve">&lt;!-- Aircraft 1 --&gt;
&lt;atc:sky atc:idx='sky067'&gt;
	&lt;atc:aircraft atc:type='B737' atc:idx='CRC245'&gt;
	&lt;atc:start&gt;0&lt;/atc:start&gt;
	&lt;atc:altitude&gt;37000&lt;/atc:altitude&gt;
	&lt;atc:velocity&gt;300&lt;/atc:velocity&gt;
	&lt;atc:flightpath&gt;
		&lt;atc:point atc:x='203.64' atc:y='108'&gt;
		&lt;atc:altitude&gt;37000&lt;/atc:altitude&gt;&lt;/atc:point&gt;
		&lt;atc:point atc:x='180' atc:y='108'&gt;
		&lt;atc:altitude&gt;37000&lt;/atc:altitude&gt;&lt;/atc:point&gt;
		&lt;atc:point atc:x='156.36' atc:y='108'&gt;
		&lt;atc:altitude&gt;37000&lt;/atc:altitude&gt;
		&lt;/atc:point&gt;
	&lt;/atc:flightpath&gt;
&lt;/atc:aircraft&gt;
</v>
      </c>
      <c r="AH69" s="19" t="str">
        <f t="shared" ca="1" si="41"/>
        <v xml:space="preserve">
&lt;!-- Aircraft 2 --&gt;
&lt;atc:aircraft atc:type='B737' atc:idx='YWZ706'&gt;
	&lt;atc:start&gt;0&lt;/atc:start&gt;
	&lt;atc:altitude&gt;37000&lt;/atc:altitude&gt;
	&lt;atc:velocity&gt;500&lt;/atc:velocity&gt;
	&lt;atc:flightpath&gt;
		&lt;atc:point atc:x='149.66' atc:y='138.34'&gt;
		&lt;atc:altitude&gt;37000&lt;/atc:altitude&gt;&lt;/atc:point&gt;
		&lt;atc:point atc:x='180' atc:y='108'&gt;
		&lt;atc:altitude&gt;37000&lt;/atc:altitude&gt;&lt;/atc:point&gt;
		&lt;atc:point atc:x='210.34' atc:y='77.66'&gt;
		&lt;atc:altitude&gt;37000&lt;/atc:altitude&gt;
		&lt;/atc:point&gt;
	&lt;/atc:flightpath&gt;
&lt;/atc:aircraft&gt;
&lt;/atc:sky&gt;
</v>
      </c>
    </row>
    <row r="70" spans="1:34" x14ac:dyDescent="0.25">
      <c r="A70" s="17">
        <v>68</v>
      </c>
      <c r="B70" s="18">
        <v>370</v>
      </c>
      <c r="C70" s="18">
        <v>370</v>
      </c>
      <c r="D70" s="18">
        <v>300</v>
      </c>
      <c r="E70" s="18">
        <v>500</v>
      </c>
      <c r="F70" s="18">
        <v>135</v>
      </c>
      <c r="G70" s="18">
        <v>1</v>
      </c>
      <c r="H70" s="18">
        <v>300</v>
      </c>
      <c r="I70" s="18">
        <v>1</v>
      </c>
      <c r="J70" s="18">
        <f t="shared" si="23"/>
        <v>8.3333333333333329E-2</v>
      </c>
      <c r="K70" s="18">
        <f t="shared" si="23"/>
        <v>0.1388888888888889</v>
      </c>
      <c r="L70" s="18">
        <f t="shared" si="24"/>
        <v>4.2602780428700943E-2</v>
      </c>
      <c r="M70" s="18">
        <f t="shared" si="25"/>
        <v>8.1841062637331898E-3</v>
      </c>
      <c r="N70" s="18">
        <f t="shared" si="26"/>
        <v>0.19781445398776784</v>
      </c>
      <c r="O70" s="18">
        <f t="shared" si="27"/>
        <v>25.220152727096451</v>
      </c>
      <c r="P70" s="18">
        <f t="shared" si="28"/>
        <v>-25.220152727096451</v>
      </c>
      <c r="Q70" s="18">
        <f t="shared" si="29"/>
        <v>316.26429689889744</v>
      </c>
      <c r="R70" s="18">
        <f t="shared" si="30"/>
        <v>291.04414417180101</v>
      </c>
      <c r="S70" s="18">
        <f t="shared" si="31"/>
        <v>26.355358074908118</v>
      </c>
      <c r="T70" s="18">
        <f t="shared" si="31"/>
        <v>40.422797801639028</v>
      </c>
      <c r="U70" s="18">
        <v>0</v>
      </c>
      <c r="V70" s="18">
        <f t="shared" si="32"/>
        <v>135</v>
      </c>
      <c r="W70" s="18">
        <v>360</v>
      </c>
      <c r="X70" s="18">
        <f t="shared" si="33"/>
        <v>216</v>
      </c>
      <c r="Y70" s="18">
        <f t="shared" si="42"/>
        <v>206.35535807490811</v>
      </c>
      <c r="Z70" s="18">
        <f t="shared" si="34"/>
        <v>108</v>
      </c>
      <c r="AA70" s="18">
        <f t="shared" si="35"/>
        <v>151.41676555992836</v>
      </c>
      <c r="AB70" s="18">
        <f t="shared" si="36"/>
        <v>136.58323444007164</v>
      </c>
      <c r="AC70" s="18">
        <f t="shared" si="43"/>
        <v>153.64464192509189</v>
      </c>
      <c r="AD70" s="18">
        <f t="shared" si="37"/>
        <v>108</v>
      </c>
      <c r="AE70" s="18">
        <f t="shared" si="38"/>
        <v>208.58323444007164</v>
      </c>
      <c r="AF70" s="18">
        <f t="shared" si="39"/>
        <v>79.416765559928379</v>
      </c>
      <c r="AG70" s="19" t="str">
        <f t="shared" ca="1" si="40"/>
        <v xml:space="preserve">&lt;!-- Aircraft 1 --&gt;
&lt;atc:sky atc:idx='sky068'&gt;
	&lt;atc:aircraft atc:type='B737' atc:idx='TQF741'&gt;
	&lt;atc:start&gt;0&lt;/atc:start&gt;
	&lt;atc:altitude&gt;37000&lt;/atc:altitude&gt;
	&lt;atc:velocity&gt;300&lt;/atc:velocity&gt;
	&lt;atc:flightpath&gt;
		&lt;atc:point atc:x='206.36' atc:y='108'&gt;
		&lt;atc:altitude&gt;37000&lt;/atc:altitude&gt;&lt;/atc:point&gt;
		&lt;atc:point atc:x='180' atc:y='108'&gt;
		&lt;atc:altitude&gt;37000&lt;/atc:altitude&gt;&lt;/atc:point&gt;
		&lt;atc:point atc:x='153.64' atc:y='108'&gt;
		&lt;atc:altitude&gt;37000&lt;/atc:altitude&gt;
		&lt;/atc:point&gt;
	&lt;/atc:flightpath&gt;
&lt;/atc:aircraft&gt;
</v>
      </c>
      <c r="AH70" s="19" t="str">
        <f t="shared" ca="1" si="41"/>
        <v xml:space="preserve">
&lt;!-- Aircraft 2 --&gt;
&lt;atc:aircraft atc:type='B737' atc:idx='RWQ992'&gt;
	&lt;atc:start&gt;0&lt;/atc:start&gt;
	&lt;atc:altitude&gt;37000&lt;/atc:altitude&gt;
	&lt;atc:velocity&gt;500&lt;/atc:velocity&gt;
	&lt;atc:flightpath&gt;
		&lt;atc:point atc:x='151.42' atc:y='136.58'&gt;
		&lt;atc:altitude&gt;37000&lt;/atc:altitude&gt;&lt;/atc:point&gt;
		&lt;atc:point atc:x='180' atc:y='108'&gt;
		&lt;atc:altitude&gt;37000&lt;/atc:altitude&gt;&lt;/atc:point&gt;
		&lt;atc:point atc:x='208.58' atc:y='79.42'&gt;
		&lt;atc:altitude&gt;37000&lt;/atc:altitude&gt;
		&lt;/atc:point&gt;
	&lt;/atc:flightpath&gt;
&lt;/atc:aircraft&gt;
&lt;/atc:sky&gt;
</v>
      </c>
    </row>
    <row r="71" spans="1:34" x14ac:dyDescent="0.25">
      <c r="A71" s="17">
        <v>69</v>
      </c>
      <c r="B71" s="18">
        <v>370</v>
      </c>
      <c r="C71" s="18">
        <v>370</v>
      </c>
      <c r="D71" s="18">
        <v>300</v>
      </c>
      <c r="E71" s="18">
        <v>500</v>
      </c>
      <c r="F71" s="18">
        <v>135</v>
      </c>
      <c r="G71" s="18">
        <v>3</v>
      </c>
      <c r="H71" s="18">
        <v>150</v>
      </c>
      <c r="I71" s="18">
        <v>2</v>
      </c>
      <c r="J71" s="18">
        <f t="shared" si="23"/>
        <v>8.3333333333333329E-2</v>
      </c>
      <c r="K71" s="18">
        <f t="shared" si="23"/>
        <v>0.1388888888888889</v>
      </c>
      <c r="L71" s="18">
        <f t="shared" si="24"/>
        <v>4.2602780428700943E-2</v>
      </c>
      <c r="M71" s="18">
        <f t="shared" si="25"/>
        <v>8.1841062637331898E-3</v>
      </c>
      <c r="N71" s="18">
        <f t="shared" si="26"/>
        <v>0.19781445398776784</v>
      </c>
      <c r="O71" s="18">
        <f t="shared" si="27"/>
        <v>75.660458181289357</v>
      </c>
      <c r="P71" s="18">
        <f t="shared" si="28"/>
        <v>75.660458181289357</v>
      </c>
      <c r="Q71" s="18">
        <f t="shared" si="29"/>
        <v>101.20710930330759</v>
      </c>
      <c r="R71" s="18">
        <f t="shared" si="30"/>
        <v>176.86756748459695</v>
      </c>
      <c r="S71" s="18">
        <f t="shared" si="31"/>
        <v>8.4339257752756325</v>
      </c>
      <c r="T71" s="18">
        <f t="shared" si="31"/>
        <v>24.564939928416244</v>
      </c>
      <c r="U71" s="18">
        <v>0</v>
      </c>
      <c r="V71" s="18">
        <f t="shared" si="32"/>
        <v>135</v>
      </c>
      <c r="W71" s="18">
        <v>360</v>
      </c>
      <c r="X71" s="18">
        <f t="shared" si="33"/>
        <v>216</v>
      </c>
      <c r="Y71" s="18">
        <f t="shared" si="42"/>
        <v>188.43392577527564</v>
      </c>
      <c r="Z71" s="18">
        <f t="shared" si="34"/>
        <v>108</v>
      </c>
      <c r="AA71" s="18">
        <f t="shared" si="35"/>
        <v>162.62996439717671</v>
      </c>
      <c r="AB71" s="18">
        <f t="shared" si="36"/>
        <v>125.37003560282331</v>
      </c>
      <c r="AC71" s="18">
        <f t="shared" si="43"/>
        <v>171.56607422472436</v>
      </c>
      <c r="AD71" s="18">
        <f t="shared" si="37"/>
        <v>108</v>
      </c>
      <c r="AE71" s="18">
        <f t="shared" si="38"/>
        <v>197.37003560282329</v>
      </c>
      <c r="AF71" s="18">
        <f t="shared" si="39"/>
        <v>90.629964397176693</v>
      </c>
      <c r="AG71" s="19" t="str">
        <f t="shared" ca="1" si="40"/>
        <v xml:space="preserve">&lt;!-- Aircraft 1 --&gt;
&lt;atc:sky atc:idx='sky069'&gt;
	&lt;atc:aircraft atc:type='B737' atc:idx='RQY576'&gt;
	&lt;atc:start&gt;0&lt;/atc:start&gt;
	&lt;atc:altitude&gt;37000&lt;/atc:altitude&gt;
	&lt;atc:velocity&gt;300&lt;/atc:velocity&gt;
	&lt;atc:flightpath&gt;
		&lt;atc:point atc:x='188.43' atc:y='108'&gt;
		&lt;atc:altitude&gt;37000&lt;/atc:altitude&gt;&lt;/atc:point&gt;
		&lt;atc:point atc:x='180' atc:y='108'&gt;
		&lt;atc:altitude&gt;37000&lt;/atc:altitude&gt;&lt;/atc:point&gt;
		&lt;atc:point atc:x='171.57' atc:y='108'&gt;
		&lt;atc:altitude&gt;37000&lt;/atc:altitude&gt;
		&lt;/atc:point&gt;
	&lt;/atc:flightpath&gt;
&lt;/atc:aircraft&gt;
</v>
      </c>
      <c r="AH71" s="19" t="str">
        <f t="shared" ca="1" si="41"/>
        <v xml:space="preserve">
&lt;!-- Aircraft 2 --&gt;
&lt;atc:aircraft atc:type='B737' atc:idx='GRD964'&gt;
	&lt;atc:start&gt;0&lt;/atc:start&gt;
	&lt;atc:altitude&gt;37000&lt;/atc:altitude&gt;
	&lt;atc:velocity&gt;500&lt;/atc:velocity&gt;
	&lt;atc:flightpath&gt;
		&lt;atc:point atc:x='162.63' atc:y='125.37'&gt;
		&lt;atc:altitude&gt;37000&lt;/atc:altitude&gt;&lt;/atc:point&gt;
		&lt;atc:point atc:x='180' atc:y='108'&gt;
		&lt;atc:altitude&gt;37000&lt;/atc:altitude&gt;&lt;/atc:point&gt;
		&lt;atc:point atc:x='197.37' atc:y='90.63'&gt;
		&lt;atc:altitude&gt;37000&lt;/atc:altitude&gt;
		&lt;/atc:point&gt;
	&lt;/atc:flightpath&gt;
&lt;/atc:aircraft&gt;
&lt;/atc:sky&gt;
</v>
      </c>
    </row>
    <row r="72" spans="1:34" x14ac:dyDescent="0.25">
      <c r="A72" s="17">
        <v>70</v>
      </c>
      <c r="B72" s="18">
        <v>370</v>
      </c>
      <c r="C72" s="18">
        <v>370</v>
      </c>
      <c r="D72" s="18">
        <v>300</v>
      </c>
      <c r="E72" s="18">
        <v>500</v>
      </c>
      <c r="F72" s="18">
        <v>135</v>
      </c>
      <c r="G72" s="18">
        <v>3</v>
      </c>
      <c r="H72" s="18">
        <v>150</v>
      </c>
      <c r="I72" s="18">
        <v>1</v>
      </c>
      <c r="J72" s="18">
        <f t="shared" si="23"/>
        <v>8.3333333333333329E-2</v>
      </c>
      <c r="K72" s="18">
        <f t="shared" si="23"/>
        <v>0.1388888888888889</v>
      </c>
      <c r="L72" s="18">
        <f t="shared" si="24"/>
        <v>4.2602780428700943E-2</v>
      </c>
      <c r="M72" s="18">
        <f t="shared" si="25"/>
        <v>8.1841062637331898E-3</v>
      </c>
      <c r="N72" s="18">
        <f t="shared" si="26"/>
        <v>0.19781445398776784</v>
      </c>
      <c r="O72" s="18">
        <f t="shared" si="27"/>
        <v>75.660458181289357</v>
      </c>
      <c r="P72" s="18">
        <f t="shared" si="28"/>
        <v>-75.660458181289357</v>
      </c>
      <c r="Q72" s="18">
        <f t="shared" si="29"/>
        <v>198.79289069669241</v>
      </c>
      <c r="R72" s="18">
        <f t="shared" si="30"/>
        <v>123.13243251540305</v>
      </c>
      <c r="S72" s="18">
        <f t="shared" si="31"/>
        <v>16.566074224724368</v>
      </c>
      <c r="T72" s="18">
        <f t="shared" si="31"/>
        <v>17.101726738250424</v>
      </c>
      <c r="U72" s="18">
        <v>0</v>
      </c>
      <c r="V72" s="18">
        <f t="shared" si="32"/>
        <v>135</v>
      </c>
      <c r="W72" s="18">
        <v>360</v>
      </c>
      <c r="X72" s="18">
        <f t="shared" si="33"/>
        <v>216</v>
      </c>
      <c r="Y72" s="18">
        <f t="shared" si="42"/>
        <v>196.56607422472436</v>
      </c>
      <c r="Z72" s="18">
        <f t="shared" si="34"/>
        <v>108</v>
      </c>
      <c r="AA72" s="18">
        <f t="shared" si="35"/>
        <v>167.90725305338384</v>
      </c>
      <c r="AB72" s="18">
        <f t="shared" si="36"/>
        <v>120.09274694661617</v>
      </c>
      <c r="AC72" s="18">
        <f t="shared" si="43"/>
        <v>163.43392577527564</v>
      </c>
      <c r="AD72" s="18">
        <f t="shared" si="37"/>
        <v>108</v>
      </c>
      <c r="AE72" s="18">
        <f t="shared" si="38"/>
        <v>192.09274694661616</v>
      </c>
      <c r="AF72" s="18">
        <f t="shared" si="39"/>
        <v>95.907253053383826</v>
      </c>
      <c r="AG72" s="19" t="str">
        <f t="shared" ca="1" si="40"/>
        <v xml:space="preserve">&lt;!-- Aircraft 1 --&gt;
&lt;atc:sky atc:idx='sky070'&gt;
	&lt;atc:aircraft atc:type='B737' atc:idx='RJX153'&gt;
	&lt;atc:start&gt;0&lt;/atc:start&gt;
	&lt;atc:altitude&gt;37000&lt;/atc:altitude&gt;
	&lt;atc:velocity&gt;300&lt;/atc:velocity&gt;
	&lt;atc:flightpath&gt;
		&lt;atc:point atc:x='196.57' atc:y='108'&gt;
		&lt;atc:altitude&gt;37000&lt;/atc:altitude&gt;&lt;/atc:point&gt;
		&lt;atc:point atc:x='180' atc:y='108'&gt;
		&lt;atc:altitude&gt;37000&lt;/atc:altitude&gt;&lt;/atc:point&gt;
		&lt;atc:point atc:x='163.43' atc:y='108'&gt;
		&lt;atc:altitude&gt;37000&lt;/atc:altitude&gt;
		&lt;/atc:point&gt;
	&lt;/atc:flightpath&gt;
&lt;/atc:aircraft&gt;
</v>
      </c>
      <c r="AH72" s="19" t="str">
        <f t="shared" ca="1" si="41"/>
        <v xml:space="preserve">
&lt;!-- Aircraft 2 --&gt;
&lt;atc:aircraft atc:type='B737' atc:idx='VLK769'&gt;
	&lt;atc:start&gt;0&lt;/atc:start&gt;
	&lt;atc:altitude&gt;37000&lt;/atc:altitude&gt;
	&lt;atc:velocity&gt;500&lt;/atc:velocity&gt;
	&lt;atc:flightpath&gt;
		&lt;atc:point atc:x='167.91' atc:y='120.09'&gt;
		&lt;atc:altitude&gt;37000&lt;/atc:altitude&gt;&lt;/atc:point&gt;
		&lt;atc:point atc:x='180' atc:y='108'&gt;
		&lt;atc:altitude&gt;37000&lt;/atc:altitude&gt;&lt;/atc:point&gt;
		&lt;atc:point atc:x='192.09' atc:y='95.91'&gt;
		&lt;atc:altitude&gt;37000&lt;/atc:altitude&gt;
		&lt;/atc:point&gt;
	&lt;/atc:flightpath&gt;
&lt;/atc:aircraft&gt;
&lt;/atc:sky&gt;
</v>
      </c>
    </row>
    <row r="73" spans="1:34" x14ac:dyDescent="0.25">
      <c r="A73" s="17">
        <v>71</v>
      </c>
      <c r="B73" s="18">
        <v>370</v>
      </c>
      <c r="C73" s="18">
        <v>370</v>
      </c>
      <c r="D73" s="18">
        <v>300</v>
      </c>
      <c r="E73" s="18">
        <v>500</v>
      </c>
      <c r="F73" s="18">
        <v>135</v>
      </c>
      <c r="G73" s="18">
        <v>3</v>
      </c>
      <c r="H73" s="18">
        <v>300</v>
      </c>
      <c r="I73" s="18">
        <v>2</v>
      </c>
      <c r="J73" s="18">
        <f t="shared" si="23"/>
        <v>8.3333333333333329E-2</v>
      </c>
      <c r="K73" s="18">
        <f t="shared" si="23"/>
        <v>0.1388888888888889</v>
      </c>
      <c r="L73" s="18">
        <f t="shared" si="24"/>
        <v>4.2602780428700943E-2</v>
      </c>
      <c r="M73" s="18">
        <f t="shared" si="25"/>
        <v>8.1841062637331898E-3</v>
      </c>
      <c r="N73" s="18">
        <f t="shared" si="26"/>
        <v>0.19781445398776784</v>
      </c>
      <c r="O73" s="18">
        <f t="shared" si="27"/>
        <v>75.660458181289357</v>
      </c>
      <c r="P73" s="18">
        <f t="shared" si="28"/>
        <v>75.660458181289357</v>
      </c>
      <c r="Q73" s="18">
        <f t="shared" si="29"/>
        <v>251.20710930330759</v>
      </c>
      <c r="R73" s="18">
        <f t="shared" si="30"/>
        <v>326.86756748459698</v>
      </c>
      <c r="S73" s="18">
        <f t="shared" si="31"/>
        <v>20.933925775275632</v>
      </c>
      <c r="T73" s="18">
        <f t="shared" si="31"/>
        <v>45.39827326174958</v>
      </c>
      <c r="U73" s="18">
        <v>0</v>
      </c>
      <c r="V73" s="18">
        <f t="shared" si="32"/>
        <v>135</v>
      </c>
      <c r="W73" s="18">
        <v>360</v>
      </c>
      <c r="X73" s="18">
        <f t="shared" si="33"/>
        <v>216</v>
      </c>
      <c r="Y73" s="18">
        <f t="shared" si="42"/>
        <v>200.93392577527564</v>
      </c>
      <c r="Z73" s="18">
        <f t="shared" si="34"/>
        <v>108</v>
      </c>
      <c r="AA73" s="18">
        <f t="shared" si="35"/>
        <v>147.89857312245695</v>
      </c>
      <c r="AB73" s="18">
        <f t="shared" si="36"/>
        <v>140.10142687754305</v>
      </c>
      <c r="AC73" s="18">
        <f t="shared" si="43"/>
        <v>159.06607422472436</v>
      </c>
      <c r="AD73" s="18">
        <f t="shared" si="37"/>
        <v>108</v>
      </c>
      <c r="AE73" s="18">
        <f t="shared" si="38"/>
        <v>212.10142687754305</v>
      </c>
      <c r="AF73" s="18">
        <f t="shared" si="39"/>
        <v>75.898573122456952</v>
      </c>
      <c r="AG73" s="19" t="str">
        <f t="shared" ca="1" si="40"/>
        <v xml:space="preserve">&lt;!-- Aircraft 1 --&gt;
&lt;atc:sky atc:idx='sky071'&gt;
	&lt;atc:aircraft atc:type='B737' atc:idx='ZDJ409'&gt;
	&lt;atc:start&gt;0&lt;/atc:start&gt;
	&lt;atc:altitude&gt;37000&lt;/atc:altitude&gt;
	&lt;atc:velocity&gt;300&lt;/atc:velocity&gt;
	&lt;atc:flightpath&gt;
		&lt;atc:point atc:x='200.93' atc:y='108'&gt;
		&lt;atc:altitude&gt;37000&lt;/atc:altitude&gt;&lt;/atc:point&gt;
		&lt;atc:point atc:x='180' atc:y='108'&gt;
		&lt;atc:altitude&gt;37000&lt;/atc:altitude&gt;&lt;/atc:point&gt;
		&lt;atc:point atc:x='159.07' atc:y='108'&gt;
		&lt;atc:altitude&gt;37000&lt;/atc:altitude&gt;
		&lt;/atc:point&gt;
	&lt;/atc:flightpath&gt;
&lt;/atc:aircraft&gt;
</v>
      </c>
      <c r="AH73" s="19" t="str">
        <f t="shared" ca="1" si="41"/>
        <v xml:space="preserve">
&lt;!-- Aircraft 2 --&gt;
&lt;atc:aircraft atc:type='B737' atc:idx='ILH997'&gt;
	&lt;atc:start&gt;0&lt;/atc:start&gt;
	&lt;atc:altitude&gt;37000&lt;/atc:altitude&gt;
	&lt;atc:velocity&gt;500&lt;/atc:velocity&gt;
	&lt;atc:flightpath&gt;
		&lt;atc:point atc:x='147.9' atc:y='140.1'&gt;
		&lt;atc:altitude&gt;37000&lt;/atc:altitude&gt;&lt;/atc:point&gt;
		&lt;atc:point atc:x='180' atc:y='108'&gt;
		&lt;atc:altitude&gt;37000&lt;/atc:altitude&gt;&lt;/atc:point&gt;
		&lt;atc:point atc:x='212.1' atc:y='75.9'&gt;
		&lt;atc:altitude&gt;37000&lt;/atc:altitude&gt;
		&lt;/atc:point&gt;
	&lt;/atc:flightpath&gt;
&lt;/atc:aircraft&gt;
&lt;/atc:sky&gt;
</v>
      </c>
    </row>
    <row r="74" spans="1:34" x14ac:dyDescent="0.25">
      <c r="A74" s="17">
        <v>72</v>
      </c>
      <c r="B74" s="18">
        <v>370</v>
      </c>
      <c r="C74" s="18">
        <v>370</v>
      </c>
      <c r="D74" s="18">
        <v>300</v>
      </c>
      <c r="E74" s="18">
        <v>500</v>
      </c>
      <c r="F74" s="18">
        <v>135</v>
      </c>
      <c r="G74" s="18">
        <v>3</v>
      </c>
      <c r="H74" s="18">
        <v>300</v>
      </c>
      <c r="I74" s="18">
        <v>1</v>
      </c>
      <c r="J74" s="18">
        <f t="shared" si="23"/>
        <v>8.3333333333333329E-2</v>
      </c>
      <c r="K74" s="18">
        <f t="shared" si="23"/>
        <v>0.1388888888888889</v>
      </c>
      <c r="L74" s="18">
        <f t="shared" si="24"/>
        <v>4.2602780428700943E-2</v>
      </c>
      <c r="M74" s="18">
        <f t="shared" si="25"/>
        <v>8.1841062637331898E-3</v>
      </c>
      <c r="N74" s="18">
        <f t="shared" si="26"/>
        <v>0.19781445398776784</v>
      </c>
      <c r="O74" s="18">
        <f t="shared" si="27"/>
        <v>75.660458181289357</v>
      </c>
      <c r="P74" s="18">
        <f t="shared" si="28"/>
        <v>-75.660458181289357</v>
      </c>
      <c r="Q74" s="18">
        <f t="shared" si="29"/>
        <v>348.79289069669238</v>
      </c>
      <c r="R74" s="18">
        <f t="shared" si="30"/>
        <v>273.13243251540302</v>
      </c>
      <c r="S74" s="18">
        <f t="shared" si="31"/>
        <v>29.066074224724364</v>
      </c>
      <c r="T74" s="18">
        <f t="shared" si="31"/>
        <v>37.935060071583756</v>
      </c>
      <c r="U74" s="18">
        <v>0</v>
      </c>
      <c r="V74" s="18">
        <f t="shared" si="32"/>
        <v>135</v>
      </c>
      <c r="W74" s="18">
        <v>360</v>
      </c>
      <c r="X74" s="18">
        <f t="shared" si="33"/>
        <v>216</v>
      </c>
      <c r="Y74" s="18">
        <f t="shared" si="42"/>
        <v>209.06607422472436</v>
      </c>
      <c r="Z74" s="18">
        <f t="shared" si="34"/>
        <v>108</v>
      </c>
      <c r="AA74" s="18">
        <f t="shared" si="35"/>
        <v>153.17586177866409</v>
      </c>
      <c r="AB74" s="18">
        <f t="shared" si="36"/>
        <v>134.82413822133591</v>
      </c>
      <c r="AC74" s="18">
        <f t="shared" si="43"/>
        <v>150.93392577527564</v>
      </c>
      <c r="AD74" s="18">
        <f t="shared" si="37"/>
        <v>108</v>
      </c>
      <c r="AE74" s="18">
        <f t="shared" si="38"/>
        <v>206.82413822133591</v>
      </c>
      <c r="AF74" s="18">
        <f t="shared" si="39"/>
        <v>81.175861778664085</v>
      </c>
      <c r="AG74" s="19" t="str">
        <f t="shared" ca="1" si="40"/>
        <v xml:space="preserve">&lt;!-- Aircraft 1 --&gt;
&lt;atc:sky atc:idx='sky072'&gt;
	&lt;atc:aircraft atc:type='B737' atc:idx='BCR425'&gt;
	&lt;atc:start&gt;0&lt;/atc:start&gt;
	&lt;atc:altitude&gt;37000&lt;/atc:altitude&gt;
	&lt;atc:velocity&gt;300&lt;/atc:velocity&gt;
	&lt;atc:flightpath&gt;
		&lt;atc:point atc:x='209.07' atc:y='108'&gt;
		&lt;atc:altitude&gt;37000&lt;/atc:altitude&gt;&lt;/atc:point&gt;
		&lt;atc:point atc:x='180' atc:y='108'&gt;
		&lt;atc:altitude&gt;37000&lt;/atc:altitude&gt;&lt;/atc:point&gt;
		&lt;atc:point atc:x='150.93' atc:y='108'&gt;
		&lt;atc:altitude&gt;37000&lt;/atc:altitude&gt;
		&lt;/atc:point&gt;
	&lt;/atc:flightpath&gt;
&lt;/atc:aircraft&gt;
</v>
      </c>
      <c r="AH74" s="19" t="str">
        <f t="shared" ca="1" si="41"/>
        <v xml:space="preserve">
&lt;!-- Aircraft 2 --&gt;
&lt;atc:aircraft atc:type='B737' atc:idx='BEQ462'&gt;
	&lt;atc:start&gt;0&lt;/atc:start&gt;
	&lt;atc:altitude&gt;37000&lt;/atc:altitude&gt;
	&lt;atc:velocity&gt;500&lt;/atc:velocity&gt;
	&lt;atc:flightpath&gt;
		&lt;atc:point atc:x='153.18' atc:y='134.82'&gt;
		&lt;atc:altitude&gt;37000&lt;/atc:altitude&gt;&lt;/atc:point&gt;
		&lt;atc:point atc:x='180' atc:y='108'&gt;
		&lt;atc:altitude&gt;37000&lt;/atc:altitude&gt;&lt;/atc:point&gt;
		&lt;atc:point atc:x='206.82' atc:y='81.18'&gt;
		&lt;atc:altitude&gt;37000&lt;/atc:altitude&gt;
		&lt;/atc:point&gt;
	&lt;/atc:flightpath&gt;
&lt;/atc:aircraft&gt;
&lt;/atc:sky&gt;
</v>
      </c>
    </row>
    <row r="75" spans="1:34" x14ac:dyDescent="0.25">
      <c r="A75" s="17">
        <v>73</v>
      </c>
      <c r="B75" s="18">
        <v>370</v>
      </c>
      <c r="C75" s="18">
        <v>370</v>
      </c>
      <c r="D75" s="18">
        <v>300</v>
      </c>
      <c r="E75" s="18">
        <v>500</v>
      </c>
      <c r="F75" s="18">
        <v>135</v>
      </c>
      <c r="G75" s="18">
        <v>7</v>
      </c>
      <c r="H75" s="18">
        <v>150</v>
      </c>
      <c r="I75" s="18">
        <v>2</v>
      </c>
      <c r="J75" s="18">
        <f t="shared" si="23"/>
        <v>8.3333333333333329E-2</v>
      </c>
      <c r="K75" s="18">
        <f t="shared" si="23"/>
        <v>0.1388888888888889</v>
      </c>
      <c r="L75" s="18">
        <f t="shared" si="24"/>
        <v>4.2602780428700943E-2</v>
      </c>
      <c r="M75" s="18">
        <f t="shared" si="25"/>
        <v>8.1841062637331898E-3</v>
      </c>
      <c r="N75" s="18">
        <f t="shared" si="26"/>
        <v>0.19781445398776784</v>
      </c>
      <c r="O75" s="18">
        <f t="shared" si="27"/>
        <v>176.54106908967518</v>
      </c>
      <c r="P75" s="18">
        <f t="shared" si="28"/>
        <v>176.54106908967518</v>
      </c>
      <c r="Q75" s="18">
        <f t="shared" si="29"/>
        <v>36.149921707717738</v>
      </c>
      <c r="R75" s="18">
        <f t="shared" si="30"/>
        <v>212.69099079739291</v>
      </c>
      <c r="S75" s="18">
        <f t="shared" si="31"/>
        <v>3.0124934756431445</v>
      </c>
      <c r="T75" s="18">
        <f t="shared" si="31"/>
        <v>29.540415388526796</v>
      </c>
      <c r="U75" s="18">
        <v>0</v>
      </c>
      <c r="V75" s="18">
        <f t="shared" si="32"/>
        <v>135</v>
      </c>
      <c r="W75" s="18">
        <v>360</v>
      </c>
      <c r="X75" s="18">
        <f t="shared" si="33"/>
        <v>216</v>
      </c>
      <c r="Y75" s="18">
        <f t="shared" si="42"/>
        <v>183.01249347564314</v>
      </c>
      <c r="Z75" s="18">
        <f t="shared" si="34"/>
        <v>108</v>
      </c>
      <c r="AA75" s="18">
        <f t="shared" si="35"/>
        <v>159.11177195970527</v>
      </c>
      <c r="AB75" s="18">
        <f t="shared" si="36"/>
        <v>128.88822804029473</v>
      </c>
      <c r="AC75" s="18">
        <f t="shared" si="43"/>
        <v>176.98750652435686</v>
      </c>
      <c r="AD75" s="18">
        <f t="shared" si="37"/>
        <v>108</v>
      </c>
      <c r="AE75" s="18">
        <f t="shared" si="38"/>
        <v>200.88822804029473</v>
      </c>
      <c r="AF75" s="18">
        <f t="shared" si="39"/>
        <v>87.111771959705266</v>
      </c>
      <c r="AG75" s="19" t="str">
        <f t="shared" ca="1" si="40"/>
        <v xml:space="preserve">&lt;!-- Aircraft 1 --&gt;
&lt;atc:sky atc:idx='sky073'&gt;
	&lt;atc:aircraft atc:type='B737' atc:idx='HNJ239'&gt;
	&lt;atc:start&gt;0&lt;/atc:start&gt;
	&lt;atc:altitude&gt;37000&lt;/atc:altitude&gt;
	&lt;atc:velocity&gt;300&lt;/atc:velocity&gt;
	&lt;atc:flightpath&gt;
		&lt;atc:point atc:x='183.01' atc:y='108'&gt;
		&lt;atc:altitude&gt;37000&lt;/atc:altitude&gt;&lt;/atc:point&gt;
		&lt;atc:point atc:x='180' atc:y='108'&gt;
		&lt;atc:altitude&gt;37000&lt;/atc:altitude&gt;&lt;/atc:point&gt;
		&lt;atc:point atc:x='176.99' atc:y='108'&gt;
		&lt;atc:altitude&gt;37000&lt;/atc:altitude&gt;
		&lt;/atc:point&gt;
	&lt;/atc:flightpath&gt;
&lt;/atc:aircraft&gt;
</v>
      </c>
      <c r="AH75" s="19" t="str">
        <f t="shared" ca="1" si="41"/>
        <v xml:space="preserve">
&lt;!-- Aircraft 2 --&gt;
&lt;atc:aircraft atc:type='B737' atc:idx='KKZ855'&gt;
	&lt;atc:start&gt;0&lt;/atc:start&gt;
	&lt;atc:altitude&gt;37000&lt;/atc:altitude&gt;
	&lt;atc:velocity&gt;500&lt;/atc:velocity&gt;
	&lt;atc:flightpath&gt;
		&lt;atc:point atc:x='159.11' atc:y='128.89'&gt;
		&lt;atc:altitude&gt;37000&lt;/atc:altitude&gt;&lt;/atc:point&gt;
		&lt;atc:point atc:x='180' atc:y='108'&gt;
		&lt;atc:altitude&gt;37000&lt;/atc:altitude&gt;&lt;/atc:point&gt;
		&lt;atc:point atc:x='200.89' atc:y='87.11'&gt;
		&lt;atc:altitude&gt;37000&lt;/atc:altitude&gt;
		&lt;/atc:point&gt;
	&lt;/atc:flightpath&gt;
&lt;/atc:aircraft&gt;
&lt;/atc:sky&gt;
</v>
      </c>
    </row>
    <row r="76" spans="1:34" x14ac:dyDescent="0.25">
      <c r="A76" s="17">
        <v>74</v>
      </c>
      <c r="B76" s="18">
        <v>370</v>
      </c>
      <c r="C76" s="18">
        <v>370</v>
      </c>
      <c r="D76" s="18">
        <v>300</v>
      </c>
      <c r="E76" s="18">
        <v>500</v>
      </c>
      <c r="F76" s="18">
        <v>135</v>
      </c>
      <c r="G76" s="18">
        <v>7</v>
      </c>
      <c r="H76" s="18">
        <v>150</v>
      </c>
      <c r="I76" s="18">
        <v>1</v>
      </c>
      <c r="J76" s="18">
        <f t="shared" si="23"/>
        <v>8.3333333333333329E-2</v>
      </c>
      <c r="K76" s="18">
        <f t="shared" si="23"/>
        <v>0.1388888888888889</v>
      </c>
      <c r="L76" s="18">
        <f t="shared" si="24"/>
        <v>4.2602780428700943E-2</v>
      </c>
      <c r="M76" s="18">
        <f t="shared" si="25"/>
        <v>8.1841062637331898E-3</v>
      </c>
      <c r="N76" s="18">
        <f t="shared" si="26"/>
        <v>0.19781445398776784</v>
      </c>
      <c r="O76" s="18">
        <f t="shared" si="27"/>
        <v>176.54106908967518</v>
      </c>
      <c r="P76" s="18">
        <f t="shared" si="28"/>
        <v>-176.54106908967518</v>
      </c>
      <c r="Q76" s="18">
        <f t="shared" si="29"/>
        <v>263.85007829228226</v>
      </c>
      <c r="R76" s="18">
        <f t="shared" si="30"/>
        <v>87.309009202607086</v>
      </c>
      <c r="S76" s="18">
        <f t="shared" si="31"/>
        <v>21.987506524356853</v>
      </c>
      <c r="T76" s="18">
        <f t="shared" si="31"/>
        <v>12.126251278139874</v>
      </c>
      <c r="U76" s="18">
        <v>0</v>
      </c>
      <c r="V76" s="18">
        <f t="shared" si="32"/>
        <v>135</v>
      </c>
      <c r="W76" s="18">
        <v>360</v>
      </c>
      <c r="X76" s="18">
        <f t="shared" si="33"/>
        <v>216</v>
      </c>
      <c r="Y76" s="18">
        <f t="shared" si="42"/>
        <v>201.98750652435686</v>
      </c>
      <c r="Z76" s="18">
        <f t="shared" si="34"/>
        <v>108</v>
      </c>
      <c r="AA76" s="18">
        <f t="shared" si="35"/>
        <v>171.42544549085525</v>
      </c>
      <c r="AB76" s="18">
        <f t="shared" si="36"/>
        <v>116.57455450914475</v>
      </c>
      <c r="AC76" s="18">
        <f t="shared" si="43"/>
        <v>158.01249347564314</v>
      </c>
      <c r="AD76" s="18">
        <f t="shared" si="37"/>
        <v>108</v>
      </c>
      <c r="AE76" s="18">
        <f t="shared" si="38"/>
        <v>188.57455450914475</v>
      </c>
      <c r="AF76" s="18">
        <f t="shared" si="39"/>
        <v>99.425445490855253</v>
      </c>
      <c r="AG76" s="19" t="str">
        <f t="shared" ca="1" si="40"/>
        <v xml:space="preserve">&lt;!-- Aircraft 1 --&gt;
&lt;atc:sky atc:idx='sky074'&gt;
	&lt;atc:aircraft atc:type='B737' atc:idx='QHA489'&gt;
	&lt;atc:start&gt;0&lt;/atc:start&gt;
	&lt;atc:altitude&gt;37000&lt;/atc:altitude&gt;
	&lt;atc:velocity&gt;300&lt;/atc:velocity&gt;
	&lt;atc:flightpath&gt;
		&lt;atc:point atc:x='201.99' atc:y='108'&gt;
		&lt;atc:altitude&gt;37000&lt;/atc:altitude&gt;&lt;/atc:point&gt;
		&lt;atc:point atc:x='180' atc:y='108'&gt;
		&lt;atc:altitude&gt;37000&lt;/atc:altitude&gt;&lt;/atc:point&gt;
		&lt;atc:point atc:x='158.01' atc:y='108'&gt;
		&lt;atc:altitude&gt;37000&lt;/atc:altitude&gt;
		&lt;/atc:point&gt;
	&lt;/atc:flightpath&gt;
&lt;/atc:aircraft&gt;
</v>
      </c>
      <c r="AH76" s="19" t="str">
        <f t="shared" ca="1" si="41"/>
        <v xml:space="preserve">
&lt;!-- Aircraft 2 --&gt;
&lt;atc:aircraft atc:type='B737' atc:idx='PCM695'&gt;
	&lt;atc:start&gt;0&lt;/atc:start&gt;
	&lt;atc:altitude&gt;37000&lt;/atc:altitude&gt;
	&lt;atc:velocity&gt;500&lt;/atc:velocity&gt;
	&lt;atc:flightpath&gt;
		&lt;atc:point atc:x='171.43' atc:y='116.57'&gt;
		&lt;atc:altitude&gt;37000&lt;/atc:altitude&gt;&lt;/atc:point&gt;
		&lt;atc:point atc:x='180' atc:y='108'&gt;
		&lt;atc:altitude&gt;37000&lt;/atc:altitude&gt;&lt;/atc:point&gt;
		&lt;atc:point atc:x='188.57' atc:y='99.43'&gt;
		&lt;atc:altitude&gt;37000&lt;/atc:altitude&gt;
		&lt;/atc:point&gt;
	&lt;/atc:flightpath&gt;
&lt;/atc:aircraft&gt;
&lt;/atc:sky&gt;
</v>
      </c>
    </row>
    <row r="77" spans="1:34" x14ac:dyDescent="0.25">
      <c r="A77" s="17">
        <v>75</v>
      </c>
      <c r="B77" s="18">
        <v>370</v>
      </c>
      <c r="C77" s="18">
        <v>370</v>
      </c>
      <c r="D77" s="18">
        <v>300</v>
      </c>
      <c r="E77" s="18">
        <v>500</v>
      </c>
      <c r="F77" s="18">
        <v>135</v>
      </c>
      <c r="G77" s="18">
        <v>7</v>
      </c>
      <c r="H77" s="18">
        <v>300</v>
      </c>
      <c r="I77" s="18">
        <v>2</v>
      </c>
      <c r="J77" s="18">
        <f t="shared" si="23"/>
        <v>8.3333333333333329E-2</v>
      </c>
      <c r="K77" s="18">
        <f t="shared" si="23"/>
        <v>0.1388888888888889</v>
      </c>
      <c r="L77" s="18">
        <f t="shared" si="24"/>
        <v>4.2602780428700943E-2</v>
      </c>
      <c r="M77" s="18">
        <f t="shared" si="25"/>
        <v>8.1841062637331898E-3</v>
      </c>
      <c r="N77" s="18">
        <f t="shared" si="26"/>
        <v>0.19781445398776784</v>
      </c>
      <c r="O77" s="18">
        <f t="shared" si="27"/>
        <v>176.54106908967518</v>
      </c>
      <c r="P77" s="18">
        <f t="shared" si="28"/>
        <v>176.54106908967518</v>
      </c>
      <c r="Q77" s="18">
        <f t="shared" si="29"/>
        <v>186.14992170771774</v>
      </c>
      <c r="R77" s="18">
        <f t="shared" si="30"/>
        <v>362.69099079739294</v>
      </c>
      <c r="S77" s="18">
        <f t="shared" si="31"/>
        <v>15.512493475643144</v>
      </c>
      <c r="T77" s="18">
        <f t="shared" si="31"/>
        <v>50.373748721860132</v>
      </c>
      <c r="U77" s="18">
        <v>0</v>
      </c>
      <c r="V77" s="18">
        <f t="shared" si="32"/>
        <v>135</v>
      </c>
      <c r="W77" s="18">
        <v>360</v>
      </c>
      <c r="X77" s="18">
        <f t="shared" si="33"/>
        <v>216</v>
      </c>
      <c r="Y77" s="18">
        <f t="shared" si="42"/>
        <v>195.51249347564314</v>
      </c>
      <c r="Z77" s="18">
        <f t="shared" si="34"/>
        <v>108</v>
      </c>
      <c r="AA77" s="18">
        <f t="shared" si="35"/>
        <v>144.38038068498554</v>
      </c>
      <c r="AB77" s="18">
        <f t="shared" si="36"/>
        <v>143.61961931501449</v>
      </c>
      <c r="AC77" s="18">
        <f t="shared" si="43"/>
        <v>164.48750652435686</v>
      </c>
      <c r="AD77" s="18">
        <f t="shared" si="37"/>
        <v>108</v>
      </c>
      <c r="AE77" s="18">
        <f t="shared" si="38"/>
        <v>215.61961931501446</v>
      </c>
      <c r="AF77" s="18">
        <f t="shared" si="39"/>
        <v>72.380380684985511</v>
      </c>
      <c r="AG77" s="19" t="str">
        <f t="shared" ca="1" si="40"/>
        <v xml:space="preserve">&lt;!-- Aircraft 1 --&gt;
&lt;atc:sky atc:idx='sky075'&gt;
	&lt;atc:aircraft atc:type='B737' atc:idx='DSO670'&gt;
	&lt;atc:start&gt;0&lt;/atc:start&gt;
	&lt;atc:altitude&gt;37000&lt;/atc:altitude&gt;
	&lt;atc:velocity&gt;300&lt;/atc:velocity&gt;
	&lt;atc:flightpath&gt;
		&lt;atc:point atc:x='195.51' atc:y='108'&gt;
		&lt;atc:altitude&gt;37000&lt;/atc:altitude&gt;&lt;/atc:point&gt;
		&lt;atc:point atc:x='180' atc:y='108'&gt;
		&lt;atc:altitude&gt;37000&lt;/atc:altitude&gt;&lt;/atc:point&gt;
		&lt;atc:point atc:x='164.49' atc:y='108'&gt;
		&lt;atc:altitude&gt;37000&lt;/atc:altitude&gt;
		&lt;/atc:point&gt;
	&lt;/atc:flightpath&gt;
&lt;/atc:aircraft&gt;
</v>
      </c>
      <c r="AH77" s="19" t="str">
        <f t="shared" ca="1" si="41"/>
        <v xml:space="preserve">
&lt;!-- Aircraft 2 --&gt;
&lt;atc:aircraft atc:type='B737' atc:idx='OLG794'&gt;
	&lt;atc:start&gt;0&lt;/atc:start&gt;
	&lt;atc:altitude&gt;37000&lt;/atc:altitude&gt;
	&lt;atc:velocity&gt;500&lt;/atc:velocity&gt;
	&lt;atc:flightpath&gt;
		&lt;atc:point atc:x='144.38' atc:y='143.62'&gt;
		&lt;atc:altitude&gt;37000&lt;/atc:altitude&gt;&lt;/atc:point&gt;
		&lt;atc:point atc:x='180' atc:y='108'&gt;
		&lt;atc:altitude&gt;37000&lt;/atc:altitude&gt;&lt;/atc:point&gt;
		&lt;atc:point atc:x='215.62' atc:y='72.38'&gt;
		&lt;atc:altitude&gt;37000&lt;/atc:altitude&gt;
		&lt;/atc:point&gt;
	&lt;/atc:flightpath&gt;
&lt;/atc:aircraft&gt;
&lt;/atc:sky&gt;
</v>
      </c>
    </row>
    <row r="78" spans="1:34" x14ac:dyDescent="0.25">
      <c r="A78" s="17">
        <v>76</v>
      </c>
      <c r="B78" s="18">
        <v>370</v>
      </c>
      <c r="C78" s="18">
        <v>370</v>
      </c>
      <c r="D78" s="18">
        <v>300</v>
      </c>
      <c r="E78" s="18">
        <v>500</v>
      </c>
      <c r="F78" s="18">
        <v>135</v>
      </c>
      <c r="G78" s="18">
        <v>7</v>
      </c>
      <c r="H78" s="18">
        <v>300</v>
      </c>
      <c r="I78" s="18">
        <v>1</v>
      </c>
      <c r="J78" s="18">
        <f t="shared" si="23"/>
        <v>8.3333333333333329E-2</v>
      </c>
      <c r="K78" s="18">
        <f t="shared" si="23"/>
        <v>0.1388888888888889</v>
      </c>
      <c r="L78" s="18">
        <f t="shared" si="24"/>
        <v>4.2602780428700943E-2</v>
      </c>
      <c r="M78" s="18">
        <f t="shared" si="25"/>
        <v>8.1841062637331898E-3</v>
      </c>
      <c r="N78" s="18">
        <f t="shared" si="26"/>
        <v>0.19781445398776784</v>
      </c>
      <c r="O78" s="18">
        <f t="shared" si="27"/>
        <v>176.54106908967518</v>
      </c>
      <c r="P78" s="18">
        <f t="shared" si="28"/>
        <v>-176.54106908967518</v>
      </c>
      <c r="Q78" s="18">
        <f t="shared" si="29"/>
        <v>413.85007829228226</v>
      </c>
      <c r="R78" s="18">
        <f t="shared" si="30"/>
        <v>237.30900920260709</v>
      </c>
      <c r="S78" s="18">
        <f t="shared" si="31"/>
        <v>34.487506524356853</v>
      </c>
      <c r="T78" s="18">
        <f t="shared" si="31"/>
        <v>32.959584611473211</v>
      </c>
      <c r="U78" s="18">
        <v>0</v>
      </c>
      <c r="V78" s="18">
        <f t="shared" si="32"/>
        <v>135</v>
      </c>
      <c r="W78" s="18">
        <v>360</v>
      </c>
      <c r="X78" s="18">
        <f t="shared" si="33"/>
        <v>216</v>
      </c>
      <c r="Y78" s="18">
        <f t="shared" si="42"/>
        <v>214.48750652435686</v>
      </c>
      <c r="Z78" s="18">
        <f t="shared" si="34"/>
        <v>108</v>
      </c>
      <c r="AA78" s="18">
        <f t="shared" si="35"/>
        <v>156.69405421613553</v>
      </c>
      <c r="AB78" s="18">
        <f t="shared" si="36"/>
        <v>131.3059457838645</v>
      </c>
      <c r="AC78" s="18">
        <f t="shared" si="43"/>
        <v>145.51249347564314</v>
      </c>
      <c r="AD78" s="18">
        <f t="shared" si="37"/>
        <v>108</v>
      </c>
      <c r="AE78" s="18">
        <f t="shared" si="38"/>
        <v>203.30594578386447</v>
      </c>
      <c r="AF78" s="18">
        <f t="shared" si="39"/>
        <v>84.694054216135513</v>
      </c>
      <c r="AG78" s="19" t="str">
        <f t="shared" ca="1" si="40"/>
        <v xml:space="preserve">&lt;!-- Aircraft 1 --&gt;
&lt;atc:sky atc:idx='sky076'&gt;
	&lt;atc:aircraft atc:type='B737' atc:idx='COS549'&gt;
	&lt;atc:start&gt;0&lt;/atc:start&gt;
	&lt;atc:altitude&gt;37000&lt;/atc:altitude&gt;
	&lt;atc:velocity&gt;300&lt;/atc:velocity&gt;
	&lt;atc:flightpath&gt;
		&lt;atc:point atc:x='214.49' atc:y='108'&gt;
		&lt;atc:altitude&gt;37000&lt;/atc:altitude&gt;&lt;/atc:point&gt;
		&lt;atc:point atc:x='180' atc:y='108'&gt;
		&lt;atc:altitude&gt;37000&lt;/atc:altitude&gt;&lt;/atc:point&gt;
		&lt;atc:point atc:x='145.51' atc:y='108'&gt;
		&lt;atc:altitude&gt;37000&lt;/atc:altitude&gt;
		&lt;/atc:point&gt;
	&lt;/atc:flightpath&gt;
&lt;/atc:aircraft&gt;
</v>
      </c>
      <c r="AH78" s="19" t="str">
        <f t="shared" ca="1" si="41"/>
        <v xml:space="preserve">
&lt;!-- Aircraft 2 --&gt;
&lt;atc:aircraft atc:type='B737' atc:idx='KYH903'&gt;
	&lt;atc:start&gt;0&lt;/atc:start&gt;
	&lt;atc:altitude&gt;37000&lt;/atc:altitude&gt;
	&lt;atc:velocity&gt;500&lt;/atc:velocity&gt;
	&lt;atc:flightpath&gt;
		&lt;atc:point atc:x='156.69' atc:y='131.31'&gt;
		&lt;atc:altitude&gt;37000&lt;/atc:altitude&gt;&lt;/atc:point&gt;
		&lt;atc:point atc:x='180' atc:y='108'&gt;
		&lt;atc:altitude&gt;37000&lt;/atc:altitude&gt;&lt;/atc:point&gt;
		&lt;atc:point atc:x='203.31' atc:y='84.69'&gt;
		&lt;atc:altitude&gt;37000&lt;/atc:altitude&gt;
		&lt;/atc:point&gt;
	&lt;/atc:flightpath&gt;
&lt;/atc:aircraft&gt;
&lt;/atc:sky&gt;
</v>
      </c>
    </row>
    <row r="79" spans="1:34" x14ac:dyDescent="0.25">
      <c r="A79" s="17">
        <v>77</v>
      </c>
      <c r="B79" s="18">
        <v>370</v>
      </c>
      <c r="C79" s="18">
        <v>370</v>
      </c>
      <c r="D79" s="18">
        <v>300</v>
      </c>
      <c r="E79" s="18">
        <v>500</v>
      </c>
      <c r="F79" s="18">
        <v>135</v>
      </c>
      <c r="G79" s="18">
        <v>9</v>
      </c>
      <c r="H79" s="18">
        <v>150</v>
      </c>
      <c r="I79" s="18">
        <v>2</v>
      </c>
      <c r="J79" s="18">
        <f t="shared" si="23"/>
        <v>8.3333333333333329E-2</v>
      </c>
      <c r="K79" s="18">
        <f t="shared" si="23"/>
        <v>0.1388888888888889</v>
      </c>
      <c r="L79" s="18">
        <f t="shared" si="24"/>
        <v>4.2602780428700943E-2</v>
      </c>
      <c r="M79" s="18">
        <f t="shared" si="25"/>
        <v>8.1841062637331898E-3</v>
      </c>
      <c r="N79" s="18">
        <f t="shared" si="26"/>
        <v>0.19781445398776784</v>
      </c>
      <c r="O79" s="18">
        <f t="shared" si="27"/>
        <v>226.98137454386807</v>
      </c>
      <c r="P79" s="18">
        <f t="shared" si="28"/>
        <v>226.98137454386807</v>
      </c>
      <c r="Q79" s="18">
        <f t="shared" si="29"/>
        <v>3.6213279099227975</v>
      </c>
      <c r="R79" s="18">
        <f t="shared" si="30"/>
        <v>230.60270245379087</v>
      </c>
      <c r="S79" s="18">
        <f t="shared" si="31"/>
        <v>0.30177732582689976</v>
      </c>
      <c r="T79" s="18">
        <f t="shared" si="31"/>
        <v>32.028153118582068</v>
      </c>
      <c r="U79" s="18">
        <v>0</v>
      </c>
      <c r="V79" s="18">
        <f t="shared" si="32"/>
        <v>135</v>
      </c>
      <c r="W79" s="18">
        <v>360</v>
      </c>
      <c r="X79" s="18">
        <f t="shared" si="33"/>
        <v>216</v>
      </c>
      <c r="Y79" s="18">
        <f t="shared" si="42"/>
        <v>180.30177732582689</v>
      </c>
      <c r="Z79" s="18">
        <f t="shared" si="34"/>
        <v>108</v>
      </c>
      <c r="AA79" s="18">
        <f t="shared" si="35"/>
        <v>157.35267574096954</v>
      </c>
      <c r="AB79" s="18">
        <f t="shared" si="36"/>
        <v>130.64732425903046</v>
      </c>
      <c r="AC79" s="18">
        <f t="shared" si="43"/>
        <v>179.69822267417311</v>
      </c>
      <c r="AD79" s="18">
        <f t="shared" si="37"/>
        <v>108</v>
      </c>
      <c r="AE79" s="18">
        <f t="shared" si="38"/>
        <v>202.64732425903046</v>
      </c>
      <c r="AF79" s="18">
        <f t="shared" si="39"/>
        <v>85.352675740969545</v>
      </c>
      <c r="AG79" s="19" t="str">
        <f t="shared" ca="1" si="40"/>
        <v xml:space="preserve">&lt;!-- Aircraft 1 --&gt;
&lt;atc:sky atc:idx='sky077'&gt;
	&lt;atc:aircraft atc:type='B737' atc:idx='TPB926'&gt;
	&lt;atc:start&gt;0&lt;/atc:start&gt;
	&lt;atc:altitude&gt;37000&lt;/atc:altitude&gt;
	&lt;atc:velocity&gt;300&lt;/atc:velocity&gt;
	&lt;atc:flightpath&gt;
		&lt;atc:point atc:x='180.3' atc:y='108'&gt;
		&lt;atc:altitude&gt;37000&lt;/atc:altitude&gt;&lt;/atc:point&gt;
		&lt;atc:point atc:x='180' atc:y='108'&gt;
		&lt;atc:altitude&gt;37000&lt;/atc:altitude&gt;&lt;/atc:point&gt;
		&lt;atc:point atc:x='179.7' atc:y='108'&gt;
		&lt;atc:altitude&gt;37000&lt;/atc:altitude&gt;
		&lt;/atc:point&gt;
	&lt;/atc:flightpath&gt;
&lt;/atc:aircraft&gt;
</v>
      </c>
      <c r="AH79" s="19" t="str">
        <f t="shared" ca="1" si="41"/>
        <v xml:space="preserve">
&lt;!-- Aircraft 2 --&gt;
&lt;atc:aircraft atc:type='B737' atc:idx='ZJM844'&gt;
	&lt;atc:start&gt;0&lt;/atc:start&gt;
	&lt;atc:altitude&gt;37000&lt;/atc:altitude&gt;
	&lt;atc:velocity&gt;500&lt;/atc:velocity&gt;
	&lt;atc:flightpath&gt;
		&lt;atc:point atc:x='157.35' atc:y='130.65'&gt;
		&lt;atc:altitude&gt;37000&lt;/atc:altitude&gt;&lt;/atc:point&gt;
		&lt;atc:point atc:x='180' atc:y='108'&gt;
		&lt;atc:altitude&gt;37000&lt;/atc:altitude&gt;&lt;/atc:point&gt;
		&lt;atc:point atc:x='202.65' atc:y='85.35'&gt;
		&lt;atc:altitude&gt;37000&lt;/atc:altitude&gt;
		&lt;/atc:point&gt;
	&lt;/atc:flightpath&gt;
&lt;/atc:aircraft&gt;
&lt;/atc:sky&gt;
</v>
      </c>
    </row>
    <row r="80" spans="1:34" x14ac:dyDescent="0.25">
      <c r="A80" s="17">
        <v>78</v>
      </c>
      <c r="B80" s="18">
        <v>370</v>
      </c>
      <c r="C80" s="18">
        <v>370</v>
      </c>
      <c r="D80" s="18">
        <v>300</v>
      </c>
      <c r="E80" s="18">
        <v>500</v>
      </c>
      <c r="F80" s="18">
        <v>135</v>
      </c>
      <c r="G80" s="18">
        <v>9</v>
      </c>
      <c r="H80" s="18">
        <v>150</v>
      </c>
      <c r="I80" s="18">
        <v>1</v>
      </c>
      <c r="J80" s="18">
        <f t="shared" si="23"/>
        <v>8.3333333333333329E-2</v>
      </c>
      <c r="K80" s="18">
        <f t="shared" si="23"/>
        <v>0.1388888888888889</v>
      </c>
      <c r="L80" s="18">
        <f t="shared" si="24"/>
        <v>4.2602780428700943E-2</v>
      </c>
      <c r="M80" s="18">
        <f t="shared" si="25"/>
        <v>8.1841062637331898E-3</v>
      </c>
      <c r="N80" s="18">
        <f t="shared" si="26"/>
        <v>0.19781445398776784</v>
      </c>
      <c r="O80" s="18">
        <f t="shared" si="27"/>
        <v>226.98137454386807</v>
      </c>
      <c r="P80" s="18">
        <f t="shared" si="28"/>
        <v>-226.98137454386807</v>
      </c>
      <c r="Q80" s="18">
        <f t="shared" si="29"/>
        <v>296.3786720900772</v>
      </c>
      <c r="R80" s="18">
        <f t="shared" si="30"/>
        <v>69.397297546209131</v>
      </c>
      <c r="S80" s="18">
        <f t="shared" si="31"/>
        <v>24.698222674173099</v>
      </c>
      <c r="T80" s="18">
        <f t="shared" si="31"/>
        <v>9.6385135480846014</v>
      </c>
      <c r="U80" s="18">
        <v>0</v>
      </c>
      <c r="V80" s="18">
        <f t="shared" si="32"/>
        <v>135</v>
      </c>
      <c r="W80" s="18">
        <v>360</v>
      </c>
      <c r="X80" s="18">
        <f t="shared" si="33"/>
        <v>216</v>
      </c>
      <c r="Y80" s="18">
        <f t="shared" si="42"/>
        <v>204.69822267417311</v>
      </c>
      <c r="Z80" s="18">
        <f t="shared" si="34"/>
        <v>108</v>
      </c>
      <c r="AA80" s="18">
        <f t="shared" si="35"/>
        <v>173.18454170959097</v>
      </c>
      <c r="AB80" s="18">
        <f t="shared" si="36"/>
        <v>114.81545829040903</v>
      </c>
      <c r="AC80" s="18">
        <f t="shared" si="43"/>
        <v>155.30177732582689</v>
      </c>
      <c r="AD80" s="18">
        <f t="shared" si="37"/>
        <v>108</v>
      </c>
      <c r="AE80" s="18">
        <f t="shared" si="38"/>
        <v>186.81545829040903</v>
      </c>
      <c r="AF80" s="18">
        <f t="shared" si="39"/>
        <v>101.18454170959097</v>
      </c>
      <c r="AG80" s="19" t="str">
        <f t="shared" ca="1" si="40"/>
        <v xml:space="preserve">&lt;!-- Aircraft 1 --&gt;
&lt;atc:sky atc:idx='sky078'&gt;
	&lt;atc:aircraft atc:type='B737' atc:idx='LSN772'&gt;
	&lt;atc:start&gt;0&lt;/atc:start&gt;
	&lt;atc:altitude&gt;37000&lt;/atc:altitude&gt;
	&lt;atc:velocity&gt;300&lt;/atc:velocity&gt;
	&lt;atc:flightpath&gt;
		&lt;atc:point atc:x='204.7' atc:y='108'&gt;
		&lt;atc:altitude&gt;37000&lt;/atc:altitude&gt;&lt;/atc:point&gt;
		&lt;atc:point atc:x='180' atc:y='108'&gt;
		&lt;atc:altitude&gt;37000&lt;/atc:altitude&gt;&lt;/atc:point&gt;
		&lt;atc:point atc:x='155.3' atc:y='108'&gt;
		&lt;atc:altitude&gt;37000&lt;/atc:altitude&gt;
		&lt;/atc:point&gt;
	&lt;/atc:flightpath&gt;
&lt;/atc:aircraft&gt;
</v>
      </c>
      <c r="AH80" s="19" t="str">
        <f t="shared" ca="1" si="41"/>
        <v xml:space="preserve">
&lt;!-- Aircraft 2 --&gt;
&lt;atc:aircraft atc:type='B737' atc:idx='NBT938'&gt;
	&lt;atc:start&gt;0&lt;/atc:start&gt;
	&lt;atc:altitude&gt;37000&lt;/atc:altitude&gt;
	&lt;atc:velocity&gt;500&lt;/atc:velocity&gt;
	&lt;atc:flightpath&gt;
		&lt;atc:point atc:x='173.18' atc:y='114.82'&gt;
		&lt;atc:altitude&gt;37000&lt;/atc:altitude&gt;&lt;/atc:point&gt;
		&lt;atc:point atc:x='180' atc:y='108'&gt;
		&lt;atc:altitude&gt;37000&lt;/atc:altitude&gt;&lt;/atc:point&gt;
		&lt;atc:point atc:x='186.82' atc:y='101.18'&gt;
		&lt;atc:altitude&gt;37000&lt;/atc:altitude&gt;
		&lt;/atc:point&gt;
	&lt;/atc:flightpath&gt;
&lt;/atc:aircraft&gt;
&lt;/atc:sky&gt;
</v>
      </c>
    </row>
    <row r="81" spans="1:34" x14ac:dyDescent="0.25">
      <c r="A81" s="17">
        <v>79</v>
      </c>
      <c r="B81" s="18">
        <v>370</v>
      </c>
      <c r="C81" s="18">
        <v>370</v>
      </c>
      <c r="D81" s="18">
        <v>300</v>
      </c>
      <c r="E81" s="18">
        <v>500</v>
      </c>
      <c r="F81" s="18">
        <v>135</v>
      </c>
      <c r="G81" s="18">
        <v>9</v>
      </c>
      <c r="H81" s="18">
        <v>300</v>
      </c>
      <c r="I81" s="18">
        <v>2</v>
      </c>
      <c r="J81" s="18">
        <f t="shared" si="23"/>
        <v>8.3333333333333329E-2</v>
      </c>
      <c r="K81" s="18">
        <f t="shared" si="23"/>
        <v>0.1388888888888889</v>
      </c>
      <c r="L81" s="18">
        <f t="shared" si="24"/>
        <v>4.2602780428700943E-2</v>
      </c>
      <c r="M81" s="18">
        <f t="shared" si="25"/>
        <v>8.1841062637331898E-3</v>
      </c>
      <c r="N81" s="18">
        <f t="shared" si="26"/>
        <v>0.19781445398776784</v>
      </c>
      <c r="O81" s="18">
        <f t="shared" si="27"/>
        <v>226.98137454386807</v>
      </c>
      <c r="P81" s="18">
        <f t="shared" si="28"/>
        <v>226.98137454386807</v>
      </c>
      <c r="Q81" s="18">
        <f t="shared" si="29"/>
        <v>153.6213279099228</v>
      </c>
      <c r="R81" s="18">
        <f t="shared" si="30"/>
        <v>380.60270245379087</v>
      </c>
      <c r="S81" s="18">
        <f t="shared" si="31"/>
        <v>12.801777325826899</v>
      </c>
      <c r="T81" s="18">
        <f t="shared" si="31"/>
        <v>52.861486451915404</v>
      </c>
      <c r="U81" s="18">
        <v>0</v>
      </c>
      <c r="V81" s="18">
        <f t="shared" si="32"/>
        <v>135</v>
      </c>
      <c r="W81" s="18">
        <v>360</v>
      </c>
      <c r="X81" s="18">
        <f t="shared" si="33"/>
        <v>216</v>
      </c>
      <c r="Y81" s="18">
        <f t="shared" si="42"/>
        <v>192.80177732582689</v>
      </c>
      <c r="Z81" s="18">
        <f t="shared" si="34"/>
        <v>108</v>
      </c>
      <c r="AA81" s="18">
        <f t="shared" si="35"/>
        <v>142.62128446624982</v>
      </c>
      <c r="AB81" s="18">
        <f t="shared" si="36"/>
        <v>145.37871553375021</v>
      </c>
      <c r="AC81" s="18">
        <f t="shared" si="43"/>
        <v>167.19822267417311</v>
      </c>
      <c r="AD81" s="18">
        <f t="shared" si="37"/>
        <v>108</v>
      </c>
      <c r="AE81" s="18">
        <f t="shared" si="38"/>
        <v>217.37871553375018</v>
      </c>
      <c r="AF81" s="18">
        <f t="shared" si="39"/>
        <v>70.621284466249804</v>
      </c>
      <c r="AG81" s="19" t="str">
        <f t="shared" ca="1" si="40"/>
        <v xml:space="preserve">&lt;!-- Aircraft 1 --&gt;
&lt;atc:sky atc:idx='sky079'&gt;
	&lt;atc:aircraft atc:type='B737' atc:idx='ZKB714'&gt;
	&lt;atc:start&gt;0&lt;/atc:start&gt;
	&lt;atc:altitude&gt;37000&lt;/atc:altitude&gt;
	&lt;atc:velocity&gt;300&lt;/atc:velocity&gt;
	&lt;atc:flightpath&gt;
		&lt;atc:point atc:x='192.8' atc:y='108'&gt;
		&lt;atc:altitude&gt;37000&lt;/atc:altitude&gt;&lt;/atc:point&gt;
		&lt;atc:point atc:x='180' atc:y='108'&gt;
		&lt;atc:altitude&gt;37000&lt;/atc:altitude&gt;&lt;/atc:point&gt;
		&lt;atc:point atc:x='167.2' atc:y='108'&gt;
		&lt;atc:altitude&gt;37000&lt;/atc:altitude&gt;
		&lt;/atc:point&gt;
	&lt;/atc:flightpath&gt;
&lt;/atc:aircraft&gt;
</v>
      </c>
      <c r="AH81" s="19" t="str">
        <f t="shared" ca="1" si="41"/>
        <v xml:space="preserve">
&lt;!-- Aircraft 2 --&gt;
&lt;atc:aircraft atc:type='B737' atc:idx='LRY826'&gt;
	&lt;atc:start&gt;0&lt;/atc:start&gt;
	&lt;atc:altitude&gt;37000&lt;/atc:altitude&gt;
	&lt;atc:velocity&gt;500&lt;/atc:velocity&gt;
	&lt;atc:flightpath&gt;
		&lt;atc:point atc:x='142.62' atc:y='145.38'&gt;
		&lt;atc:altitude&gt;37000&lt;/atc:altitude&gt;&lt;/atc:point&gt;
		&lt;atc:point atc:x='180' atc:y='108'&gt;
		&lt;atc:altitude&gt;37000&lt;/atc:altitude&gt;&lt;/atc:point&gt;
		&lt;atc:point atc:x='217.38' atc:y='70.62'&gt;
		&lt;atc:altitude&gt;37000&lt;/atc:altitude&gt;
		&lt;/atc:point&gt;
	&lt;/atc:flightpath&gt;
&lt;/atc:aircraft&gt;
&lt;/atc:sky&gt;
</v>
      </c>
    </row>
    <row r="82" spans="1:34" x14ac:dyDescent="0.25">
      <c r="A82" s="17">
        <v>80</v>
      </c>
      <c r="B82" s="18">
        <v>370</v>
      </c>
      <c r="C82" s="18">
        <v>370</v>
      </c>
      <c r="D82" s="18">
        <v>300</v>
      </c>
      <c r="E82" s="18">
        <v>500</v>
      </c>
      <c r="F82" s="18">
        <v>135</v>
      </c>
      <c r="G82" s="18">
        <v>9</v>
      </c>
      <c r="H82" s="18">
        <v>300</v>
      </c>
      <c r="I82" s="18">
        <v>1</v>
      </c>
      <c r="J82" s="18">
        <f t="shared" si="23"/>
        <v>8.3333333333333329E-2</v>
      </c>
      <c r="K82" s="18">
        <f t="shared" si="23"/>
        <v>0.1388888888888889</v>
      </c>
      <c r="L82" s="18">
        <f t="shared" si="24"/>
        <v>4.2602780428700943E-2</v>
      </c>
      <c r="M82" s="18">
        <f t="shared" si="25"/>
        <v>8.1841062637331898E-3</v>
      </c>
      <c r="N82" s="18">
        <f t="shared" si="26"/>
        <v>0.19781445398776784</v>
      </c>
      <c r="O82" s="18">
        <f t="shared" si="27"/>
        <v>226.98137454386807</v>
      </c>
      <c r="P82" s="18">
        <f t="shared" si="28"/>
        <v>-226.98137454386807</v>
      </c>
      <c r="Q82" s="18">
        <f t="shared" si="29"/>
        <v>446.3786720900772</v>
      </c>
      <c r="R82" s="18">
        <f t="shared" si="30"/>
        <v>219.39729754620913</v>
      </c>
      <c r="S82" s="18">
        <f t="shared" si="31"/>
        <v>37.198222674173095</v>
      </c>
      <c r="T82" s="18">
        <f t="shared" si="31"/>
        <v>30.471846881417935</v>
      </c>
      <c r="U82" s="18">
        <v>0</v>
      </c>
      <c r="V82" s="18">
        <f t="shared" si="32"/>
        <v>135</v>
      </c>
      <c r="W82" s="18">
        <v>360</v>
      </c>
      <c r="X82" s="18">
        <f t="shared" si="33"/>
        <v>216</v>
      </c>
      <c r="Y82" s="18">
        <f t="shared" si="42"/>
        <v>217.19822267417311</v>
      </c>
      <c r="Z82" s="18">
        <f t="shared" si="34"/>
        <v>108</v>
      </c>
      <c r="AA82" s="18">
        <f t="shared" si="35"/>
        <v>158.45315043487122</v>
      </c>
      <c r="AB82" s="18">
        <f t="shared" si="36"/>
        <v>129.54684956512878</v>
      </c>
      <c r="AC82" s="18">
        <f t="shared" si="43"/>
        <v>142.80177732582689</v>
      </c>
      <c r="AD82" s="18">
        <f t="shared" si="37"/>
        <v>108</v>
      </c>
      <c r="AE82" s="18">
        <f t="shared" si="38"/>
        <v>201.54684956512878</v>
      </c>
      <c r="AF82" s="18">
        <f t="shared" si="39"/>
        <v>86.453150434871219</v>
      </c>
      <c r="AG82" s="19" t="str">
        <f t="shared" ca="1" si="40"/>
        <v xml:space="preserve">&lt;!-- Aircraft 1 --&gt;
&lt;atc:sky atc:idx='sky080'&gt;
	&lt;atc:aircraft atc:type='B737' atc:idx='IOE333'&gt;
	&lt;atc:start&gt;0&lt;/atc:start&gt;
	&lt;atc:altitude&gt;37000&lt;/atc:altitude&gt;
	&lt;atc:velocity&gt;300&lt;/atc:velocity&gt;
	&lt;atc:flightpath&gt;
		&lt;atc:point atc:x='217.2' atc:y='108'&gt;
		&lt;atc:altitude&gt;37000&lt;/atc:altitude&gt;&lt;/atc:point&gt;
		&lt;atc:point atc:x='180' atc:y='108'&gt;
		&lt;atc:altitude&gt;37000&lt;/atc:altitude&gt;&lt;/atc:point&gt;
		&lt;atc:point atc:x='142.8' atc:y='108'&gt;
		&lt;atc:altitude&gt;37000&lt;/atc:altitude&gt;
		&lt;/atc:point&gt;
	&lt;/atc:flightpath&gt;
&lt;/atc:aircraft&gt;
</v>
      </c>
      <c r="AH82" s="19" t="str">
        <f t="shared" ca="1" si="41"/>
        <v xml:space="preserve">
&lt;!-- Aircraft 2 --&gt;
&lt;atc:aircraft atc:type='B737' atc:idx='ZYE762'&gt;
	&lt;atc:start&gt;0&lt;/atc:start&gt;
	&lt;atc:altitude&gt;37000&lt;/atc:altitude&gt;
	&lt;atc:velocity&gt;500&lt;/atc:velocity&gt;
	&lt;atc:flightpath&gt;
		&lt;atc:point atc:x='158.45' atc:y='129.55'&gt;
		&lt;atc:altitude&gt;37000&lt;/atc:altitude&gt;&lt;/atc:point&gt;
		&lt;atc:point atc:x='180' atc:y='108'&gt;
		&lt;atc:altitude&gt;37000&lt;/atc:altitude&gt;&lt;/atc:point&gt;
		&lt;atc:point atc:x='201.55' atc:y='86.45'&gt;
		&lt;atc:altitude&gt;37000&lt;/atc:altitude&gt;
		&lt;/atc:point&gt;
	&lt;/atc:flightpath&gt;
&lt;/atc:aircraft&gt;
&lt;/atc:sky&gt;
</v>
      </c>
    </row>
  </sheetData>
  <mergeCells count="8">
    <mergeCell ref="AA1:AB1"/>
    <mergeCell ref="AG1:AH1"/>
    <mergeCell ref="A1:I1"/>
    <mergeCell ref="J1:K1"/>
    <mergeCell ref="S1:T1"/>
    <mergeCell ref="U1:V1"/>
    <mergeCell ref="W1:X1"/>
    <mergeCell ref="Y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Q5" activeCellId="1" sqref="Q4 Q5"/>
    </sheetView>
  </sheetViews>
  <sheetFormatPr defaultRowHeight="15" x14ac:dyDescent="0.25"/>
  <cols>
    <col min="1" max="1" width="9.140625" bestFit="1" customWidth="1"/>
    <col min="2" max="4" width="9.140625" customWidth="1"/>
    <col min="12" max="12" width="11.28515625" customWidth="1"/>
    <col min="17" max="17" width="37.7109375" customWidth="1"/>
  </cols>
  <sheetData>
    <row r="1" spans="1:21" x14ac:dyDescent="0.25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10" t="s">
        <v>31</v>
      </c>
    </row>
    <row r="2" spans="1:21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</row>
    <row r="3" spans="1:21" ht="75" x14ac:dyDescent="0.25">
      <c r="A3" t="str">
        <f ca="1">CHAR(RANDBETWEEN(65,90))&amp;CHAR(RANDBETWEEN(65,90))&amp;CHAR(RANDBETWEEN(65,90))&amp;(RANDBETWEEN(0,9)&amp;(RANDBETWEEN(0,9)))</f>
        <v>QHU46</v>
      </c>
      <c r="B3" t="s">
        <v>80</v>
      </c>
      <c r="C3">
        <v>0</v>
      </c>
      <c r="E3">
        <v>460</v>
      </c>
      <c r="F3">
        <v>40000</v>
      </c>
      <c r="G3">
        <v>64.5</v>
      </c>
      <c r="H3">
        <v>35</v>
      </c>
      <c r="I3">
        <v>0</v>
      </c>
      <c r="J3">
        <v>35</v>
      </c>
      <c r="K3">
        <f>(J3-H3)/(I3-G3)</f>
        <v>0</v>
      </c>
      <c r="L3">
        <f>H3-K3*G3</f>
        <v>35</v>
      </c>
      <c r="M3" s="22">
        <v>30</v>
      </c>
      <c r="N3">
        <f>K3*M3+L3</f>
        <v>35</v>
      </c>
      <c r="O3" t="e">
        <f>(P3-L3)/K3</f>
        <v>#DIV/0!</v>
      </c>
      <c r="P3" s="22">
        <v>10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"&lt;/atc:flightpath&gt;"&amp;
"&lt;/atc:aircraft&gt;"</f>
        <v>&lt;atc:aircraft atc:idx="QHU46" atc:type="A320"&gt;&lt;atc:start&gt;0&lt;/atc:start&gt;&lt;atc:altitude&gt;40000&lt;/atc:altitude&gt;&lt;atc:velocity&gt;460&lt;/atc:velocity&gt;&lt;atc:flightpath&gt;&lt;atc:point atc:x='64.5' atc:y='35'/&gt;&lt;atc:point atc:x='0' atc:y='35'/&gt;&lt;/atc:flightpath&gt;&lt;/atc:aircraft&gt;</v>
      </c>
    </row>
    <row r="4" spans="1:21" ht="120" x14ac:dyDescent="0.25">
      <c r="A4" t="str">
        <f ca="1">CHAR(RANDBETWEEN(65,90))&amp;CHAR(RANDBETWEEN(65,90))&amp;CHAR(RANDBETWEEN(65,90))&amp;(RANDBETWEEN(0,9)&amp;(RANDBETWEEN(0,9)))</f>
        <v>DUZ33</v>
      </c>
      <c r="B4" t="s">
        <v>79</v>
      </c>
      <c r="C4">
        <v>6</v>
      </c>
      <c r="E4">
        <v>460</v>
      </c>
      <c r="F4">
        <v>38000</v>
      </c>
      <c r="G4">
        <v>70</v>
      </c>
      <c r="H4">
        <v>35</v>
      </c>
      <c r="I4">
        <v>0</v>
      </c>
      <c r="J4">
        <v>35</v>
      </c>
      <c r="K4">
        <f t="shared" ref="K4:K5" si="0">(J4-H4)/(I4-G4)</f>
        <v>0</v>
      </c>
      <c r="L4">
        <f t="shared" ref="L4:L5" si="1">H4-K4*G4</f>
        <v>35</v>
      </c>
      <c r="M4" s="22">
        <v>31</v>
      </c>
      <c r="N4">
        <f t="shared" ref="N4:N5" si="2">K4*M4+L4</f>
        <v>35</v>
      </c>
      <c r="O4" t="e">
        <f t="shared" ref="O4:O5" si="3">(P4-L4)/K4</f>
        <v>#DIV/0!</v>
      </c>
      <c r="P4" s="22">
        <v>11</v>
      </c>
      <c r="Q4" s="23" t="str">
        <f t="shared" ref="Q4:Q5" ca="1" si="4">"&lt;atc:aircraft atc:idx="&amp;CHAR(34)&amp;A4&amp;CHAR(34)&amp;" "&amp;"atc:type="&amp;CHAR(34)&amp;B4&amp;CHAR(34)&amp;"&gt;"&amp;
"&lt;atc:start&gt;"&amp;C4&amp;"&lt;/atc:start&gt;"&amp;
"&lt;atc:altitude&gt;"&amp;F4&amp;"&lt;/atc:altitude&gt;"&amp;
"&lt;atc:velocity&gt;"&amp;E4&amp;"&lt;/atc:velocity&gt;"&amp;
"&lt;atc:flightpath&gt;"&amp;
"&lt;atc:point atc:x="&amp;"'"&amp;G4&amp;"'"&amp;" "&amp;"atc:y="&amp;"'"&amp;H4&amp;"'"&amp;"/&gt;"&amp;
"&lt;atc:point atc:x="&amp;"'"&amp;I4&amp;"'"&amp;" "&amp;"atc:y="&amp;"'"&amp;J4&amp;"'"&amp;"/&gt;"&amp;
"&lt;/atc:flightpath&gt;"&amp;
"&lt;/atc:aircraft&gt;"</f>
        <v>&lt;atc:aircraft atc:idx="DUZ33" atc:type="B747"&gt;&lt;atc:start&gt;6&lt;/atc:start&gt;&lt;atc:altitude&gt;38000&lt;/atc:altitude&gt;&lt;atc:velocity&gt;460&lt;/atc:velocity&gt;&lt;atc:flightpath&gt;&lt;atc:point atc:x='70' atc:y='35'/&gt;&lt;atc:point atc:x='0' atc:y='35'/&gt;&lt;/atc:flightpath&gt;&lt;/atc:aircraft&gt;</v>
      </c>
      <c r="U4" t="s">
        <v>77</v>
      </c>
    </row>
    <row r="5" spans="1:21" ht="120" x14ac:dyDescent="0.25">
      <c r="A5" t="str">
        <f ca="1">CHAR(RANDBETWEEN(65,90))&amp;CHAR(RANDBETWEEN(65,90))&amp;CHAR(RANDBETWEEN(65,90))&amp;(RANDBETWEEN(0,9)&amp;(RANDBETWEEN(0,9)))</f>
        <v>XUM99</v>
      </c>
      <c r="B5" t="s">
        <v>80</v>
      </c>
      <c r="C5">
        <v>0</v>
      </c>
      <c r="E5">
        <v>480</v>
      </c>
      <c r="F5">
        <v>35000</v>
      </c>
      <c r="G5">
        <v>9.75</v>
      </c>
      <c r="H5">
        <v>35</v>
      </c>
      <c r="I5">
        <v>0</v>
      </c>
      <c r="J5">
        <v>35</v>
      </c>
      <c r="K5">
        <f t="shared" si="0"/>
        <v>0</v>
      </c>
      <c r="L5">
        <f t="shared" si="1"/>
        <v>35</v>
      </c>
      <c r="M5" s="22">
        <v>32</v>
      </c>
      <c r="N5">
        <f t="shared" si="2"/>
        <v>35</v>
      </c>
      <c r="O5" t="e">
        <f t="shared" si="3"/>
        <v>#DIV/0!</v>
      </c>
      <c r="P5" s="22">
        <v>12</v>
      </c>
      <c r="Q5" s="23" t="str">
        <f t="shared" ca="1" si="4"/>
        <v>&lt;atc:aircraft atc:idx="XUM99" atc:type="A320"&gt;&lt;atc:start&gt;0&lt;/atc:start&gt;&lt;atc:altitude&gt;35000&lt;/atc:altitude&gt;&lt;atc:velocity&gt;480&lt;/atc:velocity&gt;&lt;atc:flightpath&gt;&lt;atc:point atc:x='9.75' atc:y='35'/&gt;&lt;atc:point atc:x='0' atc:y='35'/&gt;&lt;/atc:flightpath&gt;&lt;/atc:aircraft&gt;</v>
      </c>
    </row>
    <row r="6" spans="1:21" ht="36" customHeight="1" x14ac:dyDescent="0.25">
      <c r="A6" t="str">
        <f ca="1">CHAR(RANDBETWEEN(65,90))&amp;CHAR(RANDBETWEEN(65,90))&amp;CHAR(RANDBETWEEN(65,90))&amp;(RANDBETWEEN(0,9)&amp;(RANDBETWEEN(0,9)))</f>
        <v>NHM74</v>
      </c>
      <c r="B6" t="s">
        <v>79</v>
      </c>
      <c r="C6">
        <v>0</v>
      </c>
      <c r="E6">
        <v>460</v>
      </c>
      <c r="F6">
        <v>37000</v>
      </c>
      <c r="G6">
        <v>57.5</v>
      </c>
      <c r="H6">
        <v>35</v>
      </c>
      <c r="I6">
        <v>0</v>
      </c>
      <c r="J6">
        <v>35</v>
      </c>
      <c r="K6">
        <f t="shared" ref="K6" si="5">(J6-H6)/(I6-G6)</f>
        <v>0</v>
      </c>
      <c r="L6">
        <f t="shared" ref="L6" si="6">H6-K6*G6</f>
        <v>35</v>
      </c>
      <c r="M6" s="22">
        <v>32</v>
      </c>
      <c r="N6">
        <f t="shared" ref="N6" si="7">K6*M6+L6</f>
        <v>35</v>
      </c>
      <c r="O6" t="e">
        <f t="shared" ref="O6" si="8">(P6-L6)/K6</f>
        <v>#DIV/0!</v>
      </c>
      <c r="P6" s="22">
        <v>12</v>
      </c>
      <c r="Q6" s="23" t="str">
        <f ca="1">"&lt;atc:aircraft atc:idx="&amp;CHAR(34)&amp;A6&amp;CHAR(34)&amp;" "&amp;"atc:type="&amp;CHAR(34)&amp;B6&amp;CHAR(34)&amp;"&gt;"&amp;
"&lt;atc:start&gt;"&amp;C6&amp;"&lt;/atc:start&gt;"&amp;
"&lt;atc:altitude&gt;"&amp;F6&amp;"&lt;/atc:altitude&gt;"&amp;
"&lt;atc:velocity&gt;"&amp;E6&amp;"&lt;/atc:velocity&gt;"&amp;
"&lt;atc:flightpath&gt;"&amp;
"&lt;atc:point atc:x="&amp;"'"&amp;G6&amp;"'"&amp;" "&amp;"atc:y="&amp;"'"&amp;H6&amp;"'"&amp;"/&gt;"&amp;
"&lt;atc:point atc:x="&amp;"'"&amp;I6&amp;"'"&amp;" "&amp;"atc:y="&amp;"'"&amp;J6&amp;"'"&amp;"/&gt;"&amp;
"&lt;/atc:flightpath&gt;"&amp;
"&lt;/atc:aircraft&gt;"</f>
        <v>&lt;atc:aircraft atc:idx="NHM74" atc:type="B747"&gt;&lt;atc:start&gt;0&lt;/atc:start&gt;&lt;atc:altitude&gt;37000&lt;/atc:altitude&gt;&lt;atc:velocity&gt;460&lt;/atc:velocity&gt;&lt;atc:flightpath&gt;&lt;atc:point atc:x='57.5' atc:y='35'/&gt;&lt;atc:point atc:x='0' atc:y='35'/&gt;&lt;/atc:flightpath&gt;&lt;/atc:aircraft&gt;</v>
      </c>
    </row>
  </sheetData>
  <mergeCells count="2">
    <mergeCell ref="A1:L1"/>
    <mergeCell ref="M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A2" zoomScale="115" zoomScaleNormal="115" workbookViewId="0">
      <selection activeCell="Q4" sqref="Q4"/>
    </sheetView>
  </sheetViews>
  <sheetFormatPr defaultRowHeight="15" x14ac:dyDescent="0.25"/>
  <sheetData>
    <row r="1" spans="1:17" x14ac:dyDescent="0.25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10" t="s">
        <v>31</v>
      </c>
    </row>
    <row r="2" spans="1:17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</row>
    <row r="3" spans="1:17" ht="63.75" customHeight="1" x14ac:dyDescent="0.25">
      <c r="A3" t="str">
        <f ca="1">CHAR(RANDBETWEEN(65,90))&amp;CHAR(RANDBETWEEN(65,90))&amp;CHAR(RANDBETWEEN(65,90))&amp;(RANDBETWEEN(0,9)&amp;(RANDBETWEEN(0,9)))</f>
        <v>BDP38</v>
      </c>
      <c r="B3" t="s">
        <v>78</v>
      </c>
      <c r="C3">
        <v>0</v>
      </c>
      <c r="E3">
        <v>500</v>
      </c>
      <c r="F3">
        <v>35000</v>
      </c>
      <c r="G3">
        <v>0</v>
      </c>
      <c r="H3">
        <v>18</v>
      </c>
      <c r="I3">
        <v>70</v>
      </c>
      <c r="J3">
        <v>18</v>
      </c>
      <c r="K3">
        <f>(J3-H3)/(I3-G3)</f>
        <v>0</v>
      </c>
      <c r="L3">
        <f>H3-K3*G3</f>
        <v>18</v>
      </c>
      <c r="M3" s="22">
        <v>30</v>
      </c>
      <c r="N3">
        <f>K3*M3+L3</f>
        <v>18</v>
      </c>
      <c r="O3" t="e">
        <f>(P3-L3)/K3</f>
        <v>#DIV/0!</v>
      </c>
      <c r="P3" s="22">
        <v>10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"&lt;/atc:flightpath&gt;"&amp;
"&lt;/atc:aircraft&gt;"</f>
        <v>&lt;atc:aircraft atc:idx="BDP38" atc:type="B737"&gt;&lt;atc:start&gt;0&lt;/atc:start&gt;&lt;atc:altitude&gt;35000&lt;/atc:altitude&gt;&lt;atc:velocity&gt;500&lt;/atc:velocity&gt;&lt;atc:flightpath&gt;&lt;atc:point atc:x='0' atc:y='18'/&gt;&lt;atc:point atc:x='70' atc:y='18'/&gt;&lt;/atc:flightpath&gt;&lt;/atc:aircraft&gt;</v>
      </c>
    </row>
    <row r="4" spans="1:17" ht="80.25" customHeight="1" x14ac:dyDescent="0.25">
      <c r="A4" t="str">
        <f ca="1">CHAR(RANDBETWEEN(65,90))&amp;CHAR(RANDBETWEEN(65,90))&amp;CHAR(RANDBETWEEN(65,90))&amp;(RANDBETWEEN(0,9)&amp;(RANDBETWEEN(0,9)))</f>
        <v>HDS96</v>
      </c>
      <c r="B4" t="s">
        <v>80</v>
      </c>
      <c r="C4">
        <v>0</v>
      </c>
      <c r="E4">
        <v>500</v>
      </c>
      <c r="F4">
        <v>37500</v>
      </c>
      <c r="G4">
        <v>59</v>
      </c>
      <c r="H4">
        <v>18</v>
      </c>
      <c r="I4">
        <v>70</v>
      </c>
      <c r="J4">
        <v>18</v>
      </c>
      <c r="K4">
        <f>(J4-H4)/(I4-G4)</f>
        <v>0</v>
      </c>
      <c r="L4">
        <f>H4-K4*G4</f>
        <v>18</v>
      </c>
      <c r="M4" s="22">
        <v>30</v>
      </c>
      <c r="N4">
        <f>K4*M4+L4</f>
        <v>18</v>
      </c>
      <c r="O4" t="e">
        <f>(P4-L4)/K4</f>
        <v>#DIV/0!</v>
      </c>
      <c r="P4" s="22">
        <v>10</v>
      </c>
      <c r="Q4" s="23" t="str">
        <f ca="1">"&lt;atc:aircraft atc:idx="&amp;CHAR(34)&amp;A4&amp;CHAR(34)&amp;" "&amp;"atc:type="&amp;CHAR(34)&amp;B4&amp;CHAR(34)&amp;"&gt;"&amp;
"&lt;atc:start&gt;"&amp;C4&amp;"&lt;/atc:start&gt;"&amp;
"&lt;atc:altitude&gt;"&amp;F4&amp;"&lt;/atc:altitude&gt;"&amp;
"&lt;atc:velocity&gt;"&amp;E4&amp;"&lt;/atc:velocity&gt;"&amp;
"&lt;atc:flightpath&gt;"&amp;
"&lt;atc:point atc:x="&amp;"'"&amp;G4&amp;"'"&amp;" "&amp;"atc:y="&amp;"'"&amp;H4&amp;"'"&amp;"/&gt;"&amp;
"&lt;atc:point atc:x="&amp;"'"&amp;I4&amp;"'"&amp;" "&amp;"atc:y="&amp;"'"&amp;J4&amp;"'"&amp;"/&gt;"&amp;
"&lt;/atc:flightpath&gt;"&amp;
"&lt;/atc:aircraft&gt;"</f>
        <v>&lt;atc:aircraft atc:idx="HDS96" atc:type="A320"&gt;&lt;atc:start&gt;0&lt;/atc:start&gt;&lt;atc:altitude&gt;37500&lt;/atc:altitude&gt;&lt;atc:velocity&gt;500&lt;/atc:velocity&gt;&lt;atc:flightpath&gt;&lt;atc:point atc:x='59' atc:y='18'/&gt;&lt;atc:point atc:x='70' atc:y='18'/&gt;&lt;/atc:flightpath&gt;&lt;/atc:aircraft&gt;</v>
      </c>
    </row>
    <row r="5" spans="1:17" ht="132.75" customHeight="1" x14ac:dyDescent="0.25">
      <c r="A5" t="str">
        <f ca="1">CHAR(RANDBETWEEN(65,90))&amp;CHAR(RANDBETWEEN(65,90))&amp;CHAR(RANDBETWEEN(65,90))&amp;(RANDBETWEEN(0,9)&amp;(RANDBETWEEN(0,9)))</f>
        <v>EGC39</v>
      </c>
      <c r="B5" t="s">
        <v>97</v>
      </c>
      <c r="C5">
        <v>5</v>
      </c>
      <c r="E5" t="str">
        <f ca="1">RANDBETWEEN(45,50)&amp;"0"</f>
        <v>480</v>
      </c>
      <c r="F5" t="str">
        <f ca="1">RANDBETWEEN(31,40)&amp;"000"</f>
        <v>37000</v>
      </c>
      <c r="G5">
        <v>15</v>
      </c>
      <c r="H5">
        <v>18</v>
      </c>
      <c r="I5">
        <v>70</v>
      </c>
      <c r="J5">
        <v>18</v>
      </c>
      <c r="K5">
        <f>(J5-H5)/(I5-G5)</f>
        <v>0</v>
      </c>
      <c r="L5">
        <f>H5-K5*G5</f>
        <v>18</v>
      </c>
      <c r="M5" s="22">
        <v>30</v>
      </c>
      <c r="N5">
        <f>K5*M5+L5</f>
        <v>18</v>
      </c>
      <c r="O5" t="e">
        <f>(P5-L5)/K5</f>
        <v>#DIV/0!</v>
      </c>
      <c r="P5" s="22">
        <v>10</v>
      </c>
      <c r="Q5" s="23" t="str">
        <f ca="1">"&lt;atc:aircraft atc:idx="&amp;CHAR(34)&amp;A5&amp;CHAR(34)&amp;" "&amp;"atc:type="&amp;CHAR(34)&amp;B5&amp;CHAR(34)&amp;"&gt;"&amp;
"&lt;atc:start&gt;"&amp;C5&amp;"&lt;/atc:start&gt;"&amp;
"&lt;atc:altitude&gt;"&amp;F5&amp;"&lt;/atc:altitude&gt;"&amp;
"&lt;atc:velocity&gt;"&amp;E5&amp;"&lt;/atc:velocity&gt;"&amp;
"&lt;atc:flightpath&gt;"&amp;
"&lt;atc:point atc:x="&amp;"'"&amp;G5&amp;"'"&amp;" "&amp;"atc:y="&amp;"'"&amp;H5&amp;"'"&amp;"/&gt;"&amp;
"&lt;atc:point atc:x="&amp;"'"&amp;I5&amp;"'"&amp;" "&amp;"atc:y="&amp;"'"&amp;J5&amp;"'"&amp;"/&gt;"&amp;
"&lt;/atc:flightpath&gt;"&amp;
"&lt;/atc:aircraft&gt;"</f>
        <v>&lt;atc:aircraft atc:idx="EGC39" atc:type="B744"&gt;&lt;atc:start&gt;5&lt;/atc:start&gt;&lt;atc:altitude&gt;37000&lt;/atc:altitude&gt;&lt;atc:velocity&gt;480&lt;/atc:velocity&gt;&lt;atc:flightpath&gt;&lt;atc:point atc:x='15' atc:y='18'/&gt;&lt;atc:point atc:x='70' atc:y='18'/&gt;&lt;/atc:flightpath&gt;&lt;/atc:aircraft&gt;</v>
      </c>
    </row>
    <row r="6" spans="1:17" ht="29.25" customHeight="1" x14ac:dyDescent="0.25">
      <c r="A6" t="str">
        <f t="shared" ref="A6:A8" ca="1" si="0">CHAR(RANDBETWEEN(65,90))&amp;CHAR(RANDBETWEEN(65,90))&amp;CHAR(RANDBETWEEN(65,90))&amp;(RANDBETWEEN(0,9)&amp;(RANDBETWEEN(0,9)))</f>
        <v>RKM10</v>
      </c>
      <c r="B6" t="s">
        <v>78</v>
      </c>
      <c r="C6">
        <v>5</v>
      </c>
      <c r="E6" t="str">
        <f t="shared" ref="E6:E8" ca="1" si="1">RANDBETWEEN(45,50)&amp;"0"</f>
        <v>450</v>
      </c>
      <c r="F6" t="str">
        <f t="shared" ref="F6:F8" ca="1" si="2">RANDBETWEEN(31,40)&amp;"000"</f>
        <v>38000</v>
      </c>
      <c r="G6">
        <v>34</v>
      </c>
      <c r="H6">
        <v>18</v>
      </c>
      <c r="I6">
        <v>70</v>
      </c>
      <c r="J6">
        <v>18</v>
      </c>
      <c r="K6">
        <f t="shared" ref="K6:K8" si="3">(J6-H6)/(I6-G6)</f>
        <v>0</v>
      </c>
      <c r="L6">
        <f t="shared" ref="L6:L8" si="4">H6-K6*G6</f>
        <v>18</v>
      </c>
      <c r="M6" s="22">
        <v>31</v>
      </c>
      <c r="N6">
        <f t="shared" ref="N6:N8" si="5">K6*M6+L6</f>
        <v>18</v>
      </c>
      <c r="O6" t="e">
        <f t="shared" ref="O6:O8" si="6">(P6-L6)/K6</f>
        <v>#DIV/0!</v>
      </c>
      <c r="P6" s="22">
        <v>11</v>
      </c>
      <c r="Q6" s="23" t="str">
        <f t="shared" ref="Q6:Q8" ca="1" si="7">"&lt;atc:aircraft atc:idx="&amp;CHAR(34)&amp;A6&amp;CHAR(34)&amp;" "&amp;"atc:type="&amp;CHAR(34)&amp;B6&amp;CHAR(34)&amp;"&gt;"&amp;
"&lt;atc:start&gt;"&amp;C6&amp;"&lt;/atc:start&gt;"&amp;
"&lt;atc:altitude&gt;"&amp;F6&amp;"&lt;/atc:altitude&gt;"&amp;
"&lt;atc:velocity&gt;"&amp;E6&amp;"&lt;/atc:velocity&gt;"&amp;
"&lt;atc:flightpath&gt;"&amp;
"&lt;atc:point atc:x="&amp;"'"&amp;G6&amp;"'"&amp;" "&amp;"atc:y="&amp;"'"&amp;H6&amp;"'"&amp;"/&gt;"&amp;
"&lt;atc:point atc:x="&amp;"'"&amp;I6&amp;"'"&amp;" "&amp;"atc:y="&amp;"'"&amp;J6&amp;"'"&amp;"/&gt;"&amp;
"&lt;/atc:flightpath&gt;"&amp;
"&lt;/atc:aircraft&gt;"</f>
        <v>&lt;atc:aircraft atc:idx="RKM10" atc:type="B737"&gt;&lt;atc:start&gt;5&lt;/atc:start&gt;&lt;atc:altitude&gt;38000&lt;/atc:altitude&gt;&lt;atc:velocity&gt;450&lt;/atc:velocity&gt;&lt;atc:flightpath&gt;&lt;atc:point atc:x='34' atc:y='18'/&gt;&lt;atc:point atc:x='70' atc:y='18'/&gt;&lt;/atc:flightpath&gt;&lt;/atc:aircraft&gt;</v>
      </c>
    </row>
    <row r="7" spans="1:17" ht="30" customHeight="1" x14ac:dyDescent="0.25">
      <c r="A7" t="str">
        <f t="shared" ca="1" si="0"/>
        <v>JKW66</v>
      </c>
      <c r="B7" t="s">
        <v>195</v>
      </c>
      <c r="C7">
        <v>5</v>
      </c>
      <c r="E7" t="str">
        <f t="shared" ca="1" si="1"/>
        <v>500</v>
      </c>
      <c r="F7" t="str">
        <f t="shared" ca="1" si="2"/>
        <v>40000</v>
      </c>
      <c r="G7">
        <v>45</v>
      </c>
      <c r="H7">
        <v>18</v>
      </c>
      <c r="I7">
        <v>70</v>
      </c>
      <c r="J7">
        <v>18</v>
      </c>
      <c r="K7">
        <f t="shared" si="3"/>
        <v>0</v>
      </c>
      <c r="L7">
        <f t="shared" si="4"/>
        <v>18</v>
      </c>
      <c r="M7" s="22">
        <v>32</v>
      </c>
      <c r="N7">
        <f t="shared" si="5"/>
        <v>18</v>
      </c>
      <c r="O7" t="e">
        <f t="shared" si="6"/>
        <v>#DIV/0!</v>
      </c>
      <c r="P7" s="22">
        <v>12</v>
      </c>
      <c r="Q7" s="23" t="str">
        <f t="shared" ca="1" si="7"/>
        <v>&lt;atc:aircraft atc:idx="JKW66" atc:type="B746"&gt;&lt;atc:start&gt;5&lt;/atc:start&gt;&lt;atc:altitude&gt;40000&lt;/atc:altitude&gt;&lt;atc:velocity&gt;500&lt;/atc:velocity&gt;&lt;atc:flightpath&gt;&lt;atc:point atc:x='45' atc:y='18'/&gt;&lt;atc:point atc:x='70' atc:y='18'/&gt;&lt;/atc:flightpath&gt;&lt;/atc:aircraft&gt;</v>
      </c>
    </row>
    <row r="8" spans="1:17" ht="17.25" customHeight="1" x14ac:dyDescent="0.25">
      <c r="A8" t="str">
        <f t="shared" ca="1" si="0"/>
        <v>ZWG28</v>
      </c>
      <c r="B8" t="s">
        <v>79</v>
      </c>
      <c r="C8">
        <v>5</v>
      </c>
      <c r="E8" t="str">
        <f t="shared" ca="1" si="1"/>
        <v>480</v>
      </c>
      <c r="F8" t="str">
        <f t="shared" ca="1" si="2"/>
        <v>34000</v>
      </c>
      <c r="G8">
        <v>58</v>
      </c>
      <c r="H8">
        <v>18</v>
      </c>
      <c r="I8">
        <v>70</v>
      </c>
      <c r="J8">
        <v>18</v>
      </c>
      <c r="K8">
        <f t="shared" si="3"/>
        <v>0</v>
      </c>
      <c r="L8">
        <f t="shared" si="4"/>
        <v>18</v>
      </c>
      <c r="M8" s="22">
        <v>33</v>
      </c>
      <c r="N8">
        <f t="shared" si="5"/>
        <v>18</v>
      </c>
      <c r="O8" t="e">
        <f t="shared" si="6"/>
        <v>#DIV/0!</v>
      </c>
      <c r="P8" s="22">
        <v>13</v>
      </c>
      <c r="Q8" s="23" t="str">
        <f t="shared" ca="1" si="7"/>
        <v>&lt;atc:aircraft atc:idx="ZWG28" atc:type="B747"&gt;&lt;atc:start&gt;5&lt;/atc:start&gt;&lt;atc:altitude&gt;34000&lt;/atc:altitude&gt;&lt;atc:velocity&gt;480&lt;/atc:velocity&gt;&lt;atc:flightpath&gt;&lt;atc:point atc:x='58' atc:y='18'/&gt;&lt;atc:point atc:x='70' atc:y='18'/&gt;&lt;/atc:flightpath&gt;&lt;/atc:aircraft&gt;</v>
      </c>
    </row>
  </sheetData>
  <mergeCells count="2">
    <mergeCell ref="A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Q14" sqref="Q14"/>
    </sheetView>
  </sheetViews>
  <sheetFormatPr defaultRowHeight="15" x14ac:dyDescent="0.25"/>
  <sheetData>
    <row r="1" spans="1:17" x14ac:dyDescent="0.25">
      <c r="A1" s="29" t="s">
        <v>81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31" t="s">
        <v>31</v>
      </c>
    </row>
    <row r="2" spans="1:17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  <c r="Q2" s="31"/>
    </row>
    <row r="3" spans="1:17" ht="44.25" customHeight="1" x14ac:dyDescent="0.25">
      <c r="A3" t="str">
        <f ca="1">CHAR(RANDBETWEEN(65,90))&amp;CHAR(RANDBETWEEN(65,90))&amp;CHAR(RANDBETWEEN(65,90))&amp;(RANDBETWEEN(0,9)&amp;(RANDBETWEEN(0,9)))</f>
        <v>PKF14</v>
      </c>
      <c r="B3" t="s">
        <v>78</v>
      </c>
      <c r="C3">
        <v>12</v>
      </c>
      <c r="E3">
        <v>500</v>
      </c>
      <c r="F3" t="str">
        <f ca="1">RANDBETWEEN(30,40)&amp;"000"</f>
        <v>35000</v>
      </c>
      <c r="G3">
        <v>18</v>
      </c>
      <c r="H3">
        <v>52.5</v>
      </c>
      <c r="I3">
        <v>18</v>
      </c>
      <c r="J3">
        <v>8</v>
      </c>
      <c r="K3" t="e">
        <f>(J3-H3)/(I3-G3)</f>
        <v>#DIV/0!</v>
      </c>
      <c r="L3" t="e">
        <f>H3-K3*G3</f>
        <v>#DIV/0!</v>
      </c>
      <c r="M3" s="22">
        <v>30</v>
      </c>
      <c r="N3" t="e">
        <f>K3*M3+L3</f>
        <v>#DIV/0!</v>
      </c>
      <c r="O3" t="e">
        <f>(P3-L3)/K3</f>
        <v>#DIV/0!</v>
      </c>
      <c r="P3" s="22">
        <v>10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"&lt;atc:point atc:x="&amp;"'"&amp;I14&amp;"'"&amp;" "&amp;"atc:y="&amp;"'"&amp;J14&amp;"'"&amp;"/&gt;"&amp;
"&lt;/atc:flightpath&gt;"&amp;
"&lt;/atc:aircraft&gt;"</f>
        <v>&lt;atc:aircraft atc:idx="PKF14" atc:type="B737"&gt;&lt;atc:start&gt;12&lt;/atc:start&gt;&lt;atc:altitude&gt;35000&lt;/atc:altitude&gt;&lt;atc:velocity&gt;500&lt;/atc:velocity&gt;&lt;atc:flightpath&gt;&lt;atc:point atc:x='18' atc:y='52.5'/&gt;&lt;atc:point atc:x='18' atc:y='8'/&gt;&lt;atc:point atc:x='12' atc:y='0'/&gt;&lt;/atc:flightpath&gt;&lt;/atc:aircraft&gt;</v>
      </c>
    </row>
    <row r="4" spans="1:17" ht="54" customHeight="1" x14ac:dyDescent="0.25">
      <c r="A4" t="str">
        <f ca="1">CHAR(RANDBETWEEN(65,90))&amp;CHAR(RANDBETWEEN(65,90))&amp;CHAR(RANDBETWEEN(65,90))&amp;(RANDBETWEEN(0,9)&amp;(RANDBETWEEN(0,9)))</f>
        <v>OJH42</v>
      </c>
      <c r="B4" t="s">
        <v>78</v>
      </c>
      <c r="C4">
        <v>0</v>
      </c>
      <c r="E4">
        <v>450</v>
      </c>
      <c r="F4">
        <v>35000</v>
      </c>
      <c r="G4">
        <v>18</v>
      </c>
      <c r="H4">
        <v>37</v>
      </c>
      <c r="I4">
        <v>18</v>
      </c>
      <c r="J4">
        <v>8</v>
      </c>
      <c r="K4" t="e">
        <f>(J4-H4)/(I4-G4)</f>
        <v>#DIV/0!</v>
      </c>
      <c r="L4" t="e">
        <f>H4-K4*G4</f>
        <v>#DIV/0!</v>
      </c>
      <c r="M4" s="22">
        <v>30</v>
      </c>
      <c r="N4" t="e">
        <f>K4*M4+L4</f>
        <v>#DIV/0!</v>
      </c>
      <c r="O4" t="e">
        <f>(P4-L4)/K4</f>
        <v>#DIV/0!</v>
      </c>
      <c r="P4" s="22">
        <v>10</v>
      </c>
      <c r="Q4" s="23" t="str">
        <f ca="1">"&lt;atc:aircraft atc:idx="&amp;CHAR(34)&amp;A4&amp;CHAR(34)&amp;" "&amp;"atc:type="&amp;CHAR(34)&amp;B4&amp;CHAR(34)&amp;"&gt;"&amp;
"&lt;atc:start&gt;"&amp;C4&amp;"&lt;/atc:start&gt;"&amp;
"&lt;atc:altitude&gt;"&amp;F4&amp;"&lt;/atc:altitude&gt;"&amp;
"&lt;atc:velocity&gt;"&amp;E4&amp;"&lt;/atc:velocity&gt;"&amp;
"&lt;atc:flightpath&gt;"&amp;
"&lt;atc:point atc:x="&amp;"'"&amp;G4&amp;"'"&amp;" "&amp;"atc:y="&amp;"'"&amp;H4&amp;"'"&amp;"/&gt;"&amp;
"&lt;atc:point atc:x="&amp;"'"&amp;I4&amp;"'"&amp;" "&amp;"atc:y="&amp;"'"&amp;J4&amp;"'"&amp;"/&gt;"&amp;
"&lt;atc:point atc:x="&amp;"'"&amp;I15&amp;"'"&amp;" "&amp;"atc:y="&amp;"'"&amp;J15&amp;"'"&amp;"/&gt;"&amp;
"&lt;/atc:flightpath&gt;"&amp;
"&lt;/atc:aircraft&gt;"</f>
        <v>&lt;atc:aircraft atc:idx="OJH42" atc:type="B737"&gt;&lt;atc:start&gt;0&lt;/atc:start&gt;&lt;atc:altitude&gt;35000&lt;/atc:altitude&gt;&lt;atc:velocity&gt;450&lt;/atc:velocity&gt;&lt;atc:flightpath&gt;&lt;atc:point atc:x='18' atc:y='37'/&gt;&lt;atc:point atc:x='18' atc:y='8'/&gt;&lt;atc:point atc:x='12' atc:y='0'/&gt;&lt;/atc:flightpath&gt;&lt;/atc:aircraft&gt;</v>
      </c>
    </row>
    <row r="12" spans="1:17" x14ac:dyDescent="0.25">
      <c r="A12" s="29" t="s">
        <v>82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 t="s">
        <v>71</v>
      </c>
      <c r="N12" s="30"/>
      <c r="O12" s="30"/>
      <c r="P12" s="30"/>
      <c r="Q12" s="31" t="s">
        <v>31</v>
      </c>
    </row>
    <row r="13" spans="1:17" x14ac:dyDescent="0.25">
      <c r="A13" s="11" t="s">
        <v>32</v>
      </c>
      <c r="B13" s="11" t="s">
        <v>75</v>
      </c>
      <c r="C13" s="11" t="s">
        <v>76</v>
      </c>
      <c r="D13" s="11"/>
      <c r="E13" s="11" t="s">
        <v>34</v>
      </c>
      <c r="F13" s="11" t="s">
        <v>33</v>
      </c>
      <c r="G13" s="11" t="s">
        <v>27</v>
      </c>
      <c r="H13" s="11" t="s">
        <v>29</v>
      </c>
      <c r="I13" s="11" t="s">
        <v>28</v>
      </c>
      <c r="J13" s="11" t="s">
        <v>30</v>
      </c>
      <c r="K13" s="11" t="s">
        <v>73</v>
      </c>
      <c r="L13" s="11" t="s">
        <v>74</v>
      </c>
      <c r="M13" s="20" t="s">
        <v>72</v>
      </c>
      <c r="N13" s="20" t="s">
        <v>52</v>
      </c>
      <c r="O13" s="21" t="s">
        <v>72</v>
      </c>
      <c r="P13" s="21" t="s">
        <v>52</v>
      </c>
      <c r="Q13" s="31"/>
    </row>
    <row r="14" spans="1:17" ht="43.5" customHeight="1" x14ac:dyDescent="0.25">
      <c r="A14" t="str">
        <f ca="1">CHAR(RANDBETWEEN(65,90))&amp;CHAR(RANDBETWEEN(65,90))&amp;CHAR(RANDBETWEEN(65,90))&amp;(RANDBETWEEN(0,9)&amp;(RANDBETWEEN(0,9)))</f>
        <v>YOV87</v>
      </c>
      <c r="B14" t="s">
        <v>78</v>
      </c>
      <c r="C14">
        <v>0</v>
      </c>
      <c r="E14">
        <v>480</v>
      </c>
      <c r="F14">
        <v>40000</v>
      </c>
      <c r="G14">
        <v>18</v>
      </c>
      <c r="H14">
        <v>8</v>
      </c>
      <c r="I14">
        <v>12</v>
      </c>
      <c r="J14">
        <v>0</v>
      </c>
      <c r="K14">
        <f>(J14-H14)/(I14-G14)</f>
        <v>1.3333333333333333</v>
      </c>
      <c r="L14">
        <f>H14-K14*G14</f>
        <v>-16</v>
      </c>
      <c r="M14" s="22">
        <v>30</v>
      </c>
      <c r="N14">
        <f>K14*M14+L14</f>
        <v>24</v>
      </c>
      <c r="O14">
        <f>(P14-L14)/K14</f>
        <v>14.25</v>
      </c>
      <c r="P14" s="22">
        <v>3</v>
      </c>
      <c r="Q14" s="23" t="str">
        <f ca="1">"&lt;atc:aircraft atc:idx="&amp;CHAR(34)&amp;A14&amp;CHAR(34)&amp;" "&amp;"atc:type="&amp;CHAR(34)&amp;B14&amp;CHAR(34)&amp;"&gt;"&amp;
"&lt;atc:start&gt;"&amp;C14&amp;"&lt;/atc:start&gt;"&amp;
"&lt;atc:altitude&gt;"&amp;F14&amp;"&lt;/atc:altitude&gt;"&amp;
"&lt;atc:velocity&gt;"&amp;E14&amp;"&lt;/atc:velocity&gt;"&amp;
"&lt;atc:flightpath&gt;"&amp;
"&lt;atc:point atc:x="&amp;"'"&amp;G14&amp;"'"&amp;" "&amp;"atc:y="&amp;"'"&amp;H14&amp;"'"&amp;"/&gt;"&amp;
"&lt;atc:point atc:x="&amp;"'"&amp;I14&amp;"'"&amp;" "&amp;"atc:y="&amp;"'"&amp;J14&amp;"'"&amp;"/&gt;"&amp;
"&lt;/atc:flightpath&gt;"&amp;
"&lt;/atc:aircraft&gt;"</f>
        <v>&lt;atc:aircraft atc:idx="YOV87" atc:type="B737"&gt;&lt;atc:start&gt;0&lt;/atc:start&gt;&lt;atc:altitude&gt;40000&lt;/atc:altitude&gt;&lt;atc:velocity&gt;480&lt;/atc:velocity&gt;&lt;atc:flightpath&gt;&lt;atc:point atc:x='18' atc:y='8'/&gt;&lt;atc:point atc:x='12' atc:y='0'/&gt;&lt;/atc:flightpath&gt;&lt;/atc:aircraft&gt;</v>
      </c>
    </row>
    <row r="15" spans="1:17" ht="21.75" customHeight="1" x14ac:dyDescent="0.25">
      <c r="A15" t="str">
        <f ca="1">CHAR(RANDBETWEEN(65,90))&amp;CHAR(RANDBETWEEN(65,90))&amp;CHAR(RANDBETWEEN(65,90))&amp;(RANDBETWEEN(0,9)&amp;(RANDBETWEEN(0,9)))</f>
        <v>RHA21</v>
      </c>
      <c r="B15" t="s">
        <v>78</v>
      </c>
      <c r="C15">
        <v>0</v>
      </c>
      <c r="E15">
        <v>480</v>
      </c>
      <c r="F15">
        <v>40000</v>
      </c>
      <c r="G15">
        <v>18</v>
      </c>
      <c r="H15">
        <v>8</v>
      </c>
      <c r="I15">
        <v>12</v>
      </c>
      <c r="J15">
        <v>0</v>
      </c>
      <c r="K15">
        <f>(J15-H15)/(I15-G15)</f>
        <v>1.3333333333333333</v>
      </c>
      <c r="L15">
        <f>H15-K15*G15</f>
        <v>-16</v>
      </c>
      <c r="M15" s="22">
        <v>30</v>
      </c>
      <c r="N15">
        <f>K15*M15+L15</f>
        <v>24</v>
      </c>
      <c r="O15">
        <f>(P15-L15)/K15</f>
        <v>19.5</v>
      </c>
      <c r="P15" s="22">
        <v>10</v>
      </c>
      <c r="Q15" s="23" t="str">
        <f ca="1">"&lt;atc:aircraft atc:idx="&amp;CHAR(34)&amp;A15&amp;CHAR(34)&amp;" "&amp;"atc:type="&amp;CHAR(34)&amp;B15&amp;CHAR(34)&amp;"&gt;"&amp;
"&lt;atc:start&gt;"&amp;C15&amp;"&lt;/atc:start&gt;"&amp;
"&lt;atc:altitude&gt;"&amp;F15&amp;"&lt;/atc:altitude&gt;"&amp;
"&lt;atc:velocity&gt;"&amp;E15&amp;"&lt;/atc:velocity&gt;"&amp;
"&lt;atc:flightpath&gt;"&amp;
"&lt;atc:point atc:x="&amp;"'"&amp;G15&amp;"'"&amp;" "&amp;"atc:y="&amp;"'"&amp;H15&amp;"'"&amp;"/&gt;"&amp;
"&lt;atc:point atc:x="&amp;"'"&amp;I15&amp;"'"&amp;" "&amp;"atc:y="&amp;"'"&amp;J15&amp;"'"&amp;"/&gt;"&amp;
"&lt;/atc:flightpath&gt;"&amp;
"&lt;/atc:aircraft&gt;"</f>
        <v>&lt;atc:aircraft atc:idx="RHA21" atc:type="B737"&gt;&lt;atc:start&gt;0&lt;/atc:start&gt;&lt;atc:altitude&gt;40000&lt;/atc:altitude&gt;&lt;atc:velocity&gt;480&lt;/atc:velocity&gt;&lt;atc:flightpath&gt;&lt;atc:point atc:x='18' atc:y='8'/&gt;&lt;atc:point atc:x='12' atc:y='0'/&gt;&lt;/atc:flightpath&gt;&lt;/atc:aircraft&gt;</v>
      </c>
    </row>
  </sheetData>
  <mergeCells count="6">
    <mergeCell ref="Q1:Q2"/>
    <mergeCell ref="Q12:Q13"/>
    <mergeCell ref="A1:L1"/>
    <mergeCell ref="M1:P1"/>
    <mergeCell ref="A12:L12"/>
    <mergeCell ref="M12:P12"/>
  </mergeCells>
  <pageMargins left="0.7" right="0.7" top="0.75" bottom="0.75" header="0.3" footer="0.3"/>
  <ignoredErrors>
    <ignoredError sqref="K3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Q18" sqref="Q18"/>
    </sheetView>
  </sheetViews>
  <sheetFormatPr defaultRowHeight="15" x14ac:dyDescent="0.25"/>
  <sheetData>
    <row r="1" spans="1:20" x14ac:dyDescent="0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10" t="s">
        <v>31</v>
      </c>
    </row>
    <row r="2" spans="1:20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</row>
    <row r="3" spans="1:20" ht="24.75" customHeight="1" x14ac:dyDescent="0.25">
      <c r="A3" t="str">
        <f ca="1">CHAR(RANDBETWEEN(65,90))&amp;CHAR(RANDBETWEEN(65,90))&amp;CHAR(RANDBETWEEN(65,90))&amp;(RANDBETWEEN(0,9)&amp;(RANDBETWEEN(0,9)))</f>
        <v>BFR64</v>
      </c>
      <c r="B3" t="s">
        <v>78</v>
      </c>
      <c r="C3">
        <v>0</v>
      </c>
      <c r="E3">
        <v>480</v>
      </c>
      <c r="F3">
        <v>40000</v>
      </c>
      <c r="G3">
        <v>65</v>
      </c>
      <c r="H3">
        <v>52.5</v>
      </c>
      <c r="I3">
        <v>49</v>
      </c>
      <c r="J3">
        <v>42</v>
      </c>
      <c r="K3">
        <f>(J3-H3)/(I3-G3)</f>
        <v>0.65625</v>
      </c>
      <c r="L3">
        <f>H3-K3*G3</f>
        <v>9.84375</v>
      </c>
      <c r="M3" s="22">
        <v>30</v>
      </c>
      <c r="N3">
        <f>K3*M3+L3</f>
        <v>29.53125</v>
      </c>
      <c r="O3">
        <f>(P3-L3)/K3</f>
        <v>52.047619047619051</v>
      </c>
      <c r="P3" s="22">
        <v>44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"&lt;atc:point atc:x="&amp;"'"&amp;G10&amp;"'"&amp;" "&amp;"atc:y="&amp;"'"&amp;H10&amp;"'"&amp;"/&gt;"&amp;
"&lt;atc:point atc:x="&amp;"'"&amp;I10&amp;"'"&amp;" "&amp;"atc:y="&amp;"'"&amp;J10&amp;"'"&amp;"/&gt;"&amp;
"&lt;atc:point atc:x="&amp;"'"&amp;G18&amp;"'"&amp;" "&amp;"atc:y="&amp;"'"&amp;H18&amp;"'"&amp;"/&gt;"&amp;
"&lt;atc:point atc:x="&amp;"'"&amp;I18&amp;"'"&amp;" "&amp;"atc:y="&amp;"'"&amp;J18&amp;"'"&amp;"/&gt;"&amp;
"&lt;atc:point atc:x="&amp;"'"&amp;G26&amp;"'"&amp;" "&amp;"atc:y="&amp;"'"&amp;H26&amp;"'"&amp;"/&gt;"&amp;
"&lt;atc:point atc:x="&amp;"'"&amp;I26&amp;"'"&amp;" "&amp;"atc:y="&amp;"'"&amp;J26&amp;"'"&amp;"/&gt;"&amp;
"&lt;/atc:flightpath&gt;"&amp;
"&lt;/atc:aircraft&gt;"</f>
        <v>&lt;atc:aircraft atc:idx="BFR64" atc:type="B737"&gt;&lt;atc:start&gt;0&lt;/atc:start&gt;&lt;atc:altitude&gt;40000&lt;/atc:altitude&gt;&lt;atc:velocity&gt;480&lt;/atc:velocity&gt;&lt;atc:flightpath&gt;&lt;atc:point atc:x='65' atc:y='52.5'/&gt;&lt;atc:point atc:x='49' atc:y='42'/&gt;&lt;atc:point atc:x='49' atc:y='42'/&gt;&lt;atc:point atc:x='32.4' atc:y='27'/&gt;&lt;atc:point atc:x='32.4' atc:y='27'/&gt;&lt;atc:point atc:x='24' atc:y='18'/&gt;&lt;atc:point atc:x='24' atc:y='18'/&gt;&lt;atc:point atc:x='24' atc:y='0'/&gt;&lt;/atc:flightpath&gt;&lt;/atc:aircraft&gt;</v>
      </c>
    </row>
    <row r="8" spans="1:20" x14ac:dyDescent="0.25">
      <c r="A8" s="29" t="s">
        <v>84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0" t="s">
        <v>71</v>
      </c>
      <c r="N8" s="30"/>
      <c r="O8" s="30"/>
      <c r="P8" s="30"/>
      <c r="Q8" s="10" t="s">
        <v>31</v>
      </c>
    </row>
    <row r="9" spans="1:20" x14ac:dyDescent="0.25">
      <c r="A9" s="11" t="s">
        <v>32</v>
      </c>
      <c r="B9" s="11" t="s">
        <v>75</v>
      </c>
      <c r="C9" s="11" t="s">
        <v>76</v>
      </c>
      <c r="D9" s="11"/>
      <c r="E9" s="11" t="s">
        <v>34</v>
      </c>
      <c r="F9" s="11" t="s">
        <v>33</v>
      </c>
      <c r="G9" s="11" t="s">
        <v>27</v>
      </c>
      <c r="H9" s="11" t="s">
        <v>29</v>
      </c>
      <c r="I9" s="11" t="s">
        <v>28</v>
      </c>
      <c r="J9" s="11" t="s">
        <v>30</v>
      </c>
      <c r="K9" s="11" t="s">
        <v>73</v>
      </c>
      <c r="L9" s="11" t="s">
        <v>74</v>
      </c>
      <c r="M9" s="20" t="s">
        <v>72</v>
      </c>
      <c r="N9" s="20" t="s">
        <v>52</v>
      </c>
      <c r="O9" s="21" t="s">
        <v>72</v>
      </c>
      <c r="P9" s="21" t="s">
        <v>52</v>
      </c>
    </row>
    <row r="10" spans="1:20" ht="30" customHeight="1" x14ac:dyDescent="0.25">
      <c r="A10" t="str">
        <f ca="1">CHAR(RANDBETWEEN(65,90))&amp;CHAR(RANDBETWEEN(65,90))&amp;CHAR(RANDBETWEEN(65,90))&amp;(RANDBETWEEN(0,9)&amp;(RANDBETWEEN(0,9)))</f>
        <v>RKZ70</v>
      </c>
      <c r="B10" t="s">
        <v>78</v>
      </c>
      <c r="C10">
        <v>0</v>
      </c>
      <c r="E10">
        <v>480</v>
      </c>
      <c r="F10">
        <v>40000</v>
      </c>
      <c r="G10">
        <v>49</v>
      </c>
      <c r="H10">
        <v>42</v>
      </c>
      <c r="I10">
        <v>32.4</v>
      </c>
      <c r="J10">
        <v>27</v>
      </c>
      <c r="K10">
        <f>(J10-H10)/(I10-G10)</f>
        <v>0.90361445783132521</v>
      </c>
      <c r="L10">
        <f>H10-K10*G10</f>
        <v>-2.2771084337349379</v>
      </c>
      <c r="M10" s="22">
        <v>40</v>
      </c>
      <c r="N10">
        <f>K10*M10+L10</f>
        <v>33.867469879518069</v>
      </c>
      <c r="O10">
        <f>(P10-L10)/K10</f>
        <v>41.253333333333337</v>
      </c>
      <c r="P10" s="22">
        <v>35</v>
      </c>
      <c r="Q10" s="23" t="str">
        <f ca="1">"&lt;atc:aircraft atc:idx="&amp;CHAR(34)&amp;A10&amp;CHAR(34)&amp;" "&amp;"atc:type="&amp;CHAR(34)&amp;B10&amp;CHAR(34)&amp;"&gt;"&amp;
"&lt;atc:start&gt;"&amp;C10&amp;"&lt;/atc:start&gt;"&amp;
"&lt;atc:altitude&gt;"&amp;F10&amp;"&lt;/atc:altitude&gt;"&amp;
"&lt;atc:velocity&gt;"&amp;E10&amp;"&lt;/atc:velocity&gt;"&amp;
"&lt;atc:flightpath&gt;"&amp;
"&lt;atc:point atc:x="&amp;"'"&amp;G10&amp;"'"&amp;" "&amp;"atc:y="&amp;"'"&amp;H10&amp;"'"&amp;"/&gt;"&amp;
"&lt;atc:point atc:x="&amp;"'"&amp;I10&amp;"'"&amp;" "&amp;"atc:y="&amp;"'"&amp;J10&amp;"'"&amp;"/&gt;"&amp;
"&lt;atc:point atc:x="&amp;"'"&amp;G18&amp;"'"&amp;" "&amp;"atc:y="&amp;"'"&amp;H18&amp;"'"&amp;"/&gt;"&amp;
"&lt;atc:point atc:x="&amp;"'"&amp;I18&amp;"'"&amp;" "&amp;"atc:y="&amp;"'"&amp;J18&amp;"'"&amp;"/&gt;"&amp;
"&lt;atc:point atc:x="&amp;"'"&amp;G26&amp;"'"&amp;" "&amp;"atc:y="&amp;"'"&amp;H26&amp;"'"&amp;"/&gt;"&amp;
"&lt;atc:point atc:x="&amp;"'"&amp;I26&amp;"'"&amp;" "&amp;"atc:y="&amp;"'"&amp;J26&amp;"'"&amp;"/&gt;"&amp;
"&lt;/atc:flightpath&gt;"&amp;
"&lt;/atc:aircraft&gt;"</f>
        <v>&lt;atc:aircraft atc:idx="RKZ70" atc:type="B737"&gt;&lt;atc:start&gt;0&lt;/atc:start&gt;&lt;atc:altitude&gt;40000&lt;/atc:altitude&gt;&lt;atc:velocity&gt;480&lt;/atc:velocity&gt;&lt;atc:flightpath&gt;&lt;atc:point atc:x='49' atc:y='42'/&gt;&lt;atc:point atc:x='32.4' atc:y='27'/&gt;&lt;atc:point atc:x='32.4' atc:y='27'/&gt;&lt;atc:point atc:x='24' atc:y='18'/&gt;&lt;atc:point atc:x='24' atc:y='18'/&gt;&lt;atc:point atc:x='24' atc:y='0'/&gt;&lt;/atc:flightpath&gt;&lt;/atc:aircraft&gt;</v>
      </c>
    </row>
    <row r="14" spans="1:20" x14ac:dyDescent="0.25">
      <c r="T14">
        <f>Q14*S14+R14</f>
        <v>0</v>
      </c>
    </row>
    <row r="16" spans="1:20" x14ac:dyDescent="0.25">
      <c r="A16" s="29" t="s">
        <v>85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 t="s">
        <v>71</v>
      </c>
      <c r="N16" s="30"/>
      <c r="O16" s="30"/>
      <c r="P16" s="30"/>
      <c r="Q16" s="10" t="s">
        <v>31</v>
      </c>
    </row>
    <row r="17" spans="1:17" x14ac:dyDescent="0.25">
      <c r="A17" s="11" t="s">
        <v>32</v>
      </c>
      <c r="B17" s="11" t="s">
        <v>75</v>
      </c>
      <c r="C17" s="11" t="s">
        <v>76</v>
      </c>
      <c r="D17" s="11"/>
      <c r="E17" s="11" t="s">
        <v>34</v>
      </c>
      <c r="F17" s="11" t="s">
        <v>33</v>
      </c>
      <c r="G17" s="11" t="s">
        <v>27</v>
      </c>
      <c r="H17" s="11" t="s">
        <v>29</v>
      </c>
      <c r="I17" s="11" t="s">
        <v>28</v>
      </c>
      <c r="J17" s="11" t="s">
        <v>30</v>
      </c>
      <c r="K17" s="11" t="s">
        <v>73</v>
      </c>
      <c r="L17" s="11" t="s">
        <v>74</v>
      </c>
      <c r="M17" s="20" t="s">
        <v>72</v>
      </c>
      <c r="N17" s="20" t="s">
        <v>52</v>
      </c>
      <c r="O17" s="21" t="s">
        <v>72</v>
      </c>
      <c r="P17" s="21" t="s">
        <v>52</v>
      </c>
    </row>
    <row r="18" spans="1:17" ht="16.5" customHeight="1" x14ac:dyDescent="0.25">
      <c r="A18" t="str">
        <f ca="1">CHAR(RANDBETWEEN(65,90))&amp;CHAR(RANDBETWEEN(65,90))&amp;CHAR(RANDBETWEEN(65,90))&amp;(RANDBETWEEN(0,9)&amp;(RANDBETWEEN(0,9)))</f>
        <v>REV93</v>
      </c>
      <c r="B18" t="s">
        <v>80</v>
      </c>
      <c r="C18">
        <v>0</v>
      </c>
      <c r="E18">
        <v>470</v>
      </c>
      <c r="F18">
        <v>36000</v>
      </c>
      <c r="G18">
        <v>32.4</v>
      </c>
      <c r="H18">
        <v>27</v>
      </c>
      <c r="I18">
        <v>24</v>
      </c>
      <c r="J18">
        <v>18</v>
      </c>
      <c r="K18">
        <f>(J18-H18)/(I18-G18)</f>
        <v>1.0714285714285716</v>
      </c>
      <c r="L18">
        <f>H18-K18*G18</f>
        <v>-7.7142857142857224</v>
      </c>
      <c r="M18" s="22">
        <v>23</v>
      </c>
      <c r="N18">
        <f>K18*M18+L18</f>
        <v>16.928571428571423</v>
      </c>
      <c r="O18">
        <f>(P18-L18)/K18</f>
        <v>25.866666666666671</v>
      </c>
      <c r="P18" s="22">
        <v>20</v>
      </c>
      <c r="Q18" s="23" t="str">
        <f ca="1">"&lt;atc:aircraft atc:idx="&amp;CHAR(34)&amp;A18&amp;CHAR(34)&amp;" "&amp;"atc:type="&amp;CHAR(34)&amp;B18&amp;CHAR(34)&amp;"&gt;"&amp;
"&lt;atc:start&gt;"&amp;C18&amp;"&lt;/atc:start&gt;"&amp;
"&lt;atc:altitude&gt;"&amp;F18&amp;"&lt;/atc:altitude&gt;"&amp;
"&lt;atc:velocity&gt;"&amp;E18&amp;"&lt;/atc:velocity&gt;"&amp;
"&lt;atc:flightpath&gt;"&amp;
"&lt;atc:point atc:x="&amp;"'"&amp;G18&amp;"'"&amp;" "&amp;"atc:y="&amp;"'"&amp;H18&amp;"'"&amp;"/&gt;"&amp;
"&lt;atc:point atc:x="&amp;"'"&amp;I18&amp;"'"&amp;" "&amp;"atc:y="&amp;"'"&amp;J18&amp;"'"&amp;"/&gt;"&amp;
"&lt;atc:point atc:x="&amp;"'"&amp;I26&amp;"'"&amp;" "&amp;"atc:y="&amp;"'"&amp;J26&amp;"'"&amp;"/&gt;"&amp;
"&lt;/atc:flightpath&gt;"&amp;
"&lt;/atc:aircraft&gt;"</f>
        <v>&lt;atc:aircraft atc:idx="REV93" atc:type="A320"&gt;&lt;atc:start&gt;0&lt;/atc:start&gt;&lt;atc:altitude&gt;36000&lt;/atc:altitude&gt;&lt;atc:velocity&gt;470&lt;/atc:velocity&gt;&lt;atc:flightpath&gt;&lt;atc:point atc:x='32.4' atc:y='27'/&gt;&lt;atc:point atc:x='24' atc:y='18'/&gt;&lt;atc:point atc:x='24' atc:y='0'/&gt;&lt;/atc:flightpath&gt;&lt;/atc:aircraft&gt;</v>
      </c>
    </row>
    <row r="24" spans="1:17" x14ac:dyDescent="0.25">
      <c r="A24" s="29" t="s">
        <v>86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 t="s">
        <v>71</v>
      </c>
      <c r="N24" s="30"/>
      <c r="O24" s="30"/>
      <c r="P24" s="30"/>
      <c r="Q24" s="10" t="s">
        <v>31</v>
      </c>
    </row>
    <row r="25" spans="1:17" x14ac:dyDescent="0.25">
      <c r="A25" s="11" t="s">
        <v>32</v>
      </c>
      <c r="B25" s="11" t="s">
        <v>75</v>
      </c>
      <c r="C25" s="11" t="s">
        <v>76</v>
      </c>
      <c r="D25" s="11"/>
      <c r="E25" s="11" t="s">
        <v>34</v>
      </c>
      <c r="F25" s="11" t="s">
        <v>33</v>
      </c>
      <c r="G25" s="11" t="s">
        <v>27</v>
      </c>
      <c r="H25" s="11" t="s">
        <v>29</v>
      </c>
      <c r="I25" s="11" t="s">
        <v>28</v>
      </c>
      <c r="J25" s="11" t="s">
        <v>30</v>
      </c>
      <c r="K25" s="11" t="s">
        <v>73</v>
      </c>
      <c r="L25" s="11" t="s">
        <v>74</v>
      </c>
      <c r="M25" s="20" t="s">
        <v>72</v>
      </c>
      <c r="N25" s="20" t="s">
        <v>52</v>
      </c>
      <c r="O25" s="21" t="s">
        <v>72</v>
      </c>
      <c r="P25" s="21" t="s">
        <v>52</v>
      </c>
    </row>
    <row r="26" spans="1:17" ht="16.5" customHeight="1" x14ac:dyDescent="0.25">
      <c r="A26" t="str">
        <f ca="1">CHAR(RANDBETWEEN(65,90))&amp;CHAR(RANDBETWEEN(65,90))&amp;CHAR(RANDBETWEEN(65,90))&amp;(RANDBETWEEN(0,9)&amp;(RANDBETWEEN(0,9)))</f>
        <v>NNL67</v>
      </c>
      <c r="B26" t="s">
        <v>78</v>
      </c>
      <c r="C26">
        <v>0</v>
      </c>
      <c r="E26">
        <v>480</v>
      </c>
      <c r="F26">
        <v>40000</v>
      </c>
      <c r="G26">
        <v>24</v>
      </c>
      <c r="H26">
        <v>18</v>
      </c>
      <c r="I26">
        <v>24</v>
      </c>
      <c r="J26">
        <v>0</v>
      </c>
      <c r="K26" t="e">
        <f>(J26-H26)/(I26-G26)</f>
        <v>#DIV/0!</v>
      </c>
      <c r="L26" t="e">
        <f>H26-K26*G26</f>
        <v>#DIV/0!</v>
      </c>
      <c r="M26" s="22">
        <v>30</v>
      </c>
      <c r="N26" t="e">
        <f>K26*M26+L26</f>
        <v>#DIV/0!</v>
      </c>
      <c r="O26" t="e">
        <f>(P26-L26)/K26</f>
        <v>#DIV/0!</v>
      </c>
      <c r="P26" s="22">
        <v>10</v>
      </c>
      <c r="Q26" s="23" t="str">
        <f ca="1">"&lt;atc:aircraft atc:idx="&amp;CHAR(34)&amp;A26&amp;CHAR(34)&amp;" "&amp;"atc:type="&amp;CHAR(34)&amp;B26&amp;CHAR(34)&amp;"&gt;"&amp;
"&lt;atc:start&gt;"&amp;C26&amp;"&lt;/atc:start&gt;"&amp;
"&lt;atc:altitude&gt;"&amp;F26&amp;"&lt;/atc:altitude&gt;"&amp;
"&lt;atc:velocity&gt;"&amp;E26&amp;"&lt;/atc:velocity&gt;"&amp;
"&lt;atc:flightpath&gt;"&amp;
"&lt;atc:point atc:x="&amp;"'"&amp;G26&amp;"'"&amp;" "&amp;"atc:y="&amp;"'"&amp;H26&amp;"'"&amp;"/&gt;"&amp;
"&lt;atc:point atc:x="&amp;"'"&amp;I26&amp;"'"&amp;" "&amp;"atc:y="&amp;"'"&amp;J26&amp;"'"&amp;"/&gt;"&amp;
"&lt;/atc:flightpath&gt;"&amp;
"&lt;/atc:aircraft&gt;"</f>
        <v>&lt;atc:aircraft atc:idx="NNL67" atc:type="B737"&gt;&lt;atc:start&gt;0&lt;/atc:start&gt;&lt;atc:altitude&gt;40000&lt;/atc:altitude&gt;&lt;atc:velocity&gt;480&lt;/atc:velocity&gt;&lt;atc:flightpath&gt;&lt;atc:point atc:x='24' atc:y='18'/&gt;&lt;atc:point atc:x='24' atc:y='0'/&gt;&lt;/atc:flightpath&gt;&lt;/atc:aircraft&gt;</v>
      </c>
    </row>
  </sheetData>
  <mergeCells count="8">
    <mergeCell ref="A24:L24"/>
    <mergeCell ref="M24:P24"/>
    <mergeCell ref="A1:L1"/>
    <mergeCell ref="M1:P1"/>
    <mergeCell ref="A8:L8"/>
    <mergeCell ref="M8:P8"/>
    <mergeCell ref="A16:L16"/>
    <mergeCell ref="M16:P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85" zoomScaleNormal="85" workbookViewId="0">
      <selection activeCell="H19" sqref="H19"/>
    </sheetView>
  </sheetViews>
  <sheetFormatPr defaultRowHeight="15" x14ac:dyDescent="0.25"/>
  <sheetData>
    <row r="1" spans="1:23" x14ac:dyDescent="0.25">
      <c r="A1" s="29" t="s">
        <v>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10" t="s">
        <v>31</v>
      </c>
    </row>
    <row r="2" spans="1:23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</row>
    <row r="3" spans="1:23" ht="31.5" customHeight="1" x14ac:dyDescent="0.25">
      <c r="A3" t="str">
        <f ca="1">CHAR(RANDBETWEEN(65,90))&amp;CHAR(RANDBETWEEN(65,90))&amp;CHAR(RANDBETWEEN(65,90))&amp;(RANDBETWEEN(0,9)&amp;(RANDBETWEEN(0,9)))</f>
        <v>QDI53</v>
      </c>
      <c r="B3" t="s">
        <v>78</v>
      </c>
      <c r="C3">
        <v>0</v>
      </c>
      <c r="E3">
        <v>470</v>
      </c>
      <c r="F3">
        <v>37000</v>
      </c>
      <c r="G3">
        <v>43</v>
      </c>
      <c r="H3">
        <v>0</v>
      </c>
      <c r="I3">
        <v>43</v>
      </c>
      <c r="J3">
        <v>8</v>
      </c>
      <c r="K3" t="e">
        <f>(J3-H3)/(I3-G3)</f>
        <v>#DIV/0!</v>
      </c>
      <c r="L3" t="e">
        <f>H3-K3*G3</f>
        <v>#DIV/0!</v>
      </c>
      <c r="M3" s="22">
        <v>30</v>
      </c>
      <c r="N3" t="e">
        <f>K3*M3+L3</f>
        <v>#DIV/0!</v>
      </c>
      <c r="O3" t="e">
        <f>(P3-L3)/K3</f>
        <v>#DIV/0!</v>
      </c>
      <c r="P3" s="22">
        <v>10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"&lt;atc:point atc:x="&amp;"'"&amp;I11&amp;"'"&amp;" "&amp;"atc:y="&amp;"'"&amp;J11&amp;"'"&amp;"/&gt;"&amp;
"&lt;atc:point atc:x="&amp;"'"&amp;I19&amp;"'"&amp;" "&amp;"atc:y="&amp;"'"&amp;J19&amp;"'"&amp;"/&gt;"&amp;
"&lt;/atc:flightpath&gt;"&amp;
"&lt;/atc:aircraft&gt;"</f>
        <v>&lt;atc:aircraft atc:idx="QDI53" atc:type="B737"&gt;&lt;atc:start&gt;0&lt;/atc:start&gt;&lt;atc:altitude&gt;37000&lt;/atc:altitude&gt;&lt;atc:velocity&gt;470&lt;/atc:velocity&gt;&lt;atc:flightpath&gt;&lt;atc:point atc:x='43' atc:y='0'/&gt;&lt;atc:point atc:x='43' atc:y='8'/&gt;&lt;atc:point atc:x='32.4' atc:y='18'/&gt;&lt;atc:point atc:x='32.4' atc:y='52.5'/&gt;&lt;/atc:flightpath&gt;&lt;/atc:aircraft&gt;</v>
      </c>
    </row>
    <row r="4" spans="1:23" x14ac:dyDescent="0.25">
      <c r="A4" t="str">
        <f ca="1">CHAR(RANDBETWEEN(65,90))&amp;CHAR(RANDBETWEEN(65,90))&amp;CHAR(RANDBETWEEN(65,90))&amp;(RANDBETWEEN(0,9)&amp;(RANDBETWEEN(0,9)))</f>
        <v>KVD27</v>
      </c>
      <c r="B4" t="s">
        <v>78</v>
      </c>
      <c r="C4">
        <v>0</v>
      </c>
      <c r="E4">
        <v>480</v>
      </c>
      <c r="F4">
        <v>40000</v>
      </c>
      <c r="G4">
        <v>43</v>
      </c>
      <c r="H4">
        <v>0</v>
      </c>
      <c r="I4">
        <v>43</v>
      </c>
      <c r="J4">
        <v>8</v>
      </c>
      <c r="K4" t="e">
        <f>(J4-H4)/(I4-G4)</f>
        <v>#DIV/0!</v>
      </c>
      <c r="L4" t="e">
        <f>H4-K4*G4</f>
        <v>#DIV/0!</v>
      </c>
      <c r="M4" s="22">
        <v>30</v>
      </c>
      <c r="N4" t="e">
        <f>K4*M4+L4</f>
        <v>#DIV/0!</v>
      </c>
      <c r="O4" t="e">
        <f>(P4-L4)/K4</f>
        <v>#DIV/0!</v>
      </c>
      <c r="P4" s="22">
        <v>10</v>
      </c>
    </row>
    <row r="9" spans="1:23" x14ac:dyDescent="0.25">
      <c r="A9" s="29" t="s">
        <v>85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 t="s">
        <v>71</v>
      </c>
      <c r="N9" s="30"/>
      <c r="O9" s="30"/>
      <c r="P9" s="30"/>
      <c r="Q9" s="10" t="s">
        <v>31</v>
      </c>
    </row>
    <row r="10" spans="1:23" x14ac:dyDescent="0.25">
      <c r="A10" s="11" t="s">
        <v>32</v>
      </c>
      <c r="B10" s="11" t="s">
        <v>75</v>
      </c>
      <c r="C10" s="11" t="s">
        <v>76</v>
      </c>
      <c r="D10" s="11"/>
      <c r="E10" s="11" t="s">
        <v>34</v>
      </c>
      <c r="F10" s="11" t="s">
        <v>33</v>
      </c>
      <c r="G10" s="11" t="s">
        <v>27</v>
      </c>
      <c r="H10" s="11" t="s">
        <v>29</v>
      </c>
      <c r="I10" s="11" t="s">
        <v>28</v>
      </c>
      <c r="J10" s="11" t="s">
        <v>30</v>
      </c>
      <c r="K10" s="11" t="s">
        <v>73</v>
      </c>
      <c r="L10" s="11" t="s">
        <v>74</v>
      </c>
      <c r="M10" s="20" t="s">
        <v>72</v>
      </c>
      <c r="N10" s="20" t="s">
        <v>52</v>
      </c>
      <c r="O10" s="21" t="s">
        <v>72</v>
      </c>
      <c r="P10" s="21" t="s">
        <v>52</v>
      </c>
    </row>
    <row r="11" spans="1:23" ht="44.25" customHeight="1" x14ac:dyDescent="0.25">
      <c r="A11" t="str">
        <f ca="1">CHAR(RANDBETWEEN(65,90))&amp;CHAR(RANDBETWEEN(65,90))&amp;CHAR(RANDBETWEEN(65,90))&amp;(RANDBETWEEN(0,9)&amp;(RANDBETWEEN(0,9)))</f>
        <v>CKQ99</v>
      </c>
      <c r="B11" t="str">
        <f ca="1">IF(W12=1,"B737",IF(C11=2,"B764",IF(C11=3,"B767",IF(C11=4,"B747",IF(C11=5,"B737",IF(C11=6,"A320",IF(C11=7,"A330",IF(C11=8,"B744","B762"))))))))</f>
        <v>B762</v>
      </c>
      <c r="C11">
        <v>0</v>
      </c>
      <c r="E11">
        <v>480</v>
      </c>
      <c r="F11">
        <v>40000</v>
      </c>
      <c r="G11">
        <v>43</v>
      </c>
      <c r="H11">
        <v>8</v>
      </c>
      <c r="I11">
        <v>32.4</v>
      </c>
      <c r="J11">
        <v>18</v>
      </c>
      <c r="K11">
        <f>(J11-H11)/(I11-G11)</f>
        <v>-0.94339622641509424</v>
      </c>
      <c r="L11">
        <f>H11-K11*G11</f>
        <v>48.566037735849051</v>
      </c>
      <c r="M11" s="22">
        <v>30</v>
      </c>
      <c r="N11">
        <f>K11*M11+L11</f>
        <v>20.264150943396224</v>
      </c>
      <c r="O11">
        <f>(P11-L11)/K11</f>
        <v>36.11</v>
      </c>
      <c r="P11" s="22">
        <v>14.5</v>
      </c>
      <c r="Q11" s="23" t="str">
        <f ca="1">"&lt;atc:aircraft atc:idx="&amp;CHAR(34)&amp;A11&amp;CHAR(34)&amp;" "&amp;"atc:type="&amp;CHAR(34)&amp;B11&amp;CHAR(34)&amp;"&gt;"&amp;
"&lt;atc:start&gt;"&amp;C11&amp;"&lt;/atc:start&gt;"&amp;
"&lt;atc:altitude&gt;"&amp;F11&amp;"&lt;/atc:altitude&gt;"&amp;
"&lt;atc:velocity&gt;"&amp;E11&amp;"&lt;/atc:velocity&gt;"&amp;
"&lt;atc:flightpath&gt;"&amp;
"&lt;atc:point atc:x="&amp;"'"&amp;G11&amp;"'"&amp;" "&amp;"atc:y="&amp;"'"&amp;H11&amp;"'"&amp;"/&gt;"&amp;
"&lt;atc:point atc:x="&amp;"'"&amp;G19&amp;"'"&amp;" "&amp;"atc:y="&amp;"'"&amp;H19&amp;"'"&amp;"/&gt;"&amp;
"&lt;atc:point atc:x="&amp;"'"&amp;I19&amp;"'"&amp;" "&amp;"atc:y="&amp;"'"&amp;J19&amp;"'"&amp;"/&gt;"&amp;
"&lt;/atc:flightpath&gt;"&amp;
"&lt;/atc:aircraft&gt;"</f>
        <v>&lt;atc:aircraft atc:idx="CKQ99" atc:type="B762"&gt;&lt;atc:start&gt;0&lt;/atc:start&gt;&lt;atc:altitude&gt;40000&lt;/atc:altitude&gt;&lt;atc:velocity&gt;480&lt;/atc:velocity&gt;&lt;atc:flightpath&gt;&lt;atc:point atc:x='43' atc:y='8'/&gt;&lt;atc:point atc:x='32.4' atc:y='23'/&gt;&lt;atc:point atc:x='32.4' atc:y='52.5'/&gt;&lt;/atc:flightpath&gt;&lt;/atc:aircraft&gt;</v>
      </c>
    </row>
    <row r="12" spans="1:23" ht="36.75" customHeight="1" x14ac:dyDescent="0.25">
      <c r="A12" t="str">
        <f ca="1">CHAR(RANDBETWEEN(65,90))&amp;CHAR(RANDBETWEEN(65,90))&amp;CHAR(RANDBETWEEN(65,90))&amp;(RANDBETWEEN(0,9)&amp;(RANDBETWEEN(0,9)))</f>
        <v>UGP01</v>
      </c>
      <c r="B12" t="str">
        <f ca="1">IF('ACTYPE GNERATOR'!C2=1,"B737",IF(C12=2,"B764",IF(C12=3,"B767",IF(C12=4,"B747",IF(C12=5,"B737",IF(C12=6,"A320",IF(C12=7,"A330",IF(C12=8,"B744","B762"))))))))</f>
        <v>B762</v>
      </c>
      <c r="C12">
        <v>0</v>
      </c>
      <c r="E12">
        <v>480</v>
      </c>
      <c r="F12">
        <v>40000</v>
      </c>
      <c r="G12">
        <v>34.75</v>
      </c>
      <c r="H12">
        <v>15.783018867924525</v>
      </c>
      <c r="I12">
        <v>32.4</v>
      </c>
      <c r="J12">
        <v>18</v>
      </c>
      <c r="K12">
        <f>(J12-H12)/(I12-G12)</f>
        <v>-0.94339622641509502</v>
      </c>
      <c r="L12">
        <f>H12-K12*G12</f>
        <v>48.566037735849079</v>
      </c>
      <c r="M12" s="22">
        <v>34.75</v>
      </c>
      <c r="N12">
        <f>K12*M12+L12</f>
        <v>15.783018867924525</v>
      </c>
      <c r="O12">
        <f>(P12-L12)/K12</f>
        <v>40.879999999999995</v>
      </c>
      <c r="P12" s="22">
        <v>10</v>
      </c>
      <c r="Q12" s="23" t="str">
        <f ca="1">"&lt;atc:aircraft atc:idx="&amp;CHAR(34)&amp;A12&amp;CHAR(34)&amp;" "&amp;"atc:type="&amp;CHAR(34)&amp;B12&amp;CHAR(34)&amp;"&gt;"&amp;
"&lt;atc:start&gt;"&amp;C12&amp;"&lt;/atc:start&gt;"&amp;
"&lt;atc:altitude&gt;"&amp;F12&amp;"&lt;/atc:altitude&gt;"&amp;
"&lt;atc:velocity&gt;"&amp;E12&amp;"&lt;/atc:velocity&gt;"&amp;
"&lt;atc:flightpath&gt;"&amp;
"&lt;atc:point atc:x="&amp;"'"&amp;G12&amp;"'"&amp;" "&amp;"atc:y="&amp;"'"&amp;H12&amp;"'"&amp;"/&gt;"&amp;
"&lt;atc:point atc:x="&amp;"'"&amp;I12&amp;"'"&amp;" "&amp;"atc:y="&amp;"'"&amp;J12&amp;"'"&amp;"/&gt;"&amp;
"&lt;atc:point atc:x="&amp;"'"&amp;G20&amp;"'"&amp;" "&amp;"atc:y="&amp;"'"&amp;H20&amp;"'"&amp;"/&gt;"&amp;
"&lt;atc:point atc:x="&amp;"'"&amp;I20&amp;"'"&amp;" "&amp;"atc:y="&amp;"'"&amp;J20&amp;"'"&amp;"/&gt;"&amp;
"&lt;/atc:flightpath&gt;"&amp;
"&lt;/atc:aircraft&gt;"</f>
        <v>&lt;atc:aircraft atc:idx="UGP01" atc:type="B762"&gt;&lt;atc:start&gt;0&lt;/atc:start&gt;&lt;atc:altitude&gt;40000&lt;/atc:altitude&gt;&lt;atc:velocity&gt;480&lt;/atc:velocity&gt;&lt;atc:flightpath&gt;&lt;atc:point atc:x='34.75' atc:y='15.7830188679245'/&gt;&lt;atc:point atc:x='32.4' atc:y='18'/&gt;&lt;atc:point atc:x='' atc:y=''/&gt;&lt;atc:point atc:x='' atc:y=''/&gt;&lt;/atc:flightpath&gt;&lt;/atc:aircraft&gt;</v>
      </c>
      <c r="W12">
        <f ca="1">RANDBETWEEN(1,8)</f>
        <v>8</v>
      </c>
    </row>
    <row r="17" spans="1:17" x14ac:dyDescent="0.25">
      <c r="A17" s="29" t="s">
        <v>86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 t="s">
        <v>71</v>
      </c>
      <c r="N17" s="30"/>
      <c r="O17" s="30"/>
      <c r="P17" s="30"/>
      <c r="Q17" s="10" t="s">
        <v>31</v>
      </c>
    </row>
    <row r="18" spans="1:17" x14ac:dyDescent="0.25">
      <c r="A18" s="11" t="s">
        <v>32</v>
      </c>
      <c r="B18" s="11" t="s">
        <v>75</v>
      </c>
      <c r="C18" s="11" t="s">
        <v>76</v>
      </c>
      <c r="D18" s="11"/>
      <c r="E18" s="11" t="s">
        <v>34</v>
      </c>
      <c r="F18" s="11" t="s">
        <v>33</v>
      </c>
      <c r="G18" s="11" t="s">
        <v>27</v>
      </c>
      <c r="H18" s="11" t="s">
        <v>29</v>
      </c>
      <c r="I18" s="11" t="s">
        <v>28</v>
      </c>
      <c r="J18" s="11" t="s">
        <v>30</v>
      </c>
      <c r="K18" s="11" t="s">
        <v>73</v>
      </c>
      <c r="L18" s="11" t="s">
        <v>74</v>
      </c>
      <c r="M18" s="20" t="s">
        <v>72</v>
      </c>
      <c r="N18" s="20" t="s">
        <v>52</v>
      </c>
      <c r="O18" s="21" t="s">
        <v>72</v>
      </c>
      <c r="P18" s="21" t="s">
        <v>52</v>
      </c>
    </row>
    <row r="19" spans="1:17" ht="54.75" customHeight="1" x14ac:dyDescent="0.25">
      <c r="A19" t="str">
        <f ca="1">CHAR(RANDBETWEEN(65,90))&amp;CHAR(RANDBETWEEN(65,90))&amp;CHAR(RANDBETWEEN(65,90))&amp;(RANDBETWEEN(0,9)&amp;(RANDBETWEEN(0,9)))</f>
        <v>DUP14</v>
      </c>
      <c r="B19" t="s">
        <v>78</v>
      </c>
      <c r="C19">
        <v>0</v>
      </c>
      <c r="E19">
        <v>480</v>
      </c>
      <c r="F19">
        <v>40000</v>
      </c>
      <c r="G19">
        <v>32.4</v>
      </c>
      <c r="H19">
        <v>23</v>
      </c>
      <c r="I19">
        <v>32.4</v>
      </c>
      <c r="J19">
        <v>52.5</v>
      </c>
      <c r="K19" t="e">
        <f>(J19-H19)/(I19-G19)</f>
        <v>#DIV/0!</v>
      </c>
      <c r="L19" t="e">
        <f>H19-K19*G19</f>
        <v>#DIV/0!</v>
      </c>
      <c r="M19" s="22">
        <v>30</v>
      </c>
      <c r="N19" t="e">
        <f>K19*M19+L19</f>
        <v>#DIV/0!</v>
      </c>
      <c r="O19" t="e">
        <f>(P19-L19)/K19</f>
        <v>#DIV/0!</v>
      </c>
      <c r="P19" s="22">
        <v>10</v>
      </c>
      <c r="Q19" s="23" t="str">
        <f ca="1">"&lt;atc:aircraft atc:idx="&amp;CHAR(34)&amp;A19&amp;CHAR(34)&amp;" "&amp;"atc:type="&amp;CHAR(34)&amp;B19&amp;CHAR(34)&amp;"&gt;"&amp;
"&lt;atc:start&gt;"&amp;C19&amp;"&lt;/atc:start&gt;"&amp;
"&lt;atc:altitude&gt;"&amp;F19&amp;"&lt;/atc:altitude&gt;"&amp;
"&lt;atc:velocity&gt;"&amp;E19&amp;"&lt;/atc:velocity&gt;"&amp;
"&lt;atc:flightpath&gt;"&amp;
"&lt;atc:point atc:x="&amp;"'"&amp;G19&amp;"'"&amp;" "&amp;"atc:y="&amp;"'"&amp;H19&amp;"'"&amp;"/&gt;"&amp;
"&lt;atc:point atc:x="&amp;"'"&amp;I19&amp;"'"&amp;" "&amp;"atc:y="&amp;"'"&amp;J19&amp;"'"&amp;"/&gt;"&amp;
"&lt;/atc:flightpath&gt;"&amp;
"&lt;/atc:aircraft&gt;"</f>
        <v>&lt;atc:aircraft atc:idx="DUP14" atc:type="B737"&gt;&lt;atc:start&gt;0&lt;/atc:start&gt;&lt;atc:altitude&gt;40000&lt;/atc:altitude&gt;&lt;atc:velocity&gt;480&lt;/atc:velocity&gt;&lt;atc:flightpath&gt;&lt;atc:point atc:x='32.4' atc:y='23'/&gt;&lt;atc:point atc:x='32.4' atc:y='52.5'/&gt;&lt;/atc:flightpath&gt;&lt;/atc:aircraft&gt;</v>
      </c>
    </row>
  </sheetData>
  <mergeCells count="6">
    <mergeCell ref="A1:L1"/>
    <mergeCell ref="M1:P1"/>
    <mergeCell ref="A9:L9"/>
    <mergeCell ref="M9:P9"/>
    <mergeCell ref="A17:L17"/>
    <mergeCell ref="M17:P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Q3" sqref="Q3"/>
    </sheetView>
  </sheetViews>
  <sheetFormatPr defaultRowHeight="15" x14ac:dyDescent="0.25"/>
  <sheetData>
    <row r="1" spans="1:17" x14ac:dyDescent="0.25">
      <c r="A1" s="29" t="s">
        <v>70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71</v>
      </c>
      <c r="N1" s="30"/>
      <c r="O1" s="30"/>
      <c r="P1" s="30"/>
      <c r="Q1" s="10" t="s">
        <v>31</v>
      </c>
    </row>
    <row r="2" spans="1:17" x14ac:dyDescent="0.25">
      <c r="A2" s="11" t="s">
        <v>32</v>
      </c>
      <c r="B2" s="11" t="s">
        <v>75</v>
      </c>
      <c r="C2" s="11" t="s">
        <v>76</v>
      </c>
      <c r="D2" s="11"/>
      <c r="E2" s="11" t="s">
        <v>34</v>
      </c>
      <c r="F2" s="11" t="s">
        <v>33</v>
      </c>
      <c r="G2" s="11" t="s">
        <v>27</v>
      </c>
      <c r="H2" s="11" t="s">
        <v>29</v>
      </c>
      <c r="I2" s="11" t="s">
        <v>28</v>
      </c>
      <c r="J2" s="11" t="s">
        <v>30</v>
      </c>
      <c r="K2" s="11" t="s">
        <v>73</v>
      </c>
      <c r="L2" s="11" t="s">
        <v>74</v>
      </c>
      <c r="M2" s="20" t="s">
        <v>72</v>
      </c>
      <c r="N2" s="20" t="s">
        <v>52</v>
      </c>
      <c r="O2" s="21" t="s">
        <v>72</v>
      </c>
      <c r="P2" s="21" t="s">
        <v>52</v>
      </c>
    </row>
    <row r="3" spans="1:17" ht="57.75" customHeight="1" x14ac:dyDescent="0.25">
      <c r="A3" t="str">
        <f ca="1">CHAR(RANDBETWEEN(65,90))&amp;CHAR(RANDBETWEEN(65,90))&amp;CHAR(RANDBETWEEN(65,90))&amp;(RANDBETWEEN(0,9)&amp;(RANDBETWEEN(0,9)))</f>
        <v>DIL43</v>
      </c>
      <c r="B3" t="s">
        <v>78</v>
      </c>
      <c r="C3">
        <v>5</v>
      </c>
      <c r="E3">
        <v>480</v>
      </c>
      <c r="F3">
        <v>32000</v>
      </c>
      <c r="G3">
        <v>49</v>
      </c>
      <c r="H3">
        <v>25.5</v>
      </c>
      <c r="I3">
        <v>49</v>
      </c>
      <c r="J3">
        <v>0</v>
      </c>
      <c r="K3" t="e">
        <f>(J3-H3)/(I3-G3)</f>
        <v>#DIV/0!</v>
      </c>
      <c r="L3" t="e">
        <f>H3-K3*G3</f>
        <v>#DIV/0!</v>
      </c>
      <c r="M3" s="22">
        <v>30</v>
      </c>
      <c r="N3" t="e">
        <f>K3*M3+L3</f>
        <v>#DIV/0!</v>
      </c>
      <c r="O3" t="e">
        <f>(P3-L3)/K3</f>
        <v>#DIV/0!</v>
      </c>
      <c r="P3" s="22">
        <v>10</v>
      </c>
      <c r="Q3" s="23" t="str">
        <f ca="1">"&lt;atc:aircraft atc:idx="&amp;CHAR(34)&amp;A3&amp;CHAR(34)&amp;" "&amp;"atc:type="&amp;CHAR(34)&amp;B3&amp;CHAR(34)&amp;"&gt;"&amp;
"&lt;atc:start&gt;"&amp;C3&amp;"&lt;/atc:start&gt;"&amp;
"&lt;atc:altitude&gt;"&amp;F3&amp;"&lt;/atc:altitude&gt;"&amp;
"&lt;atc:velocity&gt;"&amp;E3&amp;"&lt;/atc:velocity&gt;"&amp;
"&lt;atc:flightpath&gt;"&amp;
"&lt;atc:point atc:x="&amp;"'"&amp;G3&amp;"'"&amp;" "&amp;"atc:y="&amp;"'"&amp;H3&amp;"'"&amp;"/&gt;"&amp;
"&lt;atc:point atc:x="&amp;"'"&amp;I3&amp;"'"&amp;" "&amp;"atc:y="&amp;"'"&amp;J3&amp;"'"&amp;"/&gt;"&amp;
"&lt;/atc:flightpath&gt;"&amp;
"&lt;/atc:aircraft&gt;"</f>
        <v>&lt;atc:aircraft atc:idx="DIL43" atc:type="B737"&gt;&lt;atc:start&gt;5&lt;/atc:start&gt;&lt;atc:altitude&gt;32000&lt;/atc:altitude&gt;&lt;atc:velocity&gt;480&lt;/atc:velocity&gt;&lt;atc:flightpath&gt;&lt;atc:point atc:x='49' atc:y='25.5'/&gt;&lt;atc:point atc:x='49' atc:y='0'/&gt;&lt;/atc:flightpath&gt;&lt;/atc:aircraft&gt;</v>
      </c>
    </row>
    <row r="4" spans="1:17" ht="45" customHeight="1" x14ac:dyDescent="0.25">
      <c r="A4" t="str">
        <f ca="1">CHAR(RANDBETWEEN(65,90))&amp;CHAR(RANDBETWEEN(65,90))&amp;CHAR(RANDBETWEEN(65,90))&amp;(RANDBETWEEN(0,9)&amp;(RANDBETWEEN(0,9)))</f>
        <v>FJR34</v>
      </c>
      <c r="B4" t="s">
        <v>80</v>
      </c>
      <c r="C4">
        <v>0</v>
      </c>
      <c r="E4">
        <v>480</v>
      </c>
      <c r="F4" t="str">
        <f t="shared" ref="F4" ca="1" si="0">RANDBETWEEN(31,40)&amp;"000"</f>
        <v>34000</v>
      </c>
      <c r="G4">
        <v>49</v>
      </c>
      <c r="H4">
        <v>12</v>
      </c>
      <c r="I4">
        <v>49</v>
      </c>
      <c r="J4">
        <v>0</v>
      </c>
      <c r="K4" t="e">
        <f>(J4-H4)/(I4-G4)</f>
        <v>#DIV/0!</v>
      </c>
      <c r="L4" t="e">
        <f>H4-K4*G4</f>
        <v>#DIV/0!</v>
      </c>
      <c r="M4" s="22">
        <v>30</v>
      </c>
      <c r="N4" t="e">
        <f>K4*M4+L4</f>
        <v>#DIV/0!</v>
      </c>
      <c r="O4" t="e">
        <f>(P4-L4)/K4</f>
        <v>#DIV/0!</v>
      </c>
      <c r="P4" s="22">
        <v>10</v>
      </c>
      <c r="Q4" s="23" t="str">
        <f ca="1">"&lt;atc:aircraft atc:idx="&amp;CHAR(34)&amp;A4&amp;CHAR(34)&amp;" "&amp;"atc:type="&amp;CHAR(34)&amp;B4&amp;CHAR(34)&amp;"&gt;"&amp;
"&lt;atc:start&gt;"&amp;C4&amp;"&lt;/atc:start&gt;"&amp;
"&lt;atc:altitude&gt;"&amp;F4&amp;"&lt;/atc:altitude&gt;"&amp;
"&lt;atc:velocity&gt;"&amp;E4&amp;"&lt;/atc:velocity&gt;"&amp;
"&lt;atc:flightpath&gt;"&amp;
"&lt;atc:point atc:x="&amp;"'"&amp;G4&amp;"'"&amp;" "&amp;"atc:y="&amp;"'"&amp;H4&amp;"'"&amp;"/&gt;"&amp;
"&lt;atc:point atc:x="&amp;"'"&amp;I4&amp;"'"&amp;" "&amp;"atc:y="&amp;"'"&amp;J4&amp;"'"&amp;"/&gt;"&amp;
"&lt;/atc:flightpath&gt;"&amp;
"&lt;/atc:aircraft&gt;"</f>
        <v>&lt;atc:aircraft atc:idx="FJR34" atc:type="A320"&gt;&lt;atc:start&gt;0&lt;/atc:start&gt;&lt;atc:altitude&gt;34000&lt;/atc:altitude&gt;&lt;atc:velocity&gt;480&lt;/atc:velocity&gt;&lt;atc:flightpath&gt;&lt;atc:point atc:x='49' atc:y='12'/&gt;&lt;atc:point atc:x='49' atc:y='0'/&gt;&lt;/atc:flightpath&gt;&lt;/atc:aircraft&gt;</v>
      </c>
    </row>
  </sheetData>
  <mergeCells count="2">
    <mergeCell ref="A1:L1"/>
    <mergeCell ref="M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00"/>
  <sheetViews>
    <sheetView workbookViewId="0">
      <selection activeCell="Q4" sqref="Q4:Q20"/>
    </sheetView>
  </sheetViews>
  <sheetFormatPr defaultRowHeight="15" x14ac:dyDescent="0.25"/>
  <sheetData>
    <row r="1" spans="1:17" x14ac:dyDescent="0.25">
      <c r="A1" s="10" t="s">
        <v>88</v>
      </c>
      <c r="B1" s="10" t="s">
        <v>75</v>
      </c>
      <c r="C1" s="10" t="s">
        <v>89</v>
      </c>
      <c r="F1" t="s">
        <v>90</v>
      </c>
      <c r="G1" t="s">
        <v>78</v>
      </c>
      <c r="H1">
        <v>2</v>
      </c>
    </row>
    <row r="2" spans="1:17" x14ac:dyDescent="0.25">
      <c r="A2" t="str">
        <f ca="1">CHAR(RANDBETWEEN(65,90))&amp;CHAR(RANDBETWEEN(65,90))&amp;CHAR(RANDBETWEEN(65,90))&amp;(RANDBETWEEN(0,9)&amp;(RANDBETWEEN(0,9)))</f>
        <v>TSJ34</v>
      </c>
      <c r="B2" t="str">
        <f ca="1">IF(C2=1,"B737",IF(C2=2,"B764",IF(C2=3,"B767",IF(C2=4,"B747",IF(C2=5,"B737",IF(C2=6,"A320",IF(C2=7,"A330",IF(C2=8,"B744","B762"))))))))</f>
        <v>B737</v>
      </c>
      <c r="C2" s="24">
        <f ca="1">RANDBETWEEN(0,8)</f>
        <v>5</v>
      </c>
      <c r="F2" t="s">
        <v>92</v>
      </c>
      <c r="G2" t="s">
        <v>121</v>
      </c>
      <c r="H2">
        <v>3</v>
      </c>
    </row>
    <row r="3" spans="1:17" x14ac:dyDescent="0.25">
      <c r="A3" t="str">
        <f t="shared" ref="A3:A66" ca="1" si="0">CHAR(RANDBETWEEN(65,90))&amp;CHAR(RANDBETWEEN(65,90))&amp;CHAR(RANDBETWEEN(65,90))&amp;(RANDBETWEEN(0,9)&amp;(RANDBETWEEN(0,9)))</f>
        <v>JGN61</v>
      </c>
      <c r="B3" t="str">
        <f t="shared" ref="B3:B25" ca="1" si="1">IF(C3=1,"B737",IF(C3=2,"B764",IF(C3=3,"B767",IF(C3=4,"B747",IF(C3=5,"Error",IF(C3=6,"A320",IF(C3=7,"A330",IF(C3=8,"B744","B762"))))))))</f>
        <v>B762</v>
      </c>
      <c r="C3" s="24">
        <f t="shared" ref="C3:C66" ca="1" si="2">RANDBETWEEN(0,8)</f>
        <v>0</v>
      </c>
      <c r="F3" t="s">
        <v>94</v>
      </c>
      <c r="G3" t="s">
        <v>121</v>
      </c>
      <c r="H3">
        <v>9</v>
      </c>
    </row>
    <row r="4" spans="1:17" x14ac:dyDescent="0.25">
      <c r="A4" t="str">
        <f t="shared" ca="1" si="0"/>
        <v>ABD25</v>
      </c>
      <c r="B4" t="str">
        <f t="shared" ca="1" si="1"/>
        <v>B737</v>
      </c>
      <c r="C4" s="24">
        <f t="shared" ca="1" si="2"/>
        <v>1</v>
      </c>
      <c r="F4" t="s">
        <v>96</v>
      </c>
      <c r="G4" t="s">
        <v>121</v>
      </c>
      <c r="H4">
        <v>8</v>
      </c>
      <c r="N4" t="s">
        <v>93</v>
      </c>
      <c r="Q4" t="s">
        <v>95</v>
      </c>
    </row>
    <row r="5" spans="1:17" x14ac:dyDescent="0.25">
      <c r="A5" t="str">
        <f t="shared" ca="1" si="0"/>
        <v>XEA29</v>
      </c>
      <c r="B5" t="str">
        <f t="shared" ca="1" si="1"/>
        <v>A320</v>
      </c>
      <c r="C5" s="24">
        <f t="shared" ca="1" si="2"/>
        <v>6</v>
      </c>
      <c r="F5" t="s">
        <v>98</v>
      </c>
      <c r="G5" t="s">
        <v>93</v>
      </c>
      <c r="H5">
        <v>10</v>
      </c>
      <c r="N5" t="s">
        <v>79</v>
      </c>
      <c r="Q5" t="s">
        <v>80</v>
      </c>
    </row>
    <row r="6" spans="1:17" x14ac:dyDescent="0.25">
      <c r="A6" t="str">
        <f t="shared" ca="1" si="0"/>
        <v>RPK04</v>
      </c>
      <c r="B6" t="str">
        <f t="shared" ca="1" si="1"/>
        <v>B737</v>
      </c>
      <c r="C6" s="24">
        <f t="shared" ca="1" si="2"/>
        <v>1</v>
      </c>
      <c r="F6" t="s">
        <v>99</v>
      </c>
      <c r="G6" t="s">
        <v>79</v>
      </c>
      <c r="H6">
        <v>6</v>
      </c>
      <c r="N6" t="s">
        <v>78</v>
      </c>
      <c r="Q6" t="s">
        <v>80</v>
      </c>
    </row>
    <row r="7" spans="1:17" x14ac:dyDescent="0.25">
      <c r="A7" t="str">
        <f t="shared" ca="1" si="0"/>
        <v>ZIZ66</v>
      </c>
      <c r="B7" t="str">
        <f t="shared" ca="1" si="1"/>
        <v>B764</v>
      </c>
      <c r="C7" s="24">
        <f t="shared" ca="1" si="2"/>
        <v>2</v>
      </c>
      <c r="F7" t="s">
        <v>100</v>
      </c>
      <c r="G7" t="s">
        <v>91</v>
      </c>
      <c r="H7">
        <v>1</v>
      </c>
      <c r="N7" t="s">
        <v>87</v>
      </c>
      <c r="Q7" t="s">
        <v>97</v>
      </c>
    </row>
    <row r="8" spans="1:17" x14ac:dyDescent="0.25">
      <c r="A8" t="str">
        <f t="shared" ca="1" si="0"/>
        <v>NCZ44</v>
      </c>
      <c r="B8" t="str">
        <f t="shared" ca="1" si="1"/>
        <v>B737</v>
      </c>
      <c r="C8" s="24">
        <f t="shared" ca="1" si="2"/>
        <v>1</v>
      </c>
      <c r="F8" t="s">
        <v>101</v>
      </c>
      <c r="G8" t="s">
        <v>87</v>
      </c>
      <c r="H8">
        <v>10</v>
      </c>
      <c r="N8" t="s">
        <v>79</v>
      </c>
      <c r="Q8" t="s">
        <v>194</v>
      </c>
    </row>
    <row r="9" spans="1:17" x14ac:dyDescent="0.25">
      <c r="A9" t="str">
        <f t="shared" ca="1" si="0"/>
        <v>VGZ30</v>
      </c>
      <c r="B9" t="str">
        <f t="shared" ca="1" si="1"/>
        <v>B747</v>
      </c>
      <c r="C9" s="24">
        <f t="shared" ca="1" si="2"/>
        <v>4</v>
      </c>
      <c r="F9" t="s">
        <v>102</v>
      </c>
      <c r="G9" t="s">
        <v>93</v>
      </c>
      <c r="H9">
        <v>8</v>
      </c>
      <c r="N9" t="s">
        <v>80</v>
      </c>
      <c r="Q9" t="s">
        <v>194</v>
      </c>
    </row>
    <row r="10" spans="1:17" x14ac:dyDescent="0.25">
      <c r="A10" t="str">
        <f t="shared" ca="1" si="0"/>
        <v>PQO72</v>
      </c>
      <c r="B10" t="str">
        <f t="shared" ca="1" si="1"/>
        <v>B744</v>
      </c>
      <c r="C10" s="24">
        <f t="shared" ca="1" si="2"/>
        <v>8</v>
      </c>
      <c r="F10" t="s">
        <v>103</v>
      </c>
      <c r="G10" t="s">
        <v>79</v>
      </c>
      <c r="H10">
        <v>6</v>
      </c>
      <c r="N10" t="s">
        <v>97</v>
      </c>
      <c r="Q10" t="s">
        <v>95</v>
      </c>
    </row>
    <row r="11" spans="1:17" x14ac:dyDescent="0.25">
      <c r="A11" t="str">
        <f t="shared" ca="1" si="0"/>
        <v>HRH48</v>
      </c>
      <c r="B11" t="str">
        <f t="shared" ca="1" si="1"/>
        <v>B762</v>
      </c>
      <c r="C11" s="24">
        <f t="shared" ca="1" si="2"/>
        <v>0</v>
      </c>
      <c r="F11" t="s">
        <v>104</v>
      </c>
      <c r="G11" t="s">
        <v>80</v>
      </c>
      <c r="H11">
        <v>8</v>
      </c>
      <c r="N11" t="s">
        <v>97</v>
      </c>
      <c r="Q11" t="s">
        <v>87</v>
      </c>
    </row>
    <row r="12" spans="1:17" x14ac:dyDescent="0.25">
      <c r="A12" t="str">
        <f t="shared" ca="1" si="0"/>
        <v>IKZ17</v>
      </c>
      <c r="B12" t="str">
        <f t="shared" ca="1" si="1"/>
        <v>Error</v>
      </c>
      <c r="C12" s="24">
        <f t="shared" ca="1" si="2"/>
        <v>5</v>
      </c>
      <c r="F12" t="s">
        <v>105</v>
      </c>
      <c r="G12" t="s">
        <v>121</v>
      </c>
      <c r="H12">
        <v>7</v>
      </c>
      <c r="N12" t="s">
        <v>79</v>
      </c>
      <c r="Q12" t="s">
        <v>95</v>
      </c>
    </row>
    <row r="13" spans="1:17" x14ac:dyDescent="0.25">
      <c r="A13" t="str">
        <f t="shared" ca="1" si="0"/>
        <v>YRC09</v>
      </c>
      <c r="B13" t="str">
        <f t="shared" ca="1" si="1"/>
        <v>A320</v>
      </c>
      <c r="C13" s="24">
        <f t="shared" ca="1" si="2"/>
        <v>6</v>
      </c>
      <c r="F13" t="s">
        <v>106</v>
      </c>
      <c r="G13" t="s">
        <v>79</v>
      </c>
      <c r="H13">
        <v>10</v>
      </c>
      <c r="N13" t="s">
        <v>93</v>
      </c>
      <c r="Q13" t="s">
        <v>87</v>
      </c>
    </row>
    <row r="14" spans="1:17" x14ac:dyDescent="0.25">
      <c r="A14" t="str">
        <f t="shared" ca="1" si="0"/>
        <v>FXR73</v>
      </c>
      <c r="B14" t="str">
        <f t="shared" ca="1" si="1"/>
        <v>Error</v>
      </c>
      <c r="C14" s="24">
        <f t="shared" ca="1" si="2"/>
        <v>5</v>
      </c>
      <c r="F14" t="s">
        <v>107</v>
      </c>
      <c r="G14" t="s">
        <v>87</v>
      </c>
      <c r="H14">
        <v>9</v>
      </c>
      <c r="N14" t="s">
        <v>97</v>
      </c>
      <c r="Q14" t="s">
        <v>97</v>
      </c>
    </row>
    <row r="15" spans="1:17" x14ac:dyDescent="0.25">
      <c r="A15" t="str">
        <f t="shared" ca="1" si="0"/>
        <v>DNQ05</v>
      </c>
      <c r="B15" t="str">
        <f t="shared" ca="1" si="1"/>
        <v>A330</v>
      </c>
      <c r="C15" s="24">
        <f t="shared" ca="1" si="2"/>
        <v>7</v>
      </c>
      <c r="F15" t="s">
        <v>108</v>
      </c>
      <c r="G15" t="s">
        <v>80</v>
      </c>
      <c r="H15">
        <v>7</v>
      </c>
      <c r="N15" t="s">
        <v>95</v>
      </c>
      <c r="Q15" t="s">
        <v>80</v>
      </c>
    </row>
    <row r="16" spans="1:17" x14ac:dyDescent="0.25">
      <c r="A16" t="str">
        <f t="shared" ca="1" si="0"/>
        <v>TWW31</v>
      </c>
      <c r="B16" t="str">
        <f t="shared" ca="1" si="1"/>
        <v>A330</v>
      </c>
      <c r="C16" s="24">
        <f t="shared" ca="1" si="2"/>
        <v>7</v>
      </c>
      <c r="F16" t="s">
        <v>109</v>
      </c>
      <c r="G16" t="s">
        <v>87</v>
      </c>
      <c r="H16">
        <v>9</v>
      </c>
      <c r="N16" t="s">
        <v>78</v>
      </c>
      <c r="Q16" t="s">
        <v>93</v>
      </c>
    </row>
    <row r="17" spans="1:17" x14ac:dyDescent="0.25">
      <c r="A17" t="str">
        <f t="shared" ca="1" si="0"/>
        <v>YGB15</v>
      </c>
      <c r="B17" t="str">
        <f t="shared" ca="1" si="1"/>
        <v>B764</v>
      </c>
      <c r="C17" s="24">
        <f t="shared" ca="1" si="2"/>
        <v>2</v>
      </c>
      <c r="F17" t="s">
        <v>110</v>
      </c>
      <c r="G17" t="s">
        <v>87</v>
      </c>
      <c r="H17">
        <v>9</v>
      </c>
      <c r="N17" t="s">
        <v>97</v>
      </c>
      <c r="Q17" t="s">
        <v>93</v>
      </c>
    </row>
    <row r="18" spans="1:17" x14ac:dyDescent="0.25">
      <c r="A18" t="str">
        <f t="shared" ca="1" si="0"/>
        <v>SPK52</v>
      </c>
      <c r="B18" t="str">
        <f t="shared" ca="1" si="1"/>
        <v>B764</v>
      </c>
      <c r="C18" s="24">
        <f t="shared" ca="1" si="2"/>
        <v>2</v>
      </c>
      <c r="F18" t="s">
        <v>111</v>
      </c>
      <c r="G18" t="s">
        <v>95</v>
      </c>
      <c r="H18">
        <v>7</v>
      </c>
      <c r="N18" t="s">
        <v>93</v>
      </c>
      <c r="Q18" t="s">
        <v>78</v>
      </c>
    </row>
    <row r="19" spans="1:17" x14ac:dyDescent="0.25">
      <c r="A19" t="str">
        <f t="shared" ca="1" si="0"/>
        <v>CZW48</v>
      </c>
      <c r="B19" t="str">
        <f t="shared" ca="1" si="1"/>
        <v>B747</v>
      </c>
      <c r="C19" s="24">
        <f t="shared" ca="1" si="2"/>
        <v>4</v>
      </c>
      <c r="F19" t="s">
        <v>112</v>
      </c>
      <c r="G19" t="s">
        <v>93</v>
      </c>
      <c r="H19">
        <v>1</v>
      </c>
      <c r="N19" t="s">
        <v>78</v>
      </c>
      <c r="Q19" t="s">
        <v>87</v>
      </c>
    </row>
    <row r="20" spans="1:17" x14ac:dyDescent="0.25">
      <c r="A20" t="str">
        <f t="shared" ca="1" si="0"/>
        <v>OSN44</v>
      </c>
      <c r="B20" t="str">
        <f t="shared" ca="1" si="1"/>
        <v>B762</v>
      </c>
      <c r="C20" s="24">
        <f t="shared" ca="1" si="2"/>
        <v>0</v>
      </c>
      <c r="F20" t="s">
        <v>113</v>
      </c>
      <c r="G20" t="s">
        <v>93</v>
      </c>
      <c r="H20">
        <v>3</v>
      </c>
      <c r="N20" t="s">
        <v>194</v>
      </c>
      <c r="Q20" t="s">
        <v>87</v>
      </c>
    </row>
    <row r="21" spans="1:17" x14ac:dyDescent="0.25">
      <c r="A21" t="str">
        <f t="shared" ca="1" si="0"/>
        <v>LAY38</v>
      </c>
      <c r="B21" t="str">
        <f t="shared" ca="1" si="1"/>
        <v>B762</v>
      </c>
      <c r="C21" s="24">
        <f t="shared" ca="1" si="2"/>
        <v>0</v>
      </c>
      <c r="F21" t="s">
        <v>114</v>
      </c>
      <c r="G21" t="s">
        <v>91</v>
      </c>
      <c r="H21">
        <v>0</v>
      </c>
      <c r="N21" t="s">
        <v>95</v>
      </c>
    </row>
    <row r="22" spans="1:17" x14ac:dyDescent="0.25">
      <c r="A22" t="str">
        <f t="shared" ca="1" si="0"/>
        <v>QUK96</v>
      </c>
      <c r="B22" t="str">
        <f t="shared" ca="1" si="1"/>
        <v>B744</v>
      </c>
      <c r="C22" s="24">
        <f t="shared" ca="1" si="2"/>
        <v>8</v>
      </c>
      <c r="F22" t="s">
        <v>115</v>
      </c>
      <c r="G22" t="s">
        <v>78</v>
      </c>
      <c r="H22">
        <v>4</v>
      </c>
      <c r="N22" t="s">
        <v>80</v>
      </c>
    </row>
    <row r="23" spans="1:17" x14ac:dyDescent="0.25">
      <c r="A23" t="str">
        <f t="shared" ca="1" si="0"/>
        <v>RQP05</v>
      </c>
      <c r="B23" t="str">
        <f t="shared" ca="1" si="1"/>
        <v>B767</v>
      </c>
      <c r="C23" s="24">
        <f t="shared" ca="1" si="2"/>
        <v>3</v>
      </c>
      <c r="F23" t="s">
        <v>116</v>
      </c>
      <c r="G23" t="s">
        <v>91</v>
      </c>
      <c r="H23">
        <v>10</v>
      </c>
      <c r="N23" t="s">
        <v>93</v>
      </c>
    </row>
    <row r="24" spans="1:17" x14ac:dyDescent="0.25">
      <c r="A24" t="str">
        <f t="shared" ca="1" si="0"/>
        <v>PQS59</v>
      </c>
      <c r="B24" t="str">
        <f t="shared" ca="1" si="1"/>
        <v>B747</v>
      </c>
      <c r="C24" s="24">
        <f t="shared" ca="1" si="2"/>
        <v>4</v>
      </c>
      <c r="F24" t="s">
        <v>117</v>
      </c>
      <c r="G24" t="s">
        <v>79</v>
      </c>
      <c r="H24">
        <v>6</v>
      </c>
      <c r="N24" t="s">
        <v>79</v>
      </c>
    </row>
    <row r="25" spans="1:17" x14ac:dyDescent="0.25">
      <c r="A25" t="str">
        <f t="shared" ca="1" si="0"/>
        <v>FRU56</v>
      </c>
      <c r="B25" t="str">
        <f t="shared" ca="1" si="1"/>
        <v>B767</v>
      </c>
      <c r="C25" s="24">
        <f t="shared" ca="1" si="2"/>
        <v>3</v>
      </c>
      <c r="F25" t="s">
        <v>118</v>
      </c>
      <c r="G25" t="s">
        <v>95</v>
      </c>
      <c r="H25">
        <v>8</v>
      </c>
      <c r="N25" t="s">
        <v>87</v>
      </c>
    </row>
    <row r="26" spans="1:17" x14ac:dyDescent="0.25">
      <c r="A26" t="str">
        <f t="shared" ca="1" si="0"/>
        <v>BHK82</v>
      </c>
      <c r="B26" t="str">
        <f t="shared" ref="B26:B66" ca="1" si="3">IF(C26=1,"B737",IF(C26=2,"B764",IF(C26=3,"B767",IF(C26=4,"B747",IF(C26=5,"A300",IF(C26=6,"A320",IF(C26=7,"A330",IF(C26=8,"B744","B762"))))))))</f>
        <v>A330</v>
      </c>
      <c r="C26" s="24">
        <f t="shared" ca="1" si="2"/>
        <v>7</v>
      </c>
      <c r="F26" t="s">
        <v>119</v>
      </c>
      <c r="G26" t="s">
        <v>95</v>
      </c>
      <c r="H26">
        <v>1</v>
      </c>
    </row>
    <row r="27" spans="1:17" x14ac:dyDescent="0.25">
      <c r="A27" t="str">
        <f t="shared" ca="1" si="0"/>
        <v>XTZ90</v>
      </c>
      <c r="B27" t="str">
        <f t="shared" ca="1" si="3"/>
        <v>A330</v>
      </c>
      <c r="C27" s="24">
        <f t="shared" ca="1" si="2"/>
        <v>7</v>
      </c>
      <c r="F27" t="s">
        <v>120</v>
      </c>
      <c r="G27" t="s">
        <v>87</v>
      </c>
      <c r="H27">
        <v>5</v>
      </c>
    </row>
    <row r="28" spans="1:17" x14ac:dyDescent="0.25">
      <c r="A28" t="str">
        <f t="shared" ca="1" si="0"/>
        <v>VBS17</v>
      </c>
      <c r="B28" t="str">
        <f t="shared" ca="1" si="3"/>
        <v>B744</v>
      </c>
      <c r="C28" s="24">
        <f t="shared" ca="1" si="2"/>
        <v>8</v>
      </c>
      <c r="F28" t="s">
        <v>122</v>
      </c>
      <c r="G28" t="s">
        <v>95</v>
      </c>
      <c r="H28">
        <v>5</v>
      </c>
    </row>
    <row r="29" spans="1:17" x14ac:dyDescent="0.25">
      <c r="A29" t="str">
        <f t="shared" ca="1" si="0"/>
        <v>LZU77</v>
      </c>
      <c r="B29" t="str">
        <f t="shared" ca="1" si="3"/>
        <v>B747</v>
      </c>
      <c r="C29" s="24">
        <f t="shared" ca="1" si="2"/>
        <v>4</v>
      </c>
      <c r="F29" t="s">
        <v>123</v>
      </c>
      <c r="G29" t="s">
        <v>79</v>
      </c>
      <c r="H29">
        <v>3</v>
      </c>
    </row>
    <row r="30" spans="1:17" x14ac:dyDescent="0.25">
      <c r="A30" t="str">
        <f t="shared" ca="1" si="0"/>
        <v>GMM10</v>
      </c>
      <c r="B30" t="str">
        <f t="shared" ca="1" si="3"/>
        <v>A320</v>
      </c>
      <c r="C30" s="24">
        <f t="shared" ca="1" si="2"/>
        <v>6</v>
      </c>
      <c r="F30" t="s">
        <v>124</v>
      </c>
      <c r="G30" t="s">
        <v>97</v>
      </c>
      <c r="H30">
        <v>1</v>
      </c>
    </row>
    <row r="31" spans="1:17" x14ac:dyDescent="0.25">
      <c r="A31" t="str">
        <f t="shared" ca="1" si="0"/>
        <v>RCG22</v>
      </c>
      <c r="B31" t="str">
        <f t="shared" ca="1" si="3"/>
        <v>B764</v>
      </c>
      <c r="C31" s="24">
        <f t="shared" ca="1" si="2"/>
        <v>2</v>
      </c>
      <c r="F31" t="s">
        <v>125</v>
      </c>
      <c r="G31" t="s">
        <v>79</v>
      </c>
      <c r="H31">
        <v>4</v>
      </c>
    </row>
    <row r="32" spans="1:17" x14ac:dyDescent="0.25">
      <c r="A32" t="str">
        <f t="shared" ca="1" si="0"/>
        <v>LAI62</v>
      </c>
      <c r="B32" t="str">
        <f t="shared" ca="1" si="3"/>
        <v>B767</v>
      </c>
      <c r="C32" s="24">
        <f t="shared" ca="1" si="2"/>
        <v>3</v>
      </c>
      <c r="F32" t="s">
        <v>126</v>
      </c>
      <c r="G32" t="s">
        <v>79</v>
      </c>
      <c r="H32">
        <v>10</v>
      </c>
    </row>
    <row r="33" spans="1:8" x14ac:dyDescent="0.25">
      <c r="A33" t="str">
        <f t="shared" ca="1" si="0"/>
        <v>DNB61</v>
      </c>
      <c r="B33" t="str">
        <f t="shared" ca="1" si="3"/>
        <v>B767</v>
      </c>
      <c r="C33" s="24">
        <f t="shared" ca="1" si="2"/>
        <v>3</v>
      </c>
      <c r="F33" t="s">
        <v>127</v>
      </c>
      <c r="G33" t="s">
        <v>95</v>
      </c>
      <c r="H33">
        <v>1</v>
      </c>
    </row>
    <row r="34" spans="1:8" x14ac:dyDescent="0.25">
      <c r="A34" t="str">
        <f t="shared" ca="1" si="0"/>
        <v>WUS57</v>
      </c>
      <c r="B34" t="str">
        <f t="shared" ca="1" si="3"/>
        <v>B747</v>
      </c>
      <c r="C34" s="24">
        <f t="shared" ca="1" si="2"/>
        <v>4</v>
      </c>
      <c r="F34" t="s">
        <v>128</v>
      </c>
      <c r="G34" t="s">
        <v>97</v>
      </c>
      <c r="H34">
        <v>0</v>
      </c>
    </row>
    <row r="35" spans="1:8" x14ac:dyDescent="0.25">
      <c r="A35" t="str">
        <f t="shared" ca="1" si="0"/>
        <v>HAL36</v>
      </c>
      <c r="B35" t="str">
        <f t="shared" ca="1" si="3"/>
        <v>B764</v>
      </c>
      <c r="C35" s="24">
        <f t="shared" ca="1" si="2"/>
        <v>2</v>
      </c>
      <c r="F35" t="s">
        <v>129</v>
      </c>
      <c r="G35" t="s">
        <v>91</v>
      </c>
      <c r="H35">
        <v>9</v>
      </c>
    </row>
    <row r="36" spans="1:8" x14ac:dyDescent="0.25">
      <c r="A36" t="str">
        <f t="shared" ca="1" si="0"/>
        <v>LSZ61</v>
      </c>
      <c r="B36" t="str">
        <f t="shared" ca="1" si="3"/>
        <v>B747</v>
      </c>
      <c r="C36" s="24">
        <f t="shared" ca="1" si="2"/>
        <v>4</v>
      </c>
      <c r="F36" t="s">
        <v>130</v>
      </c>
      <c r="G36" t="s">
        <v>91</v>
      </c>
      <c r="H36">
        <v>4</v>
      </c>
    </row>
    <row r="37" spans="1:8" x14ac:dyDescent="0.25">
      <c r="A37" t="str">
        <f t="shared" ca="1" si="0"/>
        <v>ECT30</v>
      </c>
      <c r="B37" t="str">
        <f t="shared" ca="1" si="3"/>
        <v>B747</v>
      </c>
      <c r="C37" s="24">
        <f t="shared" ca="1" si="2"/>
        <v>4</v>
      </c>
      <c r="F37" t="s">
        <v>131</v>
      </c>
      <c r="G37" t="s">
        <v>95</v>
      </c>
      <c r="H37">
        <v>3</v>
      </c>
    </row>
    <row r="38" spans="1:8" x14ac:dyDescent="0.25">
      <c r="A38" t="str">
        <f t="shared" ca="1" si="0"/>
        <v>FHY30</v>
      </c>
      <c r="B38" t="str">
        <f t="shared" ca="1" si="3"/>
        <v>B744</v>
      </c>
      <c r="C38" s="24">
        <f t="shared" ca="1" si="2"/>
        <v>8</v>
      </c>
      <c r="F38" t="s">
        <v>132</v>
      </c>
      <c r="G38" t="s">
        <v>97</v>
      </c>
      <c r="H38">
        <v>2</v>
      </c>
    </row>
    <row r="39" spans="1:8" x14ac:dyDescent="0.25">
      <c r="A39" t="str">
        <f t="shared" ca="1" si="0"/>
        <v>PMM60</v>
      </c>
      <c r="B39" t="str">
        <f t="shared" ca="1" si="3"/>
        <v>A330</v>
      </c>
      <c r="C39" s="24">
        <f t="shared" ca="1" si="2"/>
        <v>7</v>
      </c>
      <c r="F39" t="s">
        <v>133</v>
      </c>
      <c r="G39" t="s">
        <v>80</v>
      </c>
      <c r="H39">
        <v>2</v>
      </c>
    </row>
    <row r="40" spans="1:8" x14ac:dyDescent="0.25">
      <c r="A40" t="str">
        <f t="shared" ca="1" si="0"/>
        <v>CRF92</v>
      </c>
      <c r="B40" t="str">
        <f t="shared" ca="1" si="3"/>
        <v>B737</v>
      </c>
      <c r="C40" s="24">
        <f t="shared" ca="1" si="2"/>
        <v>1</v>
      </c>
      <c r="F40" t="s">
        <v>134</v>
      </c>
      <c r="G40" t="s">
        <v>91</v>
      </c>
      <c r="H40">
        <v>3</v>
      </c>
    </row>
    <row r="41" spans="1:8" x14ac:dyDescent="0.25">
      <c r="A41" t="str">
        <f t="shared" ca="1" si="0"/>
        <v>HTC08</v>
      </c>
      <c r="B41" t="str">
        <f t="shared" ca="1" si="3"/>
        <v>B737</v>
      </c>
      <c r="C41" s="24">
        <f t="shared" ca="1" si="2"/>
        <v>1</v>
      </c>
      <c r="F41" t="s">
        <v>135</v>
      </c>
      <c r="G41" t="s">
        <v>91</v>
      </c>
      <c r="H41">
        <v>7</v>
      </c>
    </row>
    <row r="42" spans="1:8" x14ac:dyDescent="0.25">
      <c r="A42" t="str">
        <f t="shared" ca="1" si="0"/>
        <v>WXA24</v>
      </c>
      <c r="B42" t="str">
        <f t="shared" ca="1" si="3"/>
        <v>A320</v>
      </c>
      <c r="C42" s="24">
        <f t="shared" ca="1" si="2"/>
        <v>6</v>
      </c>
      <c r="F42" t="s">
        <v>136</v>
      </c>
      <c r="G42" t="s">
        <v>80</v>
      </c>
      <c r="H42">
        <v>9</v>
      </c>
    </row>
    <row r="43" spans="1:8" x14ac:dyDescent="0.25">
      <c r="A43" t="str">
        <f t="shared" ca="1" si="0"/>
        <v>MBF40</v>
      </c>
      <c r="B43" t="str">
        <f t="shared" ca="1" si="3"/>
        <v>B764</v>
      </c>
      <c r="C43" s="24">
        <f t="shared" ca="1" si="2"/>
        <v>2</v>
      </c>
      <c r="F43" t="s">
        <v>137</v>
      </c>
      <c r="G43" t="s">
        <v>79</v>
      </c>
      <c r="H43">
        <v>0</v>
      </c>
    </row>
    <row r="44" spans="1:8" x14ac:dyDescent="0.25">
      <c r="A44" t="str">
        <f t="shared" ca="1" si="0"/>
        <v>QLQ30</v>
      </c>
      <c r="B44" t="str">
        <f t="shared" ca="1" si="3"/>
        <v>B747</v>
      </c>
      <c r="C44" s="24">
        <f t="shared" ca="1" si="2"/>
        <v>4</v>
      </c>
      <c r="F44" t="s">
        <v>138</v>
      </c>
      <c r="G44" t="s">
        <v>80</v>
      </c>
      <c r="H44">
        <v>8</v>
      </c>
    </row>
    <row r="45" spans="1:8" x14ac:dyDescent="0.25">
      <c r="A45" t="str">
        <f t="shared" ca="1" si="0"/>
        <v>VMI49</v>
      </c>
      <c r="B45" t="str">
        <f t="shared" ca="1" si="3"/>
        <v>A330</v>
      </c>
      <c r="C45" s="24">
        <f t="shared" ca="1" si="2"/>
        <v>7</v>
      </c>
      <c r="F45" t="s">
        <v>139</v>
      </c>
      <c r="G45" t="s">
        <v>78</v>
      </c>
      <c r="H45">
        <v>10</v>
      </c>
    </row>
    <row r="46" spans="1:8" x14ac:dyDescent="0.25">
      <c r="A46" t="str">
        <f t="shared" ca="1" si="0"/>
        <v>LNP99</v>
      </c>
      <c r="B46" t="str">
        <f t="shared" ca="1" si="3"/>
        <v>B762</v>
      </c>
      <c r="C46" s="24">
        <f t="shared" ca="1" si="2"/>
        <v>0</v>
      </c>
      <c r="F46" t="s">
        <v>140</v>
      </c>
      <c r="G46" t="s">
        <v>121</v>
      </c>
      <c r="H46">
        <v>9</v>
      </c>
    </row>
    <row r="47" spans="1:8" x14ac:dyDescent="0.25">
      <c r="A47" t="str">
        <f t="shared" ca="1" si="0"/>
        <v>LKF11</v>
      </c>
      <c r="B47" t="str">
        <f t="shared" ca="1" si="3"/>
        <v>B767</v>
      </c>
      <c r="C47" s="24">
        <f t="shared" ca="1" si="2"/>
        <v>3</v>
      </c>
      <c r="F47" t="s">
        <v>141</v>
      </c>
      <c r="G47" t="s">
        <v>93</v>
      </c>
      <c r="H47">
        <v>0</v>
      </c>
    </row>
    <row r="48" spans="1:8" x14ac:dyDescent="0.25">
      <c r="A48" t="str">
        <f t="shared" ca="1" si="0"/>
        <v>YYE75</v>
      </c>
      <c r="B48" t="str">
        <f t="shared" ca="1" si="3"/>
        <v>B767</v>
      </c>
      <c r="C48" s="24">
        <f t="shared" ca="1" si="2"/>
        <v>3</v>
      </c>
      <c r="F48" t="s">
        <v>142</v>
      </c>
      <c r="G48" t="s">
        <v>80</v>
      </c>
      <c r="H48">
        <v>8</v>
      </c>
    </row>
    <row r="49" spans="1:8" x14ac:dyDescent="0.25">
      <c r="A49" t="str">
        <f t="shared" ca="1" si="0"/>
        <v>ZQE58</v>
      </c>
      <c r="B49" t="str">
        <f t="shared" ca="1" si="3"/>
        <v>B737</v>
      </c>
      <c r="C49" s="24">
        <f t="shared" ca="1" si="2"/>
        <v>1</v>
      </c>
      <c r="F49" t="s">
        <v>143</v>
      </c>
      <c r="G49" t="s">
        <v>95</v>
      </c>
      <c r="H49">
        <v>0</v>
      </c>
    </row>
    <row r="50" spans="1:8" x14ac:dyDescent="0.25">
      <c r="A50" t="str">
        <f t="shared" ca="1" si="0"/>
        <v>VCJ58</v>
      </c>
      <c r="B50" t="str">
        <f t="shared" ca="1" si="3"/>
        <v>B764</v>
      </c>
      <c r="C50" s="24">
        <f t="shared" ca="1" si="2"/>
        <v>2</v>
      </c>
      <c r="F50" t="s">
        <v>144</v>
      </c>
      <c r="G50" t="s">
        <v>91</v>
      </c>
      <c r="H50">
        <v>5</v>
      </c>
    </row>
    <row r="51" spans="1:8" x14ac:dyDescent="0.25">
      <c r="A51" t="str">
        <f t="shared" ca="1" si="0"/>
        <v>IXP03</v>
      </c>
      <c r="B51" t="str">
        <f t="shared" ca="1" si="3"/>
        <v>B737</v>
      </c>
      <c r="C51" s="24">
        <f t="shared" ca="1" si="2"/>
        <v>1</v>
      </c>
      <c r="F51" t="s">
        <v>145</v>
      </c>
      <c r="G51" t="s">
        <v>79</v>
      </c>
      <c r="H51">
        <v>3</v>
      </c>
    </row>
    <row r="52" spans="1:8" x14ac:dyDescent="0.25">
      <c r="A52" t="str">
        <f t="shared" ca="1" si="0"/>
        <v>BTW72</v>
      </c>
      <c r="B52" t="str">
        <f t="shared" ca="1" si="3"/>
        <v>B767</v>
      </c>
      <c r="C52" s="24">
        <f t="shared" ca="1" si="2"/>
        <v>3</v>
      </c>
      <c r="F52" t="s">
        <v>146</v>
      </c>
      <c r="G52" t="s">
        <v>78</v>
      </c>
      <c r="H52">
        <v>3</v>
      </c>
    </row>
    <row r="53" spans="1:8" x14ac:dyDescent="0.25">
      <c r="A53" t="str">
        <f t="shared" ca="1" si="0"/>
        <v>IFL52</v>
      </c>
      <c r="B53" t="str">
        <f t="shared" ca="1" si="3"/>
        <v>A330</v>
      </c>
      <c r="C53" s="24">
        <f t="shared" ca="1" si="2"/>
        <v>7</v>
      </c>
      <c r="F53" t="s">
        <v>147</v>
      </c>
      <c r="G53" t="s">
        <v>80</v>
      </c>
      <c r="H53">
        <v>3</v>
      </c>
    </row>
    <row r="54" spans="1:8" x14ac:dyDescent="0.25">
      <c r="A54" t="str">
        <f t="shared" ca="1" si="0"/>
        <v>RHC31</v>
      </c>
      <c r="B54" t="str">
        <f t="shared" ca="1" si="3"/>
        <v>B737</v>
      </c>
      <c r="C54" s="24">
        <f t="shared" ca="1" si="2"/>
        <v>1</v>
      </c>
      <c r="F54" t="s">
        <v>148</v>
      </c>
      <c r="G54" t="s">
        <v>95</v>
      </c>
      <c r="H54">
        <v>0</v>
      </c>
    </row>
    <row r="55" spans="1:8" x14ac:dyDescent="0.25">
      <c r="A55" t="str">
        <f t="shared" ca="1" si="0"/>
        <v>VXV39</v>
      </c>
      <c r="B55" t="str">
        <f t="shared" ca="1" si="3"/>
        <v>B767</v>
      </c>
      <c r="C55" s="24">
        <f t="shared" ca="1" si="2"/>
        <v>3</v>
      </c>
      <c r="F55" t="s">
        <v>149</v>
      </c>
      <c r="G55" t="s">
        <v>121</v>
      </c>
      <c r="H55">
        <v>1</v>
      </c>
    </row>
    <row r="56" spans="1:8" x14ac:dyDescent="0.25">
      <c r="A56" t="str">
        <f t="shared" ca="1" si="0"/>
        <v>BBF47</v>
      </c>
      <c r="B56" t="str">
        <f t="shared" ca="1" si="3"/>
        <v>B744</v>
      </c>
      <c r="C56" s="24">
        <f t="shared" ca="1" si="2"/>
        <v>8</v>
      </c>
      <c r="F56" t="s">
        <v>150</v>
      </c>
      <c r="G56" t="s">
        <v>79</v>
      </c>
      <c r="H56">
        <v>7</v>
      </c>
    </row>
    <row r="57" spans="1:8" x14ac:dyDescent="0.25">
      <c r="A57" t="str">
        <f t="shared" ca="1" si="0"/>
        <v>XZO93</v>
      </c>
      <c r="B57" t="str">
        <f t="shared" ca="1" si="3"/>
        <v>B744</v>
      </c>
      <c r="C57" s="24">
        <f t="shared" ca="1" si="2"/>
        <v>8</v>
      </c>
      <c r="F57" t="s">
        <v>151</v>
      </c>
      <c r="G57" t="s">
        <v>95</v>
      </c>
      <c r="H57">
        <v>10</v>
      </c>
    </row>
    <row r="58" spans="1:8" x14ac:dyDescent="0.25">
      <c r="A58" t="str">
        <f t="shared" ca="1" si="0"/>
        <v>KGP48</v>
      </c>
      <c r="B58" t="str">
        <f t="shared" ca="1" si="3"/>
        <v>B762</v>
      </c>
      <c r="C58" s="24">
        <f t="shared" ca="1" si="2"/>
        <v>0</v>
      </c>
      <c r="F58" t="s">
        <v>152</v>
      </c>
      <c r="G58" t="s">
        <v>95</v>
      </c>
      <c r="H58">
        <v>1</v>
      </c>
    </row>
    <row r="59" spans="1:8" x14ac:dyDescent="0.25">
      <c r="A59" t="str">
        <f t="shared" ca="1" si="0"/>
        <v>XEA14</v>
      </c>
      <c r="B59" t="str">
        <f t="shared" ca="1" si="3"/>
        <v>B762</v>
      </c>
      <c r="C59" s="24">
        <f t="shared" ca="1" si="2"/>
        <v>0</v>
      </c>
      <c r="F59" t="s">
        <v>153</v>
      </c>
      <c r="G59" t="s">
        <v>121</v>
      </c>
      <c r="H59">
        <v>9</v>
      </c>
    </row>
    <row r="60" spans="1:8" x14ac:dyDescent="0.25">
      <c r="A60" t="str">
        <f t="shared" ca="1" si="0"/>
        <v>LLB44</v>
      </c>
      <c r="B60" t="str">
        <f t="shared" ca="1" si="3"/>
        <v>B764</v>
      </c>
      <c r="C60" s="24">
        <f t="shared" ca="1" si="2"/>
        <v>2</v>
      </c>
      <c r="F60" t="s">
        <v>154</v>
      </c>
      <c r="G60" t="s">
        <v>91</v>
      </c>
      <c r="H60">
        <v>4</v>
      </c>
    </row>
    <row r="61" spans="1:8" x14ac:dyDescent="0.25">
      <c r="A61" t="str">
        <f t="shared" ca="1" si="0"/>
        <v>END85</v>
      </c>
      <c r="B61" t="str">
        <f t="shared" ca="1" si="3"/>
        <v>A300</v>
      </c>
      <c r="C61" s="24">
        <f t="shared" ca="1" si="2"/>
        <v>5</v>
      </c>
      <c r="F61" t="s">
        <v>155</v>
      </c>
      <c r="G61" t="s">
        <v>91</v>
      </c>
      <c r="H61">
        <v>5</v>
      </c>
    </row>
    <row r="62" spans="1:8" x14ac:dyDescent="0.25">
      <c r="A62" t="str">
        <f t="shared" ca="1" si="0"/>
        <v>YQE48</v>
      </c>
      <c r="B62" t="str">
        <f t="shared" ca="1" si="3"/>
        <v>B737</v>
      </c>
      <c r="C62" s="24">
        <f t="shared" ca="1" si="2"/>
        <v>1</v>
      </c>
      <c r="F62" t="s">
        <v>156</v>
      </c>
      <c r="G62" t="s">
        <v>87</v>
      </c>
      <c r="H62">
        <v>10</v>
      </c>
    </row>
    <row r="63" spans="1:8" x14ac:dyDescent="0.25">
      <c r="A63" t="str">
        <f t="shared" ca="1" si="0"/>
        <v>AUB80</v>
      </c>
      <c r="B63" t="str">
        <f t="shared" ca="1" si="3"/>
        <v>A320</v>
      </c>
      <c r="C63" s="24">
        <f t="shared" ca="1" si="2"/>
        <v>6</v>
      </c>
      <c r="F63" t="s">
        <v>157</v>
      </c>
      <c r="G63" t="s">
        <v>80</v>
      </c>
      <c r="H63">
        <v>8</v>
      </c>
    </row>
    <row r="64" spans="1:8" x14ac:dyDescent="0.25">
      <c r="A64" t="str">
        <f t="shared" ca="1" si="0"/>
        <v>PDS00</v>
      </c>
      <c r="B64" t="str">
        <f t="shared" ca="1" si="3"/>
        <v>B747</v>
      </c>
      <c r="C64" s="24">
        <f t="shared" ca="1" si="2"/>
        <v>4</v>
      </c>
      <c r="F64" t="s">
        <v>158</v>
      </c>
      <c r="G64" t="s">
        <v>95</v>
      </c>
      <c r="H64">
        <v>10</v>
      </c>
    </row>
    <row r="65" spans="1:8" x14ac:dyDescent="0.25">
      <c r="A65" t="str">
        <f t="shared" ca="1" si="0"/>
        <v>OMO33</v>
      </c>
      <c r="B65" t="str">
        <f t="shared" ca="1" si="3"/>
        <v>B737</v>
      </c>
      <c r="C65" s="24">
        <f t="shared" ca="1" si="2"/>
        <v>1</v>
      </c>
      <c r="F65" t="s">
        <v>159</v>
      </c>
      <c r="G65" t="s">
        <v>95</v>
      </c>
      <c r="H65">
        <v>4</v>
      </c>
    </row>
    <row r="66" spans="1:8" x14ac:dyDescent="0.25">
      <c r="A66" t="str">
        <f t="shared" ca="1" si="0"/>
        <v>YNR18</v>
      </c>
      <c r="B66" t="str">
        <f t="shared" ca="1" si="3"/>
        <v>B762</v>
      </c>
      <c r="C66" s="24">
        <f t="shared" ca="1" si="2"/>
        <v>0</v>
      </c>
      <c r="F66" t="s">
        <v>160</v>
      </c>
      <c r="G66" t="s">
        <v>80</v>
      </c>
      <c r="H66">
        <v>4</v>
      </c>
    </row>
    <row r="67" spans="1:8" x14ac:dyDescent="0.25">
      <c r="A67" t="str">
        <f t="shared" ref="A67:A100" ca="1" si="4">CHAR(RANDBETWEEN(65,90))&amp;CHAR(RANDBETWEEN(65,90))&amp;CHAR(RANDBETWEEN(65,90))&amp;(RANDBETWEEN(0,9)&amp;(RANDBETWEEN(0,9)))</f>
        <v>ROK83</v>
      </c>
      <c r="B67" t="str">
        <f t="shared" ref="B67:B100" ca="1" si="5">IF(C67=1,"B737",IF(C67=2,"B764",IF(C67=3,"B767",IF(C67=4,"B747",IF(C67=5,"A300",IF(C67=6,"A320",IF(C67=7,"A330",IF(C67=8,"B744","B762"))))))))</f>
        <v>B764</v>
      </c>
      <c r="C67" s="24">
        <f t="shared" ref="C67:C100" ca="1" si="6">RANDBETWEEN(0,8)</f>
        <v>2</v>
      </c>
      <c r="F67" t="s">
        <v>161</v>
      </c>
      <c r="G67" t="s">
        <v>97</v>
      </c>
      <c r="H67">
        <v>4</v>
      </c>
    </row>
    <row r="68" spans="1:8" x14ac:dyDescent="0.25">
      <c r="A68" t="str">
        <f t="shared" ca="1" si="4"/>
        <v>SGN97</v>
      </c>
      <c r="B68" t="str">
        <f t="shared" ca="1" si="5"/>
        <v>B762</v>
      </c>
      <c r="C68" s="24">
        <f t="shared" ca="1" si="6"/>
        <v>0</v>
      </c>
      <c r="F68" t="s">
        <v>162</v>
      </c>
      <c r="G68" t="s">
        <v>95</v>
      </c>
      <c r="H68">
        <v>9</v>
      </c>
    </row>
    <row r="69" spans="1:8" x14ac:dyDescent="0.25">
      <c r="A69" t="str">
        <f t="shared" ca="1" si="4"/>
        <v>ZGT66</v>
      </c>
      <c r="B69" t="str">
        <f t="shared" ca="1" si="5"/>
        <v>A330</v>
      </c>
      <c r="C69" s="24">
        <f t="shared" ca="1" si="6"/>
        <v>7</v>
      </c>
      <c r="F69" t="s">
        <v>163</v>
      </c>
      <c r="G69" t="s">
        <v>93</v>
      </c>
      <c r="H69">
        <v>0</v>
      </c>
    </row>
    <row r="70" spans="1:8" x14ac:dyDescent="0.25">
      <c r="A70" t="str">
        <f t="shared" ca="1" si="4"/>
        <v>WNT67</v>
      </c>
      <c r="B70" t="str">
        <f t="shared" ca="1" si="5"/>
        <v>A330</v>
      </c>
      <c r="C70" s="24">
        <f t="shared" ca="1" si="6"/>
        <v>7</v>
      </c>
      <c r="F70" t="s">
        <v>164</v>
      </c>
      <c r="G70" t="s">
        <v>78</v>
      </c>
      <c r="H70">
        <v>3</v>
      </c>
    </row>
    <row r="71" spans="1:8" x14ac:dyDescent="0.25">
      <c r="A71" t="str">
        <f t="shared" ca="1" si="4"/>
        <v>OJU33</v>
      </c>
      <c r="B71" t="str">
        <f t="shared" ca="1" si="5"/>
        <v>A320</v>
      </c>
      <c r="C71" s="24">
        <f t="shared" ca="1" si="6"/>
        <v>6</v>
      </c>
      <c r="F71" t="s">
        <v>165</v>
      </c>
      <c r="G71" t="s">
        <v>95</v>
      </c>
      <c r="H71">
        <v>9</v>
      </c>
    </row>
    <row r="72" spans="1:8" x14ac:dyDescent="0.25">
      <c r="A72" t="str">
        <f t="shared" ca="1" si="4"/>
        <v>NHA48</v>
      </c>
      <c r="B72" t="str">
        <f t="shared" ca="1" si="5"/>
        <v>B744</v>
      </c>
      <c r="C72" s="24">
        <f t="shared" ca="1" si="6"/>
        <v>8</v>
      </c>
      <c r="F72" t="s">
        <v>166</v>
      </c>
      <c r="G72" t="s">
        <v>95</v>
      </c>
      <c r="H72">
        <v>1</v>
      </c>
    </row>
    <row r="73" spans="1:8" x14ac:dyDescent="0.25">
      <c r="A73" t="str">
        <f t="shared" ca="1" si="4"/>
        <v>AMX01</v>
      </c>
      <c r="B73" t="str">
        <f t="shared" ca="1" si="5"/>
        <v>A300</v>
      </c>
      <c r="C73" s="24">
        <f t="shared" ca="1" si="6"/>
        <v>5</v>
      </c>
      <c r="F73" t="s">
        <v>167</v>
      </c>
      <c r="G73" t="s">
        <v>80</v>
      </c>
      <c r="H73">
        <v>4</v>
      </c>
    </row>
    <row r="74" spans="1:8" x14ac:dyDescent="0.25">
      <c r="A74" t="str">
        <f t="shared" ca="1" si="4"/>
        <v>ATV02</v>
      </c>
      <c r="B74" t="str">
        <f t="shared" ca="1" si="5"/>
        <v>B764</v>
      </c>
      <c r="C74" s="24">
        <f t="shared" ca="1" si="6"/>
        <v>2</v>
      </c>
      <c r="F74" t="s">
        <v>168</v>
      </c>
      <c r="G74" t="s">
        <v>91</v>
      </c>
      <c r="H74">
        <v>7</v>
      </c>
    </row>
    <row r="75" spans="1:8" x14ac:dyDescent="0.25">
      <c r="A75" t="str">
        <f t="shared" ca="1" si="4"/>
        <v>IWD32</v>
      </c>
      <c r="B75" t="str">
        <f t="shared" ca="1" si="5"/>
        <v>B762</v>
      </c>
      <c r="C75" s="24">
        <f t="shared" ca="1" si="6"/>
        <v>0</v>
      </c>
      <c r="F75" t="s">
        <v>169</v>
      </c>
      <c r="G75" t="s">
        <v>95</v>
      </c>
      <c r="H75">
        <v>5</v>
      </c>
    </row>
    <row r="76" spans="1:8" x14ac:dyDescent="0.25">
      <c r="A76" t="str">
        <f t="shared" ca="1" si="4"/>
        <v>BRM18</v>
      </c>
      <c r="B76" t="str">
        <f t="shared" ca="1" si="5"/>
        <v>B762</v>
      </c>
      <c r="C76" s="24">
        <f t="shared" ca="1" si="6"/>
        <v>0</v>
      </c>
      <c r="F76" t="s">
        <v>170</v>
      </c>
      <c r="G76" t="s">
        <v>93</v>
      </c>
      <c r="H76">
        <v>5</v>
      </c>
    </row>
    <row r="77" spans="1:8" x14ac:dyDescent="0.25">
      <c r="A77" t="str">
        <f t="shared" ca="1" si="4"/>
        <v>SHQ40</v>
      </c>
      <c r="B77" t="str">
        <f t="shared" ca="1" si="5"/>
        <v>A330</v>
      </c>
      <c r="C77" s="24">
        <f t="shared" ca="1" si="6"/>
        <v>7</v>
      </c>
      <c r="F77" t="s">
        <v>171</v>
      </c>
      <c r="G77" t="s">
        <v>78</v>
      </c>
      <c r="H77">
        <v>0</v>
      </c>
    </row>
    <row r="78" spans="1:8" x14ac:dyDescent="0.25">
      <c r="A78" t="str">
        <f t="shared" ca="1" si="4"/>
        <v>IDX80</v>
      </c>
      <c r="B78" t="str">
        <f t="shared" ca="1" si="5"/>
        <v>A300</v>
      </c>
      <c r="C78" s="24">
        <f t="shared" ca="1" si="6"/>
        <v>5</v>
      </c>
      <c r="F78" t="s">
        <v>172</v>
      </c>
      <c r="G78" t="s">
        <v>97</v>
      </c>
      <c r="H78">
        <v>9</v>
      </c>
    </row>
    <row r="79" spans="1:8" x14ac:dyDescent="0.25">
      <c r="A79" t="str">
        <f t="shared" ca="1" si="4"/>
        <v>GWH57</v>
      </c>
      <c r="B79" t="str">
        <f t="shared" ca="1" si="5"/>
        <v>B744</v>
      </c>
      <c r="C79" s="24">
        <f t="shared" ca="1" si="6"/>
        <v>8</v>
      </c>
      <c r="F79" t="s">
        <v>173</v>
      </c>
      <c r="G79" t="s">
        <v>80</v>
      </c>
      <c r="H79">
        <v>9</v>
      </c>
    </row>
    <row r="80" spans="1:8" x14ac:dyDescent="0.25">
      <c r="A80" t="str">
        <f t="shared" ca="1" si="4"/>
        <v>QYW95</v>
      </c>
      <c r="B80" t="str">
        <f t="shared" ca="1" si="5"/>
        <v>B747</v>
      </c>
      <c r="C80" s="24">
        <f t="shared" ca="1" si="6"/>
        <v>4</v>
      </c>
      <c r="F80" t="s">
        <v>174</v>
      </c>
      <c r="G80" t="s">
        <v>91</v>
      </c>
      <c r="H80">
        <v>3</v>
      </c>
    </row>
    <row r="81" spans="1:8" x14ac:dyDescent="0.25">
      <c r="A81" t="str">
        <f t="shared" ca="1" si="4"/>
        <v>TML27</v>
      </c>
      <c r="B81" t="str">
        <f t="shared" ca="1" si="5"/>
        <v>B747</v>
      </c>
      <c r="C81" s="24">
        <f t="shared" ca="1" si="6"/>
        <v>4</v>
      </c>
      <c r="F81" t="s">
        <v>175</v>
      </c>
      <c r="G81" t="s">
        <v>93</v>
      </c>
      <c r="H81">
        <v>2</v>
      </c>
    </row>
    <row r="82" spans="1:8" x14ac:dyDescent="0.25">
      <c r="A82" t="str">
        <f t="shared" ca="1" si="4"/>
        <v>OXJ30</v>
      </c>
      <c r="B82" t="str">
        <f t="shared" ca="1" si="5"/>
        <v>B762</v>
      </c>
      <c r="C82" s="24">
        <f t="shared" ca="1" si="6"/>
        <v>0</v>
      </c>
      <c r="F82" t="s">
        <v>176</v>
      </c>
      <c r="G82" t="s">
        <v>121</v>
      </c>
      <c r="H82">
        <v>5</v>
      </c>
    </row>
    <row r="83" spans="1:8" x14ac:dyDescent="0.25">
      <c r="A83" t="str">
        <f t="shared" ca="1" si="4"/>
        <v>KRV96</v>
      </c>
      <c r="B83" t="str">
        <f t="shared" ca="1" si="5"/>
        <v>B762</v>
      </c>
      <c r="C83" s="24">
        <f t="shared" ca="1" si="6"/>
        <v>0</v>
      </c>
      <c r="F83" t="s">
        <v>177</v>
      </c>
      <c r="G83" t="s">
        <v>78</v>
      </c>
      <c r="H83">
        <v>10</v>
      </c>
    </row>
    <row r="84" spans="1:8" x14ac:dyDescent="0.25">
      <c r="A84" t="str">
        <f t="shared" ca="1" si="4"/>
        <v>CXQ35</v>
      </c>
      <c r="B84" t="str">
        <f t="shared" ca="1" si="5"/>
        <v>B737</v>
      </c>
      <c r="C84" s="24">
        <f t="shared" ca="1" si="6"/>
        <v>1</v>
      </c>
      <c r="F84" t="s">
        <v>178</v>
      </c>
      <c r="G84" t="s">
        <v>97</v>
      </c>
      <c r="H84">
        <v>7</v>
      </c>
    </row>
    <row r="85" spans="1:8" x14ac:dyDescent="0.25">
      <c r="A85" t="str">
        <f t="shared" ca="1" si="4"/>
        <v>PTC84</v>
      </c>
      <c r="B85" t="str">
        <f t="shared" ca="1" si="5"/>
        <v>A330</v>
      </c>
      <c r="C85" s="24">
        <f t="shared" ca="1" si="6"/>
        <v>7</v>
      </c>
      <c r="F85" t="s">
        <v>179</v>
      </c>
      <c r="G85" t="s">
        <v>78</v>
      </c>
      <c r="H85">
        <v>10</v>
      </c>
    </row>
    <row r="86" spans="1:8" x14ac:dyDescent="0.25">
      <c r="A86" t="str">
        <f t="shared" ca="1" si="4"/>
        <v>YAE95</v>
      </c>
      <c r="B86" t="str">
        <f t="shared" ca="1" si="5"/>
        <v>B747</v>
      </c>
      <c r="C86" s="24">
        <f t="shared" ca="1" si="6"/>
        <v>4</v>
      </c>
      <c r="F86" t="s">
        <v>180</v>
      </c>
      <c r="G86" t="s">
        <v>95</v>
      </c>
      <c r="H86">
        <v>9</v>
      </c>
    </row>
    <row r="87" spans="1:8" x14ac:dyDescent="0.25">
      <c r="A87" t="str">
        <f t="shared" ca="1" si="4"/>
        <v>FCL16</v>
      </c>
      <c r="B87" t="str">
        <f t="shared" ca="1" si="5"/>
        <v>B767</v>
      </c>
      <c r="C87" s="24">
        <f t="shared" ca="1" si="6"/>
        <v>3</v>
      </c>
      <c r="F87" t="s">
        <v>181</v>
      </c>
      <c r="G87" t="s">
        <v>95</v>
      </c>
      <c r="H87">
        <v>0</v>
      </c>
    </row>
    <row r="88" spans="1:8" x14ac:dyDescent="0.25">
      <c r="A88" t="str">
        <f t="shared" ca="1" si="4"/>
        <v>RII93</v>
      </c>
      <c r="B88" t="str">
        <f t="shared" ca="1" si="5"/>
        <v>A320</v>
      </c>
      <c r="C88" s="24">
        <f t="shared" ca="1" si="6"/>
        <v>6</v>
      </c>
      <c r="F88" t="s">
        <v>182</v>
      </c>
      <c r="G88" t="s">
        <v>97</v>
      </c>
      <c r="H88">
        <v>7</v>
      </c>
    </row>
    <row r="89" spans="1:8" x14ac:dyDescent="0.25">
      <c r="A89" t="str">
        <f t="shared" ca="1" si="4"/>
        <v>MNH41</v>
      </c>
      <c r="B89" t="str">
        <f t="shared" ca="1" si="5"/>
        <v>B737</v>
      </c>
      <c r="C89" s="24">
        <f t="shared" ca="1" si="6"/>
        <v>1</v>
      </c>
      <c r="F89" t="s">
        <v>183</v>
      </c>
      <c r="G89" t="s">
        <v>91</v>
      </c>
      <c r="H89">
        <v>8</v>
      </c>
    </row>
    <row r="90" spans="1:8" x14ac:dyDescent="0.25">
      <c r="A90" t="str">
        <f t="shared" ca="1" si="4"/>
        <v>DPB77</v>
      </c>
      <c r="B90" t="str">
        <f t="shared" ca="1" si="5"/>
        <v>A320</v>
      </c>
      <c r="C90" s="24">
        <f t="shared" ca="1" si="6"/>
        <v>6</v>
      </c>
      <c r="F90" t="s">
        <v>184</v>
      </c>
      <c r="G90" t="s">
        <v>95</v>
      </c>
      <c r="H90">
        <v>8</v>
      </c>
    </row>
    <row r="91" spans="1:8" x14ac:dyDescent="0.25">
      <c r="A91" t="str">
        <f t="shared" ca="1" si="4"/>
        <v>JBA81</v>
      </c>
      <c r="B91" t="str">
        <f t="shared" ca="1" si="5"/>
        <v>B767</v>
      </c>
      <c r="C91" s="24">
        <f t="shared" ca="1" si="6"/>
        <v>3</v>
      </c>
      <c r="F91" t="s">
        <v>185</v>
      </c>
      <c r="G91" t="s">
        <v>95</v>
      </c>
      <c r="H91">
        <v>3</v>
      </c>
    </row>
    <row r="92" spans="1:8" x14ac:dyDescent="0.25">
      <c r="A92" t="str">
        <f t="shared" ca="1" si="4"/>
        <v>XQD73</v>
      </c>
      <c r="B92" t="str">
        <f t="shared" ca="1" si="5"/>
        <v>B737</v>
      </c>
      <c r="C92" s="24">
        <f t="shared" ca="1" si="6"/>
        <v>1</v>
      </c>
      <c r="F92" t="s">
        <v>186</v>
      </c>
      <c r="G92" t="s">
        <v>97</v>
      </c>
      <c r="H92">
        <v>7</v>
      </c>
    </row>
    <row r="93" spans="1:8" x14ac:dyDescent="0.25">
      <c r="A93" t="str">
        <f t="shared" ca="1" si="4"/>
        <v>QIB28</v>
      </c>
      <c r="B93" t="str">
        <f t="shared" ca="1" si="5"/>
        <v>A330</v>
      </c>
      <c r="C93" s="24">
        <f t="shared" ca="1" si="6"/>
        <v>7</v>
      </c>
      <c r="F93" t="s">
        <v>187</v>
      </c>
      <c r="G93" t="s">
        <v>95</v>
      </c>
      <c r="H93">
        <v>2</v>
      </c>
    </row>
    <row r="94" spans="1:8" x14ac:dyDescent="0.25">
      <c r="A94" t="str">
        <f t="shared" ca="1" si="4"/>
        <v>RTK51</v>
      </c>
      <c r="B94" t="str">
        <f t="shared" ca="1" si="5"/>
        <v>B764</v>
      </c>
      <c r="C94" s="24">
        <f t="shared" ca="1" si="6"/>
        <v>2</v>
      </c>
      <c r="F94" t="s">
        <v>188</v>
      </c>
      <c r="G94" t="s">
        <v>93</v>
      </c>
      <c r="H94">
        <v>6</v>
      </c>
    </row>
    <row r="95" spans="1:8" x14ac:dyDescent="0.25">
      <c r="A95" t="str">
        <f t="shared" ca="1" si="4"/>
        <v>VLK83</v>
      </c>
      <c r="B95" t="str">
        <f t="shared" ca="1" si="5"/>
        <v>B744</v>
      </c>
      <c r="C95" s="24">
        <f t="shared" ca="1" si="6"/>
        <v>8</v>
      </c>
      <c r="F95" t="s">
        <v>189</v>
      </c>
      <c r="G95" t="s">
        <v>78</v>
      </c>
      <c r="H95">
        <v>2</v>
      </c>
    </row>
    <row r="96" spans="1:8" x14ac:dyDescent="0.25">
      <c r="A96" t="str">
        <f t="shared" ca="1" si="4"/>
        <v>DAZ56</v>
      </c>
      <c r="B96" t="str">
        <f t="shared" ca="1" si="5"/>
        <v>A300</v>
      </c>
      <c r="C96" s="24">
        <f t="shared" ca="1" si="6"/>
        <v>5</v>
      </c>
      <c r="F96" t="s">
        <v>190</v>
      </c>
      <c r="G96" t="s">
        <v>95</v>
      </c>
      <c r="H96">
        <v>7</v>
      </c>
    </row>
    <row r="97" spans="1:8" x14ac:dyDescent="0.25">
      <c r="A97" t="str">
        <f t="shared" ca="1" si="4"/>
        <v>HZI58</v>
      </c>
      <c r="B97" t="str">
        <f t="shared" ca="1" si="5"/>
        <v>B744</v>
      </c>
      <c r="C97" s="24">
        <f t="shared" ca="1" si="6"/>
        <v>8</v>
      </c>
      <c r="F97" t="s">
        <v>191</v>
      </c>
      <c r="G97" t="s">
        <v>121</v>
      </c>
      <c r="H97">
        <v>2</v>
      </c>
    </row>
    <row r="98" spans="1:8" x14ac:dyDescent="0.25">
      <c r="A98" t="str">
        <f t="shared" ca="1" si="4"/>
        <v>ZRK47</v>
      </c>
      <c r="B98" t="str">
        <f t="shared" ca="1" si="5"/>
        <v>A300</v>
      </c>
      <c r="C98" s="24">
        <f t="shared" ca="1" si="6"/>
        <v>5</v>
      </c>
      <c r="F98" t="s">
        <v>192</v>
      </c>
      <c r="G98" t="s">
        <v>87</v>
      </c>
      <c r="H98">
        <v>6</v>
      </c>
    </row>
    <row r="99" spans="1:8" x14ac:dyDescent="0.25">
      <c r="A99" t="str">
        <f t="shared" ca="1" si="4"/>
        <v>BPT69</v>
      </c>
      <c r="B99" t="str">
        <f t="shared" ca="1" si="5"/>
        <v>B744</v>
      </c>
      <c r="C99" s="24">
        <f t="shared" ca="1" si="6"/>
        <v>8</v>
      </c>
      <c r="F99" t="s">
        <v>193</v>
      </c>
      <c r="G99" t="s">
        <v>87</v>
      </c>
      <c r="H99">
        <v>9</v>
      </c>
    </row>
    <row r="100" spans="1:8" x14ac:dyDescent="0.25">
      <c r="A100" t="str">
        <f t="shared" ca="1" si="4"/>
        <v>YUR38</v>
      </c>
      <c r="B100" t="str">
        <f t="shared" ca="1" si="5"/>
        <v>B762</v>
      </c>
      <c r="C100" s="24">
        <f t="shared" ca="1" si="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Cruising</vt:lpstr>
      <vt:lpstr>Route A</vt:lpstr>
      <vt:lpstr>Route B</vt:lpstr>
      <vt:lpstr>Route C</vt:lpstr>
      <vt:lpstr>Route D</vt:lpstr>
      <vt:lpstr>Route E</vt:lpstr>
      <vt:lpstr>Route F</vt:lpstr>
      <vt:lpstr>ACTYPE GNERATOR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 Wilson</dc:creator>
  <cp:lastModifiedBy>Michael David Wilson</cp:lastModifiedBy>
  <dcterms:created xsi:type="dcterms:W3CDTF">2015-07-30T04:08:09Z</dcterms:created>
  <dcterms:modified xsi:type="dcterms:W3CDTF">2015-08-31T05:44:00Z</dcterms:modified>
</cp:coreProperties>
</file>