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xw6-\learngit\"/>
    </mc:Choice>
  </mc:AlternateContent>
  <xr:revisionPtr revIDLastSave="0" documentId="13_ncr:1_{892568B1-89E9-4238-887B-0B90364CB4F4}" xr6:coauthVersionLast="47" xr6:coauthVersionMax="47" xr10:uidLastSave="{00000000-0000-0000-0000-000000000000}"/>
  <bookViews>
    <workbookView xWindow="8600" yWindow="3740" windowWidth="25800" windowHeight="10060" xr2:uid="{00000000-000D-0000-FFFF-FFFF00000000}"/>
  </bookViews>
  <sheets>
    <sheet name="考勤表" sheetId="1" r:id="rId1"/>
    <sheet name="汇总表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5" i="2"/>
  <c r="J5" i="2"/>
  <c r="L5" i="2" s="1"/>
  <c r="AO5" i="2"/>
  <c r="AP5" i="2" s="1"/>
  <c r="AQ5" i="2"/>
  <c r="J6" i="2"/>
  <c r="L6" i="2" s="1"/>
  <c r="AO6" i="2"/>
  <c r="AP6" i="2" s="1"/>
  <c r="J7" i="2"/>
  <c r="L7" i="2" s="1"/>
  <c r="AO7" i="2"/>
  <c r="AP7" i="2" s="1"/>
  <c r="AQ7" i="2"/>
  <c r="J8" i="2"/>
  <c r="L8" i="2" s="1"/>
  <c r="AO8" i="2"/>
  <c r="AP8" i="2"/>
  <c r="J9" i="2"/>
  <c r="L9" i="2" s="1"/>
  <c r="AO9" i="2"/>
  <c r="AP9" i="2" s="1"/>
  <c r="J10" i="2"/>
  <c r="L10" i="2" s="1"/>
  <c r="AO10" i="2"/>
  <c r="AP10" i="2"/>
  <c r="J11" i="2"/>
  <c r="L11" i="2" s="1"/>
  <c r="AO11" i="2"/>
  <c r="AP11" i="2" s="1"/>
  <c r="J12" i="2"/>
  <c r="L12" i="2" s="1"/>
  <c r="P12" i="2"/>
  <c r="AO12" i="2"/>
  <c r="AP12" i="2"/>
  <c r="J13" i="2"/>
  <c r="L13" i="2" s="1"/>
  <c r="AO13" i="2"/>
  <c r="AP13" i="2"/>
  <c r="J14" i="2"/>
  <c r="L14" i="2" s="1"/>
  <c r="AO14" i="2"/>
  <c r="AP14" i="2"/>
  <c r="J15" i="2"/>
  <c r="L15" i="2" s="1"/>
  <c r="J16" i="2"/>
  <c r="L16" i="2"/>
  <c r="J17" i="2"/>
  <c r="L17" i="2" s="1"/>
  <c r="AO17" i="2"/>
  <c r="AP17" i="2"/>
  <c r="AQ17" i="2"/>
</calcChain>
</file>

<file path=xl/sharedStrings.xml><?xml version="1.0" encoding="utf-8"?>
<sst xmlns="http://schemas.openxmlformats.org/spreadsheetml/2006/main" count="522" uniqueCount="90">
  <si>
    <t>考勤时间：2021年5月</t>
  </si>
  <si>
    <t>序号</t>
  </si>
  <si>
    <t>本人签名</t>
  </si>
  <si>
    <t>备注</t>
  </si>
  <si>
    <t>六</t>
  </si>
  <si>
    <t>日</t>
  </si>
  <si>
    <t>一</t>
  </si>
  <si>
    <t>二</t>
  </si>
  <si>
    <t>三</t>
  </si>
  <si>
    <t>四</t>
  </si>
  <si>
    <t>五</t>
  </si>
  <si>
    <t>√</t>
  </si>
  <si>
    <t>G</t>
  </si>
  <si>
    <t>C</t>
  </si>
  <si>
    <t>B</t>
  </si>
  <si>
    <t>√+5</t>
  </si>
  <si>
    <t>√+3</t>
  </si>
  <si>
    <t>√+4</t>
  </si>
  <si>
    <t>√+2</t>
  </si>
  <si>
    <t>√+7</t>
  </si>
  <si>
    <t>√+6</t>
  </si>
  <si>
    <t>G+2</t>
  </si>
  <si>
    <t>√+8</t>
  </si>
  <si>
    <t>-</t>
  </si>
  <si>
    <t>2021年4月25日借调肇庆项目</t>
  </si>
  <si>
    <t>2020年12月7日借调珠海项目</t>
  </si>
  <si>
    <t xml:space="preserve">   部门负责人:                                                                           考勤员:</t>
  </si>
  <si>
    <t>备注：一、考勤记录方法:1、长白班  出勤√, 事假△,病假＋,出差C,公休G,年休假N,婚假H,产假Y,探亲假T,工伤假P,丧假S, 补休B,出勤不足一天的记录出勤小时数</t>
  </si>
  <si>
    <t xml:space="preserve"> </t>
  </si>
  <si>
    <t>二、本表以纸质形式次月三日前上报，一式二份，本部门和综合管理部各执一份。</t>
  </si>
  <si>
    <t>姓名</t>
  </si>
  <si>
    <t>本年可休年休</t>
  </si>
  <si>
    <t>旷工</t>
  </si>
  <si>
    <t>事假</t>
  </si>
  <si>
    <t>病假</t>
  </si>
  <si>
    <t>年休假</t>
  </si>
  <si>
    <t>探亲假</t>
  </si>
  <si>
    <t>婚假</t>
  </si>
  <si>
    <t>产假</t>
  </si>
  <si>
    <t>工伤假</t>
  </si>
  <si>
    <t>丧假</t>
  </si>
  <si>
    <t>补休</t>
  </si>
  <si>
    <t>加班</t>
  </si>
  <si>
    <t>白班</t>
  </si>
  <si>
    <t>中夜</t>
  </si>
  <si>
    <t>夜班</t>
  </si>
  <si>
    <t>应出勤天数</t>
  </si>
  <si>
    <t>本月加班天数</t>
  </si>
  <si>
    <t>实际出勤天数</t>
  </si>
  <si>
    <t>检修加班</t>
  </si>
  <si>
    <t>2020年补休</t>
  </si>
  <si>
    <t>非检修加班</t>
  </si>
  <si>
    <t>本月</t>
  </si>
  <si>
    <t>累计</t>
  </si>
  <si>
    <t>本月歇</t>
  </si>
  <si>
    <t>上月累休</t>
  </si>
  <si>
    <t>本月结余</t>
  </si>
  <si>
    <t>上月结余</t>
  </si>
  <si>
    <t>月歇</t>
  </si>
  <si>
    <t>月计</t>
  </si>
  <si>
    <t>节假</t>
  </si>
  <si>
    <t>双休</t>
  </si>
  <si>
    <t>工作</t>
  </si>
  <si>
    <t>累计（2020年8月、9月、11月）</t>
  </si>
  <si>
    <t>累计
（2020年8月、9月、11月、12月、2021年1月部分）</t>
  </si>
  <si>
    <t>部门负责人:                                                           考勤员:</t>
  </si>
  <si>
    <t>姓名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</si>
  <si>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</si>
  <si>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</si>
  <si>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</si>
  <si>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</si>
  <si>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EEE</t>
    <phoneticPr fontId="4" type="noConversion"/>
  </si>
  <si>
    <t>FFF</t>
    <phoneticPr fontId="4" type="noConversion"/>
  </si>
  <si>
    <t>GGG</t>
    <phoneticPr fontId="4" type="noConversion"/>
  </si>
  <si>
    <t>HHH</t>
    <phoneticPr fontId="4" type="noConversion"/>
  </si>
  <si>
    <t>III</t>
    <phoneticPr fontId="4" type="noConversion"/>
  </si>
  <si>
    <t>JJJ</t>
    <phoneticPr fontId="4" type="noConversion"/>
  </si>
  <si>
    <t>KKK</t>
    <phoneticPr fontId="4" type="noConversion"/>
  </si>
  <si>
    <t>LLL</t>
    <phoneticPr fontId="4" type="noConversion"/>
  </si>
  <si>
    <t>MMM</t>
    <phoneticPr fontId="4" type="noConversion"/>
  </si>
  <si>
    <t>XX公司员工考勤表</t>
    <phoneticPr fontId="4" type="noConversion"/>
  </si>
  <si>
    <t>部门:       </t>
    <phoneticPr fontId="4" type="noConversion"/>
  </si>
  <si>
    <t>部门:</t>
    <phoneticPr fontId="4" type="noConversion"/>
  </si>
  <si>
    <t>XX公司员工考勤汇总表</t>
    <phoneticPr fontId="4" type="noConversion"/>
  </si>
  <si>
    <t>√+3.5</t>
    <phoneticPr fontId="4" type="noConversion"/>
  </si>
  <si>
    <t>√+夜</t>
    <phoneticPr fontId="4" type="noConversion"/>
  </si>
  <si>
    <t>H</t>
    <phoneticPr fontId="4" type="noConversion"/>
  </si>
  <si>
    <t>S</t>
    <phoneticPr fontId="4" type="noConversion"/>
  </si>
  <si>
    <t>△</t>
    <phoneticPr fontId="4" type="noConversion"/>
  </si>
  <si>
    <t>√/△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</si>
</sst>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  <font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2" applyNumberFormat="1" applyFont="1" applyFill="1" applyBorder="1" applyAlignment="1" applyProtection="1">
      <alignment horizontal="center"/>
    </xf>
    <xf numFmtId="0" fontId="8" fillId="0" borderId="0" xfId="2" applyNumberFormat="1" applyFont="1" applyFill="1" applyBorder="1" applyAlignment="1" applyProtection="1">
      <alignment horizontal="center"/>
    </xf>
    <xf numFmtId="0" fontId="6" fillId="0" borderId="0" xfId="4" applyNumberFormat="1" applyFont="1" applyFill="1" applyBorder="1" applyAlignment="1" applyProtection="1">
      <alignment vertical="center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9" fillId="0" borderId="1" xfId="2" applyNumberFormat="1" applyFont="1" applyFill="1" applyBorder="1" applyAlignment="1" applyProtection="1">
      <alignment horizontal="center" vertical="center" wrapText="1" shrinkToFit="1"/>
    </xf>
    <xf numFmtId="0" fontId="10" fillId="0" borderId="1" xfId="0" applyFont="1" applyFill="1" applyBorder="1" applyAlignment="1">
      <alignment vertical="center" wrapText="1"/>
    </xf>
    <xf numFmtId="0" fontId="4" fillId="3" borderId="1" xfId="2" applyNumberFormat="1" applyFont="1" applyFill="1" applyBorder="1" applyAlignment="1" applyProtection="1">
      <alignment horizontal="center" vertical="center" wrapText="1" shrinkToFit="1"/>
    </xf>
    <xf numFmtId="0" fontId="0" fillId="0" borderId="1" xfId="0" applyFill="1" applyBorder="1">
      <alignment vertical="center"/>
    </xf>
    <xf numFmtId="0" fontId="4" fillId="3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5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Font="1" applyFill="1" applyBorder="1" applyAlignment="1" applyProtection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3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</xf>
    <xf numFmtId="0" fontId="12" fillId="0" borderId="1" xfId="2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vertical="center"/>
    </xf>
    <xf numFmtId="0" fontId="6" fillId="0" borderId="3" xfId="3" applyNumberFormat="1" applyFont="1" applyFill="1" applyBorder="1" applyAlignment="1" applyProtection="1">
      <alignment vertical="center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3" xfId="3" applyNumberFormat="1" applyFont="1" applyFill="1" applyBorder="1" applyAlignment="1" applyProtection="1">
      <alignment vertical="center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14" fillId="0" borderId="1" xfId="3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 wrapText="1"/>
    </xf>
    <xf numFmtId="0" fontId="23" fillId="4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3" applyNumberFormat="1" applyFont="1" applyFill="1" applyBorder="1" applyAlignment="1" applyProtection="1">
      <alignment horizontal="center" vertical="center"/>
    </xf>
    <xf numFmtId="0" fontId="12" fillId="3" borderId="1" xfId="2" applyNumberFormat="1" applyFont="1" applyFill="1" applyBorder="1" applyAlignment="1" applyProtection="1">
      <alignment horizontal="center" vertical="center"/>
    </xf>
    <xf numFmtId="0" fontId="23" fillId="3" borderId="1" xfId="2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left" vertical="center" indent="3"/>
    </xf>
    <xf numFmtId="0" fontId="5" fillId="0" borderId="0" xfId="3" applyNumberFormat="1" applyFont="1" applyFill="1" applyBorder="1" applyAlignment="1" applyProtection="1">
      <alignment horizontal="left" vertical="center" indent="3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19" fillId="0" borderId="0" xfId="1" applyNumberFormat="1" applyFont="1" applyFill="1" applyBorder="1" applyAlignment="1" applyProtection="1">
      <alignment horizontal="center"/>
    </xf>
    <xf numFmtId="0" fontId="11" fillId="0" borderId="0" xfId="3" applyNumberFormat="1" applyFont="1" applyFill="1" applyBorder="1" applyAlignment="1" applyProtection="1">
      <alignment horizontal="center"/>
    </xf>
    <xf numFmtId="0" fontId="20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22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2" applyNumberFormat="1" applyFont="1" applyFill="1" applyBorder="1" applyAlignment="1" applyProtection="1">
      <alignment horizontal="center" vertical="center" shrinkToFit="1"/>
    </xf>
    <xf numFmtId="0" fontId="2" fillId="2" borderId="0" xfId="2" applyNumberFormat="1" applyFont="1" applyFill="1" applyBorder="1" applyAlignment="1" applyProtection="1">
      <alignment horizontal="center" vertical="center" shrinkToFit="1"/>
    </xf>
    <xf numFmtId="0" fontId="21" fillId="0" borderId="0" xfId="2" applyNumberFormat="1" applyFont="1" applyFill="1" applyAlignment="1" applyProtection="1">
      <alignment horizontal="left" vertical="center" shrinkToFit="1"/>
    </xf>
    <xf numFmtId="0" fontId="3" fillId="0" borderId="0" xfId="2" applyNumberFormat="1" applyFont="1" applyFill="1" applyAlignment="1" applyProtection="1">
      <alignment horizontal="left" vertical="center" shrinkToFit="1"/>
    </xf>
    <xf numFmtId="57" fontId="3" fillId="0" borderId="0" xfId="2" applyNumberFormat="1" applyFont="1" applyFill="1" applyBorder="1" applyAlignment="1" applyProtection="1">
      <alignment horizontal="center" vertical="center" shrinkToFit="1"/>
    </xf>
    <xf numFmtId="49" fontId="3" fillId="0" borderId="0" xfId="2" applyNumberFormat="1" applyFont="1" applyFill="1" applyBorder="1" applyAlignment="1" applyProtection="1">
      <alignment horizontal="center" vertical="center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</cellXfs>
  <cellStyles count="5">
    <cellStyle name="常规" xfId="0" builtinId="0"/>
    <cellStyle name="常规_Sheet1" xfId="3" xr:uid="{00000000-0005-0000-0000-000001000000}"/>
    <cellStyle name="常规_Sheet1_2" xfId="2" xr:uid="{00000000-0005-0000-0000-000002000000}"/>
    <cellStyle name="常规_表样_1" xfId="1" xr:uid="{00000000-0005-0000-0000-000003000000}"/>
    <cellStyle name="常规_考勤汇总表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&#25105;&#30340;&#25991;&#26723;\12.&#20854;&#20182;&#37096;&#38376;\30.&#29983;&#20135;&#25216;&#26415;&#37096;\3.&#32771;&#21220;&#12289;&#22870;&#37329;&#12289;&#32489;&#25928;\2021&#24180;\2021&#24180;&#32771;&#21220;\202102&#32771;&#21220;\202102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topLeftCell="B1" zoomScale="115" zoomScaleSheetLayoutView="100" workbookViewId="0">
      <selection activeCell="E7" sqref="E7"/>
    </sheetView>
  </sheetViews>
  <sheetFormatPr defaultColWidth="9" defaultRowHeight="13.5" customHeight="1" x14ac:dyDescent="0.25"/>
  <cols>
    <col min="1" max="1" width="3.6328125" customWidth="1"/>
    <col min="2" max="2" width="7" customWidth="1"/>
    <col min="3" max="3" width="4.26953125" customWidth="1"/>
    <col min="4" max="33" width="4.26953125" style="1" customWidth="1"/>
    <col min="35" max="35" width="10.26953125" customWidth="1"/>
  </cols>
  <sheetData>
    <row r="1" spans="1:35" ht="23" x14ac:dyDescent="0.4">
      <c r="A1" s="57" t="s">
        <v>80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</row>
    <row r="2" spans="1:35" ht="24" customHeight="1" x14ac:dyDescent="0.25">
      <c r="A2" s="59" t="s">
        <v>81</v>
      </c>
      <c r="B2" s="60"/>
      <c r="C2" s="60"/>
      <c r="D2" s="60"/>
      <c r="E2" s="60"/>
      <c r="F2" s="60"/>
      <c r="G2" s="60"/>
      <c r="H2" s="60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61" t="s">
        <v>0</v>
      </c>
      <c r="AA2" s="61"/>
      <c r="AB2" s="61"/>
      <c r="AC2" s="61"/>
      <c r="AD2" s="61"/>
      <c r="AE2" s="37"/>
      <c r="AF2" s="37"/>
      <c r="AG2" s="37"/>
      <c r="AH2" s="38"/>
      <c r="AI2" s="38"/>
    </row>
    <row r="3" spans="1:35" ht="24" customHeight="1" x14ac:dyDescent="0.25">
      <c r="A3" s="54" t="s">
        <v>1</v>
      </c>
      <c r="B3" s="55" t="s">
        <v>66</v>
      </c>
      <c r="C3" s="48">
        <v>1</v>
      </c>
      <c r="D3" s="25">
        <v>2</v>
      </c>
      <c r="E3" s="25">
        <v>3</v>
      </c>
      <c r="F3" s="25">
        <v>4</v>
      </c>
      <c r="G3" s="25">
        <v>5</v>
      </c>
      <c r="H3" s="26">
        <v>6</v>
      </c>
      <c r="I3" s="26">
        <v>7</v>
      </c>
      <c r="J3" s="33">
        <v>8</v>
      </c>
      <c r="K3" s="34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4">
        <v>15</v>
      </c>
      <c r="R3" s="34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4">
        <v>22</v>
      </c>
      <c r="Y3" s="34">
        <v>23</v>
      </c>
      <c r="Z3" s="33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4">
        <v>30</v>
      </c>
      <c r="AG3" s="33">
        <v>31</v>
      </c>
      <c r="AH3" s="56" t="s">
        <v>2</v>
      </c>
      <c r="AI3" s="56" t="s">
        <v>3</v>
      </c>
    </row>
    <row r="4" spans="1:35" ht="24" customHeight="1" x14ac:dyDescent="0.25">
      <c r="A4" s="54"/>
      <c r="B4" s="54"/>
      <c r="C4" s="49" t="s">
        <v>4</v>
      </c>
      <c r="D4" s="27" t="s">
        <v>5</v>
      </c>
      <c r="E4" s="27" t="s">
        <v>6</v>
      </c>
      <c r="F4" s="27" t="s">
        <v>7</v>
      </c>
      <c r="G4" s="28" t="s">
        <v>8</v>
      </c>
      <c r="H4" s="19" t="s">
        <v>9</v>
      </c>
      <c r="I4" s="35" t="s">
        <v>10</v>
      </c>
      <c r="J4" s="36" t="s">
        <v>4</v>
      </c>
      <c r="K4" s="27" t="s">
        <v>5</v>
      </c>
      <c r="L4" s="36" t="s">
        <v>6</v>
      </c>
      <c r="M4" s="36" t="s">
        <v>7</v>
      </c>
      <c r="N4" s="19" t="s">
        <v>8</v>
      </c>
      <c r="O4" s="19" t="s">
        <v>9</v>
      </c>
      <c r="P4" s="35" t="s">
        <v>10</v>
      </c>
      <c r="Q4" s="27" t="s">
        <v>4</v>
      </c>
      <c r="R4" s="27" t="s">
        <v>5</v>
      </c>
      <c r="S4" s="36" t="s">
        <v>6</v>
      </c>
      <c r="T4" s="36" t="s">
        <v>7</v>
      </c>
      <c r="U4" s="19" t="s">
        <v>8</v>
      </c>
      <c r="V4" s="19" t="s">
        <v>9</v>
      </c>
      <c r="W4" s="35" t="s">
        <v>10</v>
      </c>
      <c r="X4" s="27" t="s">
        <v>4</v>
      </c>
      <c r="Y4" s="27" t="s">
        <v>5</v>
      </c>
      <c r="Z4" s="36" t="s">
        <v>6</v>
      </c>
      <c r="AA4" s="36" t="s">
        <v>7</v>
      </c>
      <c r="AB4" s="19" t="s">
        <v>8</v>
      </c>
      <c r="AC4" s="19" t="s">
        <v>9</v>
      </c>
      <c r="AD4" s="35" t="s">
        <v>10</v>
      </c>
      <c r="AE4" s="27" t="s">
        <v>4</v>
      </c>
      <c r="AF4" s="27" t="s">
        <v>5</v>
      </c>
      <c r="AG4" s="36" t="s">
        <v>6</v>
      </c>
      <c r="AH4" s="56"/>
      <c r="AI4" s="56"/>
    </row>
    <row r="5" spans="1:35" ht="24" customHeight="1" x14ac:dyDescent="0.25">
      <c r="A5" s="5">
        <v>1</v>
      </c>
      <c r="B5" s="44" t="s">
        <v>67</v>
      </c>
      <c r="C5" s="49" t="s">
        <v>85</v>
      </c>
      <c r="D5" s="27" t="s">
        <v>85</v>
      </c>
      <c r="E5" s="29" t="s">
        <v>12</v>
      </c>
      <c r="F5" s="29" t="s">
        <v>12</v>
      </c>
      <c r="G5" s="29" t="s">
        <v>11</v>
      </c>
      <c r="H5" s="30" t="s">
        <v>11</v>
      </c>
      <c r="I5" s="30" t="s">
        <v>11</v>
      </c>
      <c r="J5" s="30" t="s">
        <v>11</v>
      </c>
      <c r="K5" s="46" t="s">
        <v>89</v>
      </c>
      <c r="L5" s="47" t="s">
        <v>86</v>
      </c>
      <c r="M5" s="47" t="s">
        <v>86</v>
      </c>
      <c r="N5" s="47" t="s">
        <v>86</v>
      </c>
      <c r="O5" s="30" t="s">
        <v>11</v>
      </c>
      <c r="P5" s="47" t="s">
        <v>87</v>
      </c>
      <c r="Q5" s="29" t="s">
        <v>11</v>
      </c>
      <c r="R5" s="29" t="s">
        <v>11</v>
      </c>
      <c r="S5" s="47" t="s">
        <v>85</v>
      </c>
      <c r="T5" s="30" t="s">
        <v>11</v>
      </c>
      <c r="U5" s="47" t="s">
        <v>88</v>
      </c>
      <c r="V5" s="30" t="s">
        <v>11</v>
      </c>
      <c r="W5" s="30" t="s">
        <v>11</v>
      </c>
      <c r="X5" s="29" t="s">
        <v>12</v>
      </c>
      <c r="Y5" s="29" t="s">
        <v>11</v>
      </c>
      <c r="Z5" s="30" t="s">
        <v>11</v>
      </c>
      <c r="AA5" s="30" t="s">
        <v>13</v>
      </c>
      <c r="AB5" s="30" t="s">
        <v>11</v>
      </c>
      <c r="AC5" s="30" t="s">
        <v>11</v>
      </c>
      <c r="AD5" s="30" t="s">
        <v>11</v>
      </c>
      <c r="AE5" s="29" t="s">
        <v>12</v>
      </c>
      <c r="AF5" s="29" t="s">
        <v>12</v>
      </c>
      <c r="AG5" s="30" t="s">
        <v>11</v>
      </c>
      <c r="AH5" s="40"/>
      <c r="AI5" s="41"/>
    </row>
    <row r="6" spans="1:35" ht="24" customHeight="1" x14ac:dyDescent="0.25">
      <c r="A6" s="5">
        <v>2</v>
      </c>
      <c r="B6" s="44" t="s">
        <v>68</v>
      </c>
      <c r="C6" s="50" t="s">
        <v>12</v>
      </c>
      <c r="D6" s="29" t="s">
        <v>12</v>
      </c>
      <c r="E6" s="29" t="s">
        <v>11</v>
      </c>
      <c r="F6" s="29" t="s">
        <v>11</v>
      </c>
      <c r="G6" s="29" t="s">
        <v>12</v>
      </c>
      <c r="H6" s="30" t="s">
        <v>11</v>
      </c>
      <c r="I6" s="30" t="s">
        <v>11</v>
      </c>
      <c r="J6" s="30" t="s">
        <v>11</v>
      </c>
      <c r="K6" s="29" t="s">
        <v>12</v>
      </c>
      <c r="L6" s="30" t="s">
        <v>11</v>
      </c>
      <c r="M6" s="30" t="s">
        <v>11</v>
      </c>
      <c r="N6" s="30" t="s">
        <v>11</v>
      </c>
      <c r="O6" s="30" t="s">
        <v>11</v>
      </c>
      <c r="P6" s="30" t="s">
        <v>11</v>
      </c>
      <c r="Q6" s="29" t="s">
        <v>12</v>
      </c>
      <c r="R6" s="29" t="s">
        <v>12</v>
      </c>
      <c r="S6" s="30" t="s">
        <v>14</v>
      </c>
      <c r="T6" s="30" t="s">
        <v>14</v>
      </c>
      <c r="U6" s="30" t="s">
        <v>14</v>
      </c>
      <c r="V6" s="30" t="s">
        <v>14</v>
      </c>
      <c r="W6" s="30" t="s">
        <v>14</v>
      </c>
      <c r="X6" s="29" t="s">
        <v>12</v>
      </c>
      <c r="Y6" s="29" t="s">
        <v>12</v>
      </c>
      <c r="Z6" s="30" t="s">
        <v>14</v>
      </c>
      <c r="AA6" s="30" t="s">
        <v>14</v>
      </c>
      <c r="AB6" s="30" t="s">
        <v>14</v>
      </c>
      <c r="AC6" s="30" t="s">
        <v>14</v>
      </c>
      <c r="AD6" s="30" t="s">
        <v>14</v>
      </c>
      <c r="AE6" s="29" t="s">
        <v>12</v>
      </c>
      <c r="AF6" s="29" t="s">
        <v>12</v>
      </c>
      <c r="AG6" s="30" t="s">
        <v>11</v>
      </c>
      <c r="AH6" s="40"/>
      <c r="AI6" s="42"/>
    </row>
    <row r="7" spans="1:35" ht="24" customHeight="1" x14ac:dyDescent="0.25">
      <c r="A7" s="5">
        <v>3</v>
      </c>
      <c r="B7" s="44" t="s">
        <v>69</v>
      </c>
      <c r="C7" s="51" t="s">
        <v>85</v>
      </c>
      <c r="D7" s="46" t="s">
        <v>85</v>
      </c>
      <c r="E7" s="29" t="s">
        <v>12</v>
      </c>
      <c r="F7" s="29" t="s">
        <v>12</v>
      </c>
      <c r="G7" s="29" t="s">
        <v>11</v>
      </c>
      <c r="H7" s="30" t="s">
        <v>11</v>
      </c>
      <c r="I7" s="30" t="s">
        <v>11</v>
      </c>
      <c r="J7" s="30" t="s">
        <v>11</v>
      </c>
      <c r="K7" s="29" t="s">
        <v>11</v>
      </c>
      <c r="L7" s="30" t="s">
        <v>11</v>
      </c>
      <c r="M7" s="30" t="s">
        <v>11</v>
      </c>
      <c r="N7" s="30" t="s">
        <v>11</v>
      </c>
      <c r="O7" s="30" t="s">
        <v>15</v>
      </c>
      <c r="P7" s="30" t="s">
        <v>15</v>
      </c>
      <c r="Q7" s="29" t="s">
        <v>12</v>
      </c>
      <c r="R7" s="29" t="s">
        <v>11</v>
      </c>
      <c r="S7" s="30" t="s">
        <v>11</v>
      </c>
      <c r="T7" s="30" t="s">
        <v>11</v>
      </c>
      <c r="U7" s="30" t="s">
        <v>16</v>
      </c>
      <c r="V7" s="30" t="s">
        <v>11</v>
      </c>
      <c r="W7" s="30" t="s">
        <v>11</v>
      </c>
      <c r="X7" s="29" t="s">
        <v>12</v>
      </c>
      <c r="Y7" s="29" t="s">
        <v>11</v>
      </c>
      <c r="Z7" s="30" t="s">
        <v>17</v>
      </c>
      <c r="AA7" s="30" t="s">
        <v>11</v>
      </c>
      <c r="AB7" s="30" t="s">
        <v>16</v>
      </c>
      <c r="AC7" s="30" t="s">
        <v>16</v>
      </c>
      <c r="AD7" s="30" t="s">
        <v>11</v>
      </c>
      <c r="AE7" s="29" t="s">
        <v>12</v>
      </c>
      <c r="AF7" s="29" t="s">
        <v>12</v>
      </c>
      <c r="AG7" s="30" t="s">
        <v>11</v>
      </c>
      <c r="AH7" s="5"/>
      <c r="AI7" s="39"/>
    </row>
    <row r="8" spans="1:35" ht="24" customHeight="1" x14ac:dyDescent="0.25">
      <c r="A8" s="5">
        <v>4</v>
      </c>
      <c r="B8" s="44" t="s">
        <v>70</v>
      </c>
      <c r="C8" s="50" t="s">
        <v>12</v>
      </c>
      <c r="D8" s="29" t="s">
        <v>12</v>
      </c>
      <c r="E8" s="29" t="s">
        <v>12</v>
      </c>
      <c r="F8" s="29" t="s">
        <v>12</v>
      </c>
      <c r="G8" s="29" t="s">
        <v>12</v>
      </c>
      <c r="H8" s="30" t="s">
        <v>11</v>
      </c>
      <c r="I8" s="30" t="s">
        <v>11</v>
      </c>
      <c r="J8" s="30" t="s">
        <v>11</v>
      </c>
      <c r="K8" s="29" t="s">
        <v>12</v>
      </c>
      <c r="L8" s="30" t="s">
        <v>11</v>
      </c>
      <c r="M8" s="30" t="s">
        <v>15</v>
      </c>
      <c r="N8" s="30" t="s">
        <v>15</v>
      </c>
      <c r="O8" s="30" t="s">
        <v>11</v>
      </c>
      <c r="P8" s="30" t="s">
        <v>11</v>
      </c>
      <c r="Q8" s="29" t="s">
        <v>11</v>
      </c>
      <c r="R8" s="29" t="s">
        <v>11</v>
      </c>
      <c r="S8" s="30" t="s">
        <v>11</v>
      </c>
      <c r="T8" s="30" t="s">
        <v>15</v>
      </c>
      <c r="U8" s="30" t="s">
        <v>11</v>
      </c>
      <c r="V8" s="30" t="s">
        <v>11</v>
      </c>
      <c r="W8" s="30" t="s">
        <v>18</v>
      </c>
      <c r="X8" s="29" t="s">
        <v>11</v>
      </c>
      <c r="Y8" s="29" t="s">
        <v>12</v>
      </c>
      <c r="Z8" s="30" t="s">
        <v>11</v>
      </c>
      <c r="AA8" s="30" t="s">
        <v>11</v>
      </c>
      <c r="AB8" s="30" t="s">
        <v>11</v>
      </c>
      <c r="AC8" s="30" t="s">
        <v>11</v>
      </c>
      <c r="AD8" s="30" t="s">
        <v>11</v>
      </c>
      <c r="AE8" s="29" t="s">
        <v>11</v>
      </c>
      <c r="AF8" s="29" t="s">
        <v>12</v>
      </c>
      <c r="AG8" s="30" t="s">
        <v>11</v>
      </c>
      <c r="AH8" s="42"/>
      <c r="AI8" s="42"/>
    </row>
    <row r="9" spans="1:35" ht="24" customHeight="1" x14ac:dyDescent="0.25">
      <c r="A9" s="5">
        <v>5</v>
      </c>
      <c r="B9" s="44" t="s">
        <v>71</v>
      </c>
      <c r="C9" s="50" t="s">
        <v>12</v>
      </c>
      <c r="D9" s="29" t="s">
        <v>12</v>
      </c>
      <c r="E9" s="29" t="s">
        <v>12</v>
      </c>
      <c r="F9" s="29" t="s">
        <v>12</v>
      </c>
      <c r="G9" s="29" t="s">
        <v>12</v>
      </c>
      <c r="H9" s="30" t="s">
        <v>11</v>
      </c>
      <c r="I9" s="30" t="s">
        <v>11</v>
      </c>
      <c r="J9" s="30" t="s">
        <v>11</v>
      </c>
      <c r="K9" s="29" t="s">
        <v>12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29" t="s">
        <v>12</v>
      </c>
      <c r="R9" s="29" t="s">
        <v>12</v>
      </c>
      <c r="S9" s="30" t="s">
        <v>11</v>
      </c>
      <c r="T9" s="30" t="s">
        <v>11</v>
      </c>
      <c r="U9" s="30" t="s">
        <v>11</v>
      </c>
      <c r="V9" s="30" t="s">
        <v>11</v>
      </c>
      <c r="W9" s="30" t="s">
        <v>11</v>
      </c>
      <c r="X9" s="29" t="s">
        <v>12</v>
      </c>
      <c r="Y9" s="29" t="s">
        <v>12</v>
      </c>
      <c r="Z9" s="30" t="s">
        <v>11</v>
      </c>
      <c r="AA9" s="30" t="s">
        <v>11</v>
      </c>
      <c r="AB9" s="30" t="s">
        <v>11</v>
      </c>
      <c r="AC9" s="30" t="s">
        <v>11</v>
      </c>
      <c r="AD9" s="30" t="s">
        <v>11</v>
      </c>
      <c r="AE9" s="29" t="s">
        <v>11</v>
      </c>
      <c r="AF9" s="29" t="s">
        <v>12</v>
      </c>
      <c r="AG9" s="30" t="s">
        <v>11</v>
      </c>
      <c r="AH9" s="5"/>
      <c r="AI9" s="42"/>
    </row>
    <row r="10" spans="1:35" ht="24" customHeight="1" x14ac:dyDescent="0.25">
      <c r="A10" s="5">
        <v>6</v>
      </c>
      <c r="B10" s="44" t="s">
        <v>72</v>
      </c>
      <c r="C10" s="50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30" t="s">
        <v>15</v>
      </c>
      <c r="I10" s="30" t="s">
        <v>15</v>
      </c>
      <c r="J10" s="30" t="s">
        <v>15</v>
      </c>
      <c r="K10" s="29" t="s">
        <v>12</v>
      </c>
      <c r="L10" s="30" t="s">
        <v>19</v>
      </c>
      <c r="M10" s="30" t="s">
        <v>11</v>
      </c>
      <c r="N10" s="30" t="s">
        <v>20</v>
      </c>
      <c r="O10" s="30" t="s">
        <v>16</v>
      </c>
      <c r="P10" s="30" t="s">
        <v>17</v>
      </c>
      <c r="Q10" s="29" t="s">
        <v>11</v>
      </c>
      <c r="R10" s="29" t="s">
        <v>12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29" t="s">
        <v>12</v>
      </c>
      <c r="Y10" s="29" t="s">
        <v>11</v>
      </c>
      <c r="Z10" s="30" t="s">
        <v>17</v>
      </c>
      <c r="AA10" s="45" t="s">
        <v>84</v>
      </c>
      <c r="AB10" s="30" t="s">
        <v>11</v>
      </c>
      <c r="AC10" s="30" t="s">
        <v>11</v>
      </c>
      <c r="AD10" s="30" t="s">
        <v>11</v>
      </c>
      <c r="AE10" s="29" t="s">
        <v>12</v>
      </c>
      <c r="AF10" s="29" t="s">
        <v>12</v>
      </c>
      <c r="AG10" s="30" t="s">
        <v>11</v>
      </c>
      <c r="AH10" s="5"/>
      <c r="AI10" s="42"/>
    </row>
    <row r="11" spans="1:35" ht="24" customHeight="1" x14ac:dyDescent="0.25">
      <c r="A11" s="5">
        <v>7</v>
      </c>
      <c r="B11" s="44" t="s">
        <v>73</v>
      </c>
      <c r="C11" s="50" t="s">
        <v>12</v>
      </c>
      <c r="D11" s="29" t="s">
        <v>12</v>
      </c>
      <c r="E11" s="29" t="s">
        <v>12</v>
      </c>
      <c r="F11" s="29" t="s">
        <v>12</v>
      </c>
      <c r="G11" s="29" t="s">
        <v>12</v>
      </c>
      <c r="H11" s="30" t="s">
        <v>11</v>
      </c>
      <c r="I11" s="30" t="s">
        <v>11</v>
      </c>
      <c r="J11" s="30" t="s">
        <v>11</v>
      </c>
      <c r="K11" s="29" t="s">
        <v>12</v>
      </c>
      <c r="L11" s="30" t="s">
        <v>11</v>
      </c>
      <c r="M11" s="30" t="s">
        <v>14</v>
      </c>
      <c r="N11" s="30" t="s">
        <v>14</v>
      </c>
      <c r="O11" s="30" t="s">
        <v>14</v>
      </c>
      <c r="P11" s="30" t="s">
        <v>14</v>
      </c>
      <c r="Q11" s="29" t="s">
        <v>12</v>
      </c>
      <c r="R11" s="29" t="s">
        <v>12</v>
      </c>
      <c r="S11" s="30" t="s">
        <v>11</v>
      </c>
      <c r="T11" s="30" t="s">
        <v>11</v>
      </c>
      <c r="U11" s="30" t="s">
        <v>11</v>
      </c>
      <c r="V11" s="30" t="s">
        <v>11</v>
      </c>
      <c r="W11" s="30" t="s">
        <v>11</v>
      </c>
      <c r="X11" s="29" t="s">
        <v>12</v>
      </c>
      <c r="Y11" s="29" t="s">
        <v>12</v>
      </c>
      <c r="Z11" s="30" t="s">
        <v>11</v>
      </c>
      <c r="AA11" s="30" t="s">
        <v>11</v>
      </c>
      <c r="AB11" s="30" t="s">
        <v>11</v>
      </c>
      <c r="AC11" s="30" t="s">
        <v>11</v>
      </c>
      <c r="AD11" s="30" t="s">
        <v>11</v>
      </c>
      <c r="AE11" s="29" t="s">
        <v>12</v>
      </c>
      <c r="AF11" s="29" t="s">
        <v>12</v>
      </c>
      <c r="AG11" s="30" t="s">
        <v>11</v>
      </c>
      <c r="AH11" s="5"/>
      <c r="AI11" s="43"/>
    </row>
    <row r="12" spans="1:35" ht="24" customHeight="1" x14ac:dyDescent="0.25">
      <c r="A12" s="5">
        <v>8</v>
      </c>
      <c r="B12" s="44" t="s">
        <v>74</v>
      </c>
      <c r="C12" s="50" t="s">
        <v>12</v>
      </c>
      <c r="D12" s="29" t="s">
        <v>12</v>
      </c>
      <c r="E12" s="29" t="s">
        <v>12</v>
      </c>
      <c r="F12" s="29" t="s">
        <v>12</v>
      </c>
      <c r="G12" s="29" t="s">
        <v>12</v>
      </c>
      <c r="H12" s="30" t="s">
        <v>18</v>
      </c>
      <c r="I12" s="30" t="s">
        <v>11</v>
      </c>
      <c r="J12" s="30" t="s">
        <v>11</v>
      </c>
      <c r="K12" s="29" t="s">
        <v>21</v>
      </c>
      <c r="L12" s="30" t="s">
        <v>11</v>
      </c>
      <c r="M12" s="30" t="s">
        <v>11</v>
      </c>
      <c r="N12" s="30" t="s">
        <v>11</v>
      </c>
      <c r="O12" s="30" t="s">
        <v>11</v>
      </c>
      <c r="P12" s="30" t="s">
        <v>11</v>
      </c>
      <c r="Q12" s="29" t="s">
        <v>12</v>
      </c>
      <c r="R12" s="29" t="s">
        <v>12</v>
      </c>
      <c r="S12" s="30" t="s">
        <v>11</v>
      </c>
      <c r="T12" s="30" t="s">
        <v>11</v>
      </c>
      <c r="U12" s="30" t="s">
        <v>11</v>
      </c>
      <c r="V12" s="30" t="s">
        <v>11</v>
      </c>
      <c r="W12" s="30" t="s">
        <v>22</v>
      </c>
      <c r="X12" s="29" t="s">
        <v>12</v>
      </c>
      <c r="Y12" s="29" t="s">
        <v>12</v>
      </c>
      <c r="Z12" s="30" t="s">
        <v>11</v>
      </c>
      <c r="AA12" s="30" t="s">
        <v>11</v>
      </c>
      <c r="AB12" s="30" t="s">
        <v>11</v>
      </c>
      <c r="AC12" s="30" t="s">
        <v>11</v>
      </c>
      <c r="AD12" s="30" t="s">
        <v>11</v>
      </c>
      <c r="AE12" s="29" t="s">
        <v>12</v>
      </c>
      <c r="AF12" s="29" t="s">
        <v>12</v>
      </c>
      <c r="AG12" s="30" t="s">
        <v>11</v>
      </c>
      <c r="AH12" s="5"/>
      <c r="AI12" s="39"/>
    </row>
    <row r="13" spans="1:35" ht="24" customHeight="1" x14ac:dyDescent="0.25">
      <c r="A13" s="5">
        <v>9</v>
      </c>
      <c r="B13" s="44" t="s">
        <v>75</v>
      </c>
      <c r="C13" s="50" t="s">
        <v>11</v>
      </c>
      <c r="D13" s="29" t="s">
        <v>11</v>
      </c>
      <c r="E13" s="29" t="s">
        <v>12</v>
      </c>
      <c r="F13" s="29" t="s">
        <v>12</v>
      </c>
      <c r="G13" s="29" t="s">
        <v>11</v>
      </c>
      <c r="H13" s="30" t="s">
        <v>11</v>
      </c>
      <c r="I13" s="30" t="s">
        <v>11</v>
      </c>
      <c r="J13" s="30" t="s">
        <v>11</v>
      </c>
      <c r="K13" s="29" t="s">
        <v>12</v>
      </c>
      <c r="L13" s="30" t="s">
        <v>11</v>
      </c>
      <c r="M13" s="30" t="s">
        <v>13</v>
      </c>
      <c r="N13" s="30" t="s">
        <v>13</v>
      </c>
      <c r="O13" s="30" t="s">
        <v>13</v>
      </c>
      <c r="P13" s="30" t="s">
        <v>13</v>
      </c>
      <c r="Q13" s="29" t="s">
        <v>12</v>
      </c>
      <c r="R13" s="29" t="s">
        <v>12</v>
      </c>
      <c r="S13" s="30" t="s">
        <v>11</v>
      </c>
      <c r="T13" s="30" t="s">
        <v>11</v>
      </c>
      <c r="U13" s="30" t="s">
        <v>11</v>
      </c>
      <c r="V13" s="30" t="s">
        <v>11</v>
      </c>
      <c r="W13" s="30" t="s">
        <v>11</v>
      </c>
      <c r="X13" s="29" t="s">
        <v>12</v>
      </c>
      <c r="Y13" s="29" t="s">
        <v>12</v>
      </c>
      <c r="Z13" s="30" t="s">
        <v>11</v>
      </c>
      <c r="AA13" s="30" t="s">
        <v>13</v>
      </c>
      <c r="AB13" s="30" t="s">
        <v>11</v>
      </c>
      <c r="AC13" s="30" t="s">
        <v>11</v>
      </c>
      <c r="AD13" s="30" t="s">
        <v>11</v>
      </c>
      <c r="AE13" s="29" t="s">
        <v>17</v>
      </c>
      <c r="AF13" s="29" t="s">
        <v>22</v>
      </c>
      <c r="AG13" s="30" t="s">
        <v>11</v>
      </c>
      <c r="AH13" s="5"/>
      <c r="AI13" s="39"/>
    </row>
    <row r="14" spans="1:35" ht="24" customHeight="1" x14ac:dyDescent="0.25">
      <c r="A14" s="5">
        <v>10</v>
      </c>
      <c r="B14" s="44" t="s">
        <v>76</v>
      </c>
      <c r="C14" s="50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30" t="s">
        <v>23</v>
      </c>
      <c r="I14" s="30" t="s">
        <v>23</v>
      </c>
      <c r="J14" s="30" t="s">
        <v>23</v>
      </c>
      <c r="K14" s="29" t="s">
        <v>12</v>
      </c>
      <c r="L14" s="30" t="s">
        <v>23</v>
      </c>
      <c r="M14" s="30" t="s">
        <v>23</v>
      </c>
      <c r="N14" s="30" t="s">
        <v>23</v>
      </c>
      <c r="O14" s="30" t="s">
        <v>23</v>
      </c>
      <c r="P14" s="30" t="s">
        <v>23</v>
      </c>
      <c r="Q14" s="29" t="s">
        <v>12</v>
      </c>
      <c r="R14" s="29" t="s">
        <v>12</v>
      </c>
      <c r="S14" s="30" t="s">
        <v>23</v>
      </c>
      <c r="T14" s="30" t="s">
        <v>23</v>
      </c>
      <c r="U14" s="30" t="s">
        <v>23</v>
      </c>
      <c r="V14" s="30" t="s">
        <v>23</v>
      </c>
      <c r="W14" s="30" t="s">
        <v>23</v>
      </c>
      <c r="X14" s="29" t="s">
        <v>12</v>
      </c>
      <c r="Y14" s="29" t="s">
        <v>12</v>
      </c>
      <c r="Z14" s="30" t="s">
        <v>23</v>
      </c>
      <c r="AA14" s="30" t="s">
        <v>23</v>
      </c>
      <c r="AB14" s="30" t="s">
        <v>23</v>
      </c>
      <c r="AC14" s="30" t="s">
        <v>23</v>
      </c>
      <c r="AD14" s="30" t="s">
        <v>23</v>
      </c>
      <c r="AE14" s="29" t="s">
        <v>12</v>
      </c>
      <c r="AF14" s="29" t="s">
        <v>12</v>
      </c>
      <c r="AG14" s="30" t="s">
        <v>11</v>
      </c>
      <c r="AH14" s="5"/>
      <c r="AI14" s="43"/>
    </row>
    <row r="15" spans="1:35" ht="24" customHeight="1" x14ac:dyDescent="0.25">
      <c r="A15" s="5">
        <v>11</v>
      </c>
      <c r="B15" s="44" t="s">
        <v>77</v>
      </c>
      <c r="C15" s="50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30" t="s">
        <v>23</v>
      </c>
      <c r="I15" s="30" t="s">
        <v>23</v>
      </c>
      <c r="J15" s="30" t="s">
        <v>23</v>
      </c>
      <c r="K15" s="29" t="s">
        <v>12</v>
      </c>
      <c r="L15" s="30" t="s">
        <v>23</v>
      </c>
      <c r="M15" s="30" t="s">
        <v>23</v>
      </c>
      <c r="N15" s="30" t="s">
        <v>23</v>
      </c>
      <c r="O15" s="30" t="s">
        <v>23</v>
      </c>
      <c r="P15" s="30" t="s">
        <v>23</v>
      </c>
      <c r="Q15" s="29" t="s">
        <v>12</v>
      </c>
      <c r="R15" s="29" t="s">
        <v>12</v>
      </c>
      <c r="S15" s="30" t="s">
        <v>23</v>
      </c>
      <c r="T15" s="30" t="s">
        <v>23</v>
      </c>
      <c r="U15" s="30" t="s">
        <v>23</v>
      </c>
      <c r="V15" s="30" t="s">
        <v>23</v>
      </c>
      <c r="W15" s="30" t="s">
        <v>23</v>
      </c>
      <c r="X15" s="29" t="s">
        <v>12</v>
      </c>
      <c r="Y15" s="29" t="s">
        <v>12</v>
      </c>
      <c r="Z15" s="30" t="s">
        <v>23</v>
      </c>
      <c r="AA15" s="30" t="s">
        <v>23</v>
      </c>
      <c r="AB15" s="30" t="s">
        <v>23</v>
      </c>
      <c r="AC15" s="30" t="s">
        <v>23</v>
      </c>
      <c r="AD15" s="30" t="s">
        <v>23</v>
      </c>
      <c r="AE15" s="29" t="s">
        <v>12</v>
      </c>
      <c r="AF15" s="29" t="s">
        <v>12</v>
      </c>
      <c r="AG15" s="30" t="s">
        <v>23</v>
      </c>
      <c r="AH15" s="5"/>
      <c r="AI15" s="39" t="s">
        <v>24</v>
      </c>
    </row>
    <row r="16" spans="1:35" ht="24" customHeight="1" x14ac:dyDescent="0.25">
      <c r="A16" s="5">
        <v>12</v>
      </c>
      <c r="B16" s="44" t="s">
        <v>78</v>
      </c>
      <c r="C16" s="50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30" t="s">
        <v>23</v>
      </c>
      <c r="I16" s="30" t="s">
        <v>23</v>
      </c>
      <c r="J16" s="30" t="s">
        <v>23</v>
      </c>
      <c r="K16" s="29" t="s">
        <v>12</v>
      </c>
      <c r="L16" s="30" t="s">
        <v>23</v>
      </c>
      <c r="M16" s="30" t="s">
        <v>23</v>
      </c>
      <c r="N16" s="30" t="s">
        <v>23</v>
      </c>
      <c r="O16" s="30" t="s">
        <v>23</v>
      </c>
      <c r="P16" s="30" t="s">
        <v>23</v>
      </c>
      <c r="Q16" s="29" t="s">
        <v>12</v>
      </c>
      <c r="R16" s="29" t="s">
        <v>12</v>
      </c>
      <c r="S16" s="30" t="s">
        <v>23</v>
      </c>
      <c r="T16" s="30" t="s">
        <v>23</v>
      </c>
      <c r="U16" s="30" t="s">
        <v>23</v>
      </c>
      <c r="V16" s="30" t="s">
        <v>23</v>
      </c>
      <c r="W16" s="30" t="s">
        <v>23</v>
      </c>
      <c r="X16" s="29" t="s">
        <v>12</v>
      </c>
      <c r="Y16" s="29" t="s">
        <v>12</v>
      </c>
      <c r="Z16" s="30" t="s">
        <v>23</v>
      </c>
      <c r="AA16" s="30" t="s">
        <v>23</v>
      </c>
      <c r="AB16" s="30" t="s">
        <v>23</v>
      </c>
      <c r="AC16" s="30" t="s">
        <v>23</v>
      </c>
      <c r="AD16" s="30" t="s">
        <v>23</v>
      </c>
      <c r="AE16" s="29" t="s">
        <v>12</v>
      </c>
      <c r="AF16" s="29" t="s">
        <v>12</v>
      </c>
      <c r="AG16" s="30" t="s">
        <v>23</v>
      </c>
      <c r="AH16" s="5"/>
      <c r="AI16" s="39" t="s">
        <v>25</v>
      </c>
    </row>
    <row r="17" spans="1:35" ht="24" customHeight="1" x14ac:dyDescent="0.25">
      <c r="A17" s="5">
        <v>13</v>
      </c>
      <c r="B17" s="44" t="s">
        <v>79</v>
      </c>
      <c r="C17" s="50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30" t="s">
        <v>23</v>
      </c>
      <c r="I17" s="30" t="s">
        <v>23</v>
      </c>
      <c r="J17" s="30" t="s">
        <v>23</v>
      </c>
      <c r="K17" s="29" t="s">
        <v>12</v>
      </c>
      <c r="L17" s="30" t="s">
        <v>23</v>
      </c>
      <c r="M17" s="30" t="s">
        <v>23</v>
      </c>
      <c r="N17" s="30" t="s">
        <v>23</v>
      </c>
      <c r="O17" s="30" t="s">
        <v>23</v>
      </c>
      <c r="P17" s="30" t="s">
        <v>23</v>
      </c>
      <c r="Q17" s="29" t="s">
        <v>12</v>
      </c>
      <c r="R17" s="29" t="s">
        <v>12</v>
      </c>
      <c r="S17" s="30" t="s">
        <v>23</v>
      </c>
      <c r="T17" s="30" t="s">
        <v>23</v>
      </c>
      <c r="U17" s="30" t="s">
        <v>23</v>
      </c>
      <c r="V17" s="30" t="s">
        <v>23</v>
      </c>
      <c r="W17" s="30" t="s">
        <v>23</v>
      </c>
      <c r="X17" s="29" t="s">
        <v>12</v>
      </c>
      <c r="Y17" s="29" t="s">
        <v>12</v>
      </c>
      <c r="Z17" s="30" t="s">
        <v>23</v>
      </c>
      <c r="AA17" s="30" t="s">
        <v>23</v>
      </c>
      <c r="AB17" s="30" t="s">
        <v>23</v>
      </c>
      <c r="AC17" s="30" t="s">
        <v>23</v>
      </c>
      <c r="AD17" s="30" t="s">
        <v>23</v>
      </c>
      <c r="AE17" s="29" t="s">
        <v>12</v>
      </c>
      <c r="AF17" s="29" t="s">
        <v>12</v>
      </c>
      <c r="AG17" s="30" t="s">
        <v>23</v>
      </c>
      <c r="AH17" s="5"/>
      <c r="AI17" s="39" t="s">
        <v>25</v>
      </c>
    </row>
    <row r="18" spans="1:35" s="2" customFormat="1" ht="23.15" customHeight="1" x14ac:dyDescent="0.25">
      <c r="B18" s="31" t="s">
        <v>26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s="2" customFormat="1" ht="23.15" customHeight="1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ht="14" x14ac:dyDescent="0.25">
      <c r="A20" s="62" t="s">
        <v>27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</row>
    <row r="21" spans="1:35" ht="14" x14ac:dyDescent="0.25">
      <c r="A21" s="62" t="s">
        <v>28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1:35" ht="14" x14ac:dyDescent="0.25">
      <c r="A22" s="52" t="s">
        <v>29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</sheetData>
  <mergeCells count="10">
    <mergeCell ref="A1:AI1"/>
    <mergeCell ref="A2:H2"/>
    <mergeCell ref="Z2:AD2"/>
    <mergeCell ref="A20:AI20"/>
    <mergeCell ref="A21:AI21"/>
    <mergeCell ref="A22:AI22"/>
    <mergeCell ref="A3:A4"/>
    <mergeCell ref="B3:B4"/>
    <mergeCell ref="AH3:AH4"/>
    <mergeCell ref="AI3:AI4"/>
  </mergeCells>
  <phoneticPr fontId="4" type="noConversion"/>
  <printOptions horizontalCentered="1"/>
  <pageMargins left="0.75" right="0.75" top="1" bottom="1" header="0.51" footer="0.51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zoomScaleSheetLayoutView="100" workbookViewId="0">
      <pane ySplit="4" topLeftCell="A5" activePane="bottomLeft" state="frozen"/>
      <selection pane="bottomLeft" activeCell="AJ7" sqref="AJ7"/>
    </sheetView>
  </sheetViews>
  <sheetFormatPr defaultColWidth="9" defaultRowHeight="13.5" customHeight="1" x14ac:dyDescent="0.25"/>
  <cols>
    <col min="1" max="1" width="3.6328125" customWidth="1"/>
    <col min="2" max="2" width="6.453125" customWidth="1"/>
    <col min="3" max="3" width="4" customWidth="1"/>
    <col min="4" max="29" width="3.08984375" customWidth="1"/>
    <col min="30" max="30" width="3.08984375" hidden="1" customWidth="1"/>
    <col min="31" max="33" width="3.08984375" customWidth="1"/>
    <col min="34" max="34" width="5.26953125" customWidth="1"/>
    <col min="35" max="35" width="4.453125" customWidth="1"/>
    <col min="36" max="36" width="4.7265625" customWidth="1"/>
    <col min="37" max="37" width="2.6328125" customWidth="1"/>
    <col min="38" max="39" width="3" customWidth="1"/>
    <col min="40" max="40" width="2.90625" hidden="1" customWidth="1"/>
    <col min="41" max="41" width="2.7265625" hidden="1" customWidth="1"/>
    <col min="42" max="42" width="2.90625" hidden="1" customWidth="1"/>
    <col min="43" max="43" width="5.36328125" customWidth="1"/>
  </cols>
  <sheetData>
    <row r="1" spans="1:43" ht="23" x14ac:dyDescent="0.25">
      <c r="A1" s="66" t="s">
        <v>83</v>
      </c>
      <c r="B1" s="67"/>
      <c r="C1" s="67"/>
      <c r="D1" s="67"/>
      <c r="E1" s="67"/>
      <c r="F1" s="67"/>
      <c r="G1" s="67"/>
      <c r="H1" s="67"/>
      <c r="I1" s="67"/>
      <c r="J1" s="68"/>
      <c r="K1" s="68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</row>
    <row r="2" spans="1:43" ht="24" customHeight="1" x14ac:dyDescent="0.25">
      <c r="A2" s="69" t="s">
        <v>82</v>
      </c>
      <c r="B2" s="70"/>
      <c r="C2" s="70"/>
      <c r="D2" s="70"/>
      <c r="E2" s="70"/>
      <c r="F2" s="70"/>
      <c r="G2" s="70"/>
      <c r="H2" s="70"/>
      <c r="I2" s="70"/>
      <c r="J2" s="70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71" t="s">
        <v>0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</row>
    <row r="3" spans="1:43" ht="24" customHeight="1" x14ac:dyDescent="0.25">
      <c r="A3" s="64" t="s">
        <v>1</v>
      </c>
      <c r="B3" s="73" t="s">
        <v>30</v>
      </c>
      <c r="C3" s="64" t="s">
        <v>31</v>
      </c>
      <c r="D3" s="64" t="s">
        <v>32</v>
      </c>
      <c r="E3" s="64"/>
      <c r="F3" s="64" t="s">
        <v>33</v>
      </c>
      <c r="G3" s="64"/>
      <c r="H3" s="64" t="s">
        <v>34</v>
      </c>
      <c r="I3" s="64"/>
      <c r="J3" s="64" t="s">
        <v>35</v>
      </c>
      <c r="K3" s="64"/>
      <c r="L3" s="64"/>
      <c r="M3" s="64" t="s">
        <v>36</v>
      </c>
      <c r="N3" s="64"/>
      <c r="O3" s="64" t="s">
        <v>37</v>
      </c>
      <c r="P3" s="64"/>
      <c r="Q3" s="64" t="s">
        <v>38</v>
      </c>
      <c r="R3" s="64"/>
      <c r="S3" s="64" t="s">
        <v>39</v>
      </c>
      <c r="T3" s="64"/>
      <c r="U3" s="64" t="s">
        <v>40</v>
      </c>
      <c r="V3" s="64"/>
      <c r="W3" s="64" t="s">
        <v>41</v>
      </c>
      <c r="X3" s="64"/>
      <c r="Y3" s="64"/>
      <c r="Z3" s="64"/>
      <c r="AA3" s="64" t="s">
        <v>42</v>
      </c>
      <c r="AB3" s="64"/>
      <c r="AC3" s="64"/>
      <c r="AD3" s="64"/>
      <c r="AE3" s="64" t="s">
        <v>43</v>
      </c>
      <c r="AF3" s="64" t="s">
        <v>44</v>
      </c>
      <c r="AG3" s="64" t="s">
        <v>45</v>
      </c>
      <c r="AH3" s="64" t="s">
        <v>46</v>
      </c>
      <c r="AI3" s="64" t="s">
        <v>47</v>
      </c>
      <c r="AJ3" s="64" t="s">
        <v>48</v>
      </c>
      <c r="AK3" s="65" t="s">
        <v>49</v>
      </c>
      <c r="AL3" s="65"/>
      <c r="AM3" s="65"/>
      <c r="AN3" s="64" t="s">
        <v>50</v>
      </c>
      <c r="AO3" s="64"/>
      <c r="AP3" s="64"/>
      <c r="AQ3" s="3" t="s">
        <v>51</v>
      </c>
    </row>
    <row r="4" spans="1:43" ht="24" customHeight="1" x14ac:dyDescent="0.25">
      <c r="A4" s="64"/>
      <c r="B4" s="73"/>
      <c r="C4" s="64"/>
      <c r="D4" s="3" t="s">
        <v>52</v>
      </c>
      <c r="E4" s="3" t="s">
        <v>53</v>
      </c>
      <c r="F4" s="3" t="s">
        <v>52</v>
      </c>
      <c r="G4" s="3" t="s">
        <v>53</v>
      </c>
      <c r="H4" s="3" t="s">
        <v>52</v>
      </c>
      <c r="I4" s="3" t="s">
        <v>53</v>
      </c>
      <c r="J4" s="14" t="s">
        <v>54</v>
      </c>
      <c r="K4" s="14" t="s">
        <v>55</v>
      </c>
      <c r="L4" s="15" t="s">
        <v>56</v>
      </c>
      <c r="M4" s="3" t="s">
        <v>52</v>
      </c>
      <c r="N4" s="3" t="s">
        <v>53</v>
      </c>
      <c r="O4" s="3" t="s">
        <v>52</v>
      </c>
      <c r="P4" s="3" t="s">
        <v>53</v>
      </c>
      <c r="Q4" s="3" t="s">
        <v>52</v>
      </c>
      <c r="R4" s="3" t="s">
        <v>53</v>
      </c>
      <c r="S4" s="3" t="s">
        <v>52</v>
      </c>
      <c r="T4" s="3" t="s">
        <v>53</v>
      </c>
      <c r="U4" s="3" t="s">
        <v>52</v>
      </c>
      <c r="V4" s="3" t="s">
        <v>53</v>
      </c>
      <c r="W4" s="14" t="s">
        <v>57</v>
      </c>
      <c r="X4" s="3" t="s">
        <v>58</v>
      </c>
      <c r="Y4" s="3" t="s">
        <v>59</v>
      </c>
      <c r="Z4" s="14" t="s">
        <v>56</v>
      </c>
      <c r="AA4" s="3" t="s">
        <v>60</v>
      </c>
      <c r="AB4" s="3" t="s">
        <v>61</v>
      </c>
      <c r="AC4" s="3" t="s">
        <v>62</v>
      </c>
      <c r="AD4" s="16" t="s">
        <v>63</v>
      </c>
      <c r="AE4" s="64"/>
      <c r="AF4" s="64"/>
      <c r="AG4" s="64"/>
      <c r="AH4" s="64"/>
      <c r="AI4" s="64"/>
      <c r="AJ4" s="64"/>
      <c r="AK4" s="20" t="s">
        <v>60</v>
      </c>
      <c r="AL4" s="20" t="s">
        <v>61</v>
      </c>
      <c r="AM4" s="20" t="s">
        <v>62</v>
      </c>
      <c r="AN4" s="14" t="s">
        <v>57</v>
      </c>
      <c r="AO4" s="3" t="s">
        <v>58</v>
      </c>
      <c r="AP4" s="14" t="s">
        <v>56</v>
      </c>
      <c r="AQ4" s="3" t="s">
        <v>64</v>
      </c>
    </row>
    <row r="5" spans="1:43" s="1" customFormat="1" ht="24" customHeight="1" x14ac:dyDescent="0.25">
      <c r="A5" s="5">
        <v>1</v>
      </c>
      <c r="B5" s="6" t="str">
        <f>考勤表!B5</f>
        <v>AAA</v>
      </c>
      <c r="C5" s="7">
        <v>15</v>
      </c>
      <c r="D5" s="7"/>
      <c r="E5" s="7"/>
      <c r="F5" s="7"/>
      <c r="G5" s="7"/>
      <c r="H5" s="7"/>
      <c r="I5" s="7"/>
      <c r="J5" s="7">
        <f>COUNTIF(考勤表!D5:AH5,"*N*")-(0.5*COUNTIF(考勤表!D5:AH5,"N/*"))-(0.5*COUNTIF(考勤表!D5:AH5,"*/N"))</f>
        <v>0</v>
      </c>
      <c r="K5" s="7"/>
      <c r="L5" s="7">
        <f t="shared" ref="L5:L17" si="0">C5-K5-J5</f>
        <v>15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46.75</v>
      </c>
      <c r="X5" s="7">
        <v>0</v>
      </c>
      <c r="Y5" s="7"/>
      <c r="Z5" s="7">
        <v>46.75</v>
      </c>
      <c r="AA5" s="4">
        <v>2</v>
      </c>
      <c r="AB5" s="4">
        <v>2.5</v>
      </c>
      <c r="AC5" s="17"/>
      <c r="AD5" s="18"/>
      <c r="AE5" s="7"/>
      <c r="AF5" s="7"/>
      <c r="AG5" s="7"/>
      <c r="AH5" s="7">
        <v>19</v>
      </c>
      <c r="AI5" s="7">
        <v>7</v>
      </c>
      <c r="AJ5" s="21">
        <v>26</v>
      </c>
      <c r="AK5" s="22"/>
      <c r="AL5" s="22"/>
      <c r="AM5" s="22"/>
      <c r="AN5" s="7">
        <v>57.5</v>
      </c>
      <c r="AO5" s="7" t="e">
        <f>COUNTIF([1]考勤表!C5:AG5,"*B*")-(0.5*COUNTIF([1]考勤表!C5:AG5,"B/*"))-(0.5*COUNTIF([1]考勤表!C5:AG5,"*/B"))</f>
        <v>#VALUE!</v>
      </c>
      <c r="AP5" s="4" t="e">
        <f t="shared" ref="AP5:AP14" si="1">AN5-AO5</f>
        <v>#VALUE!</v>
      </c>
      <c r="AQ5" s="23">
        <f>4+2+1+10+6.5+7.5+2.5</f>
        <v>33.5</v>
      </c>
    </row>
    <row r="6" spans="1:43" s="1" customFormat="1" ht="24" customHeight="1" x14ac:dyDescent="0.25">
      <c r="A6" s="5">
        <v>2</v>
      </c>
      <c r="B6" s="6" t="str">
        <f>考勤表!B6</f>
        <v>BBB</v>
      </c>
      <c r="C6" s="7">
        <v>10</v>
      </c>
      <c r="D6" s="7"/>
      <c r="E6" s="7"/>
      <c r="F6" s="7"/>
      <c r="G6" s="7"/>
      <c r="H6" s="7"/>
      <c r="I6" s="7"/>
      <c r="J6" s="7">
        <f>COUNTIF(考勤表!D6:AH6,"*N*")-(0.5*COUNTIF(考勤表!D6:AH6,"N/*"))-(0.5*COUNTIF(考勤表!D6:AH6,"*/N"))</f>
        <v>0</v>
      </c>
      <c r="K6" s="7"/>
      <c r="L6" s="7">
        <f t="shared" si="0"/>
        <v>10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10</v>
      </c>
      <c r="X6" s="7">
        <v>10</v>
      </c>
      <c r="Y6" s="7"/>
      <c r="Z6" s="7">
        <v>0</v>
      </c>
      <c r="AA6" s="4">
        <v>1</v>
      </c>
      <c r="AB6" s="4">
        <v>1</v>
      </c>
      <c r="AC6" s="4"/>
      <c r="AD6" s="18"/>
      <c r="AE6" s="19"/>
      <c r="AF6" s="19"/>
      <c r="AG6" s="7"/>
      <c r="AH6" s="7">
        <v>19</v>
      </c>
      <c r="AI6" s="7">
        <v>0</v>
      </c>
      <c r="AJ6" s="21">
        <v>11</v>
      </c>
      <c r="AK6" s="22"/>
      <c r="AL6" s="22"/>
      <c r="AM6" s="22"/>
      <c r="AN6" s="7">
        <v>43</v>
      </c>
      <c r="AO6" s="7" t="e">
        <f>COUNTIF([1]考勤表!C6:AG6,"*B*")-(0.5*COUNTIF([1]考勤表!C6:AG6,"B/*"))-(0.5*COUNTIF([1]考勤表!C6:AG6,"*/B"))</f>
        <v>#VALUE!</v>
      </c>
      <c r="AP6" s="4" t="e">
        <f t="shared" si="1"/>
        <v>#VALUE!</v>
      </c>
      <c r="AQ6" s="23">
        <v>0</v>
      </c>
    </row>
    <row r="7" spans="1:43" ht="24" customHeight="1" x14ac:dyDescent="0.25">
      <c r="A7" s="5">
        <v>3</v>
      </c>
      <c r="B7" s="6" t="str">
        <f>考勤表!B7</f>
        <v>CCC</v>
      </c>
      <c r="C7" s="7">
        <v>10</v>
      </c>
      <c r="D7" s="4"/>
      <c r="E7" s="4"/>
      <c r="F7" s="4"/>
      <c r="G7" s="4"/>
      <c r="H7" s="4"/>
      <c r="I7" s="4"/>
      <c r="J7" s="7">
        <f>COUNTIF(考勤表!D7:AH7,"*N*")-(0.5*COUNTIF(考勤表!D7:AH7,"N/*"))-(0.5*COUNTIF(考勤表!D7:AH7,"*/N"))</f>
        <v>0</v>
      </c>
      <c r="K7" s="7"/>
      <c r="L7" s="7">
        <f t="shared" si="0"/>
        <v>10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33.5</v>
      </c>
      <c r="X7" s="7">
        <v>0</v>
      </c>
      <c r="Y7" s="7"/>
      <c r="Z7" s="7">
        <v>33.5</v>
      </c>
      <c r="AA7" s="7">
        <v>2</v>
      </c>
      <c r="AB7" s="7">
        <v>2.5</v>
      </c>
      <c r="AC7" s="7"/>
      <c r="AD7" s="18"/>
      <c r="AE7" s="7"/>
      <c r="AF7" s="7"/>
      <c r="AG7" s="7"/>
      <c r="AH7" s="7">
        <v>19</v>
      </c>
      <c r="AI7" s="7">
        <v>6</v>
      </c>
      <c r="AJ7" s="21">
        <v>25</v>
      </c>
      <c r="AK7" s="22"/>
      <c r="AL7" s="22"/>
      <c r="AM7" s="22"/>
      <c r="AN7" s="7">
        <v>36.25</v>
      </c>
      <c r="AO7" s="7" t="e">
        <f>COUNTIF([1]考勤表!C7:AG7,"*B*")-(0.5*COUNTIF([1]考勤表!C7:AG7,"B/*"))-(0.5*COUNTIF([1]考勤表!C7:AG7,"*/B"))</f>
        <v>#VALUE!</v>
      </c>
      <c r="AP7" s="4" t="e">
        <f t="shared" si="1"/>
        <v>#VALUE!</v>
      </c>
      <c r="AQ7" s="23">
        <f>2+3+2+2+4.75+3.5+3</f>
        <v>20.25</v>
      </c>
    </row>
    <row r="8" spans="1:43" ht="24" customHeight="1" x14ac:dyDescent="0.25">
      <c r="A8" s="5">
        <v>4</v>
      </c>
      <c r="B8" s="6" t="str">
        <f>考勤表!B8</f>
        <v>DDD</v>
      </c>
      <c r="C8" s="7">
        <v>5</v>
      </c>
      <c r="D8" s="8"/>
      <c r="E8" s="8"/>
      <c r="F8" s="8"/>
      <c r="G8" s="8"/>
      <c r="H8" s="8"/>
      <c r="I8" s="8"/>
      <c r="J8" s="7">
        <f>COUNTIF(考勤表!D8:AH8,"*N*")-(0.5*COUNTIF(考勤表!D8:AH8,"N/*"))-(0.5*COUNTIF(考勤表!D8:AH8,"*/N"))</f>
        <v>0</v>
      </c>
      <c r="K8" s="7"/>
      <c r="L8" s="7">
        <f t="shared" si="0"/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34.5</v>
      </c>
      <c r="X8" s="7">
        <v>0</v>
      </c>
      <c r="Y8" s="7">
        <v>2</v>
      </c>
      <c r="Z8" s="7">
        <v>36.5</v>
      </c>
      <c r="AA8" s="7"/>
      <c r="AB8" s="7">
        <v>4</v>
      </c>
      <c r="AC8" s="7"/>
      <c r="AD8" s="18"/>
      <c r="AE8" s="7"/>
      <c r="AF8" s="7"/>
      <c r="AG8" s="7"/>
      <c r="AH8" s="7">
        <v>19</v>
      </c>
      <c r="AI8" s="7">
        <v>4</v>
      </c>
      <c r="AJ8" s="21">
        <v>23</v>
      </c>
      <c r="AK8" s="22"/>
      <c r="AL8" s="22"/>
      <c r="AM8" s="22"/>
      <c r="AN8" s="7">
        <v>12.5</v>
      </c>
      <c r="AO8" s="7" t="e">
        <f>COUNTIF([1]考勤表!C8:AG8,"*B*")-(0.5*COUNTIF([1]考勤表!C8:AG8,"B/*"))-(0.5*COUNTIF([1]考勤表!C8:AG8,"*/B"))</f>
        <v>#VALUE!</v>
      </c>
      <c r="AP8" s="4" t="e">
        <f t="shared" si="1"/>
        <v>#VALUE!</v>
      </c>
      <c r="AQ8" s="23">
        <v>0</v>
      </c>
    </row>
    <row r="9" spans="1:43" ht="24" customHeight="1" x14ac:dyDescent="0.25">
      <c r="A9" s="5">
        <v>5</v>
      </c>
      <c r="B9" s="6" t="str">
        <f>考勤表!B9</f>
        <v>EEE</v>
      </c>
      <c r="C9" s="7">
        <v>15</v>
      </c>
      <c r="D9" s="8"/>
      <c r="E9" s="8"/>
      <c r="F9" s="8"/>
      <c r="G9" s="8"/>
      <c r="H9" s="8"/>
      <c r="I9" s="8"/>
      <c r="J9" s="7">
        <f>COUNTIF(考勤表!D9:AH9,"*N*")-(0.5*COUNTIF(考勤表!D9:AH9,"N/*"))-(0.5*COUNTIF(考勤表!D9:AH9,"*/N"))</f>
        <v>0</v>
      </c>
      <c r="K9" s="7"/>
      <c r="L9" s="7">
        <f t="shared" si="0"/>
        <v>15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15</v>
      </c>
      <c r="X9" s="7">
        <v>0</v>
      </c>
      <c r="Y9" s="7"/>
      <c r="Z9" s="7">
        <v>15</v>
      </c>
      <c r="AA9" s="7"/>
      <c r="AB9" s="7">
        <v>1</v>
      </c>
      <c r="AC9" s="7"/>
      <c r="AD9" s="18"/>
      <c r="AE9" s="7"/>
      <c r="AF9" s="7"/>
      <c r="AG9" s="7"/>
      <c r="AH9" s="7">
        <v>19</v>
      </c>
      <c r="AI9" s="7">
        <v>1</v>
      </c>
      <c r="AJ9" s="21">
        <v>20</v>
      </c>
      <c r="AK9" s="22"/>
      <c r="AL9" s="22"/>
      <c r="AM9" s="22"/>
      <c r="AN9" s="7">
        <v>19</v>
      </c>
      <c r="AO9" s="7" t="e">
        <f>COUNTIF([1]考勤表!C9:AG9,"*B*")-(0.5*COUNTIF([1]考勤表!C9:AG9,"B/*"))-(0.5*COUNTIF([1]考勤表!C9:AG9,"*/B"))</f>
        <v>#VALUE!</v>
      </c>
      <c r="AP9" s="4" t="e">
        <f t="shared" si="1"/>
        <v>#VALUE!</v>
      </c>
      <c r="AQ9" s="23">
        <v>0</v>
      </c>
    </row>
    <row r="10" spans="1:43" ht="24" customHeight="1" x14ac:dyDescent="0.25">
      <c r="A10" s="5">
        <v>6</v>
      </c>
      <c r="B10" s="6" t="str">
        <f>考勤表!B10</f>
        <v>FFF</v>
      </c>
      <c r="C10" s="7">
        <v>5</v>
      </c>
      <c r="D10" s="8"/>
      <c r="E10" s="8"/>
      <c r="F10" s="8"/>
      <c r="G10" s="8"/>
      <c r="H10" s="8"/>
      <c r="I10" s="8"/>
      <c r="J10" s="7">
        <f>COUNTIF(考勤表!D10:AH10,"*N*")-(0.5*COUNTIF(考勤表!D10:AH10,"N/*"))-(0.5*COUNTIF(考勤表!D10:AH10,"*/N"))</f>
        <v>0</v>
      </c>
      <c r="K10" s="7">
        <v>5</v>
      </c>
      <c r="L10" s="7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0</v>
      </c>
      <c r="X10" s="7">
        <v>0</v>
      </c>
      <c r="Y10" s="7">
        <v>1.5</v>
      </c>
      <c r="Z10" s="7">
        <v>1.5</v>
      </c>
      <c r="AA10" s="7"/>
      <c r="AB10" s="7"/>
      <c r="AC10" s="7"/>
      <c r="AD10" s="18"/>
      <c r="AE10" s="7"/>
      <c r="AF10" s="7"/>
      <c r="AG10" s="7"/>
      <c r="AH10" s="7">
        <v>19</v>
      </c>
      <c r="AI10" s="7">
        <v>2</v>
      </c>
      <c r="AJ10" s="21">
        <v>21</v>
      </c>
      <c r="AK10" s="22"/>
      <c r="AL10" s="22"/>
      <c r="AM10" s="22"/>
      <c r="AN10" s="7">
        <v>40</v>
      </c>
      <c r="AO10" s="7" t="e">
        <f>COUNTIF([1]考勤表!C10:AG10,"*B*")-(0.5*COUNTIF([1]考勤表!C10:AG10,"B/*"))-(0.5*COUNTIF([1]考勤表!C10:AG10,"*/B"))</f>
        <v>#VALUE!</v>
      </c>
      <c r="AP10" s="4" t="e">
        <f t="shared" si="1"/>
        <v>#VALUE!</v>
      </c>
      <c r="AQ10" s="23">
        <v>1</v>
      </c>
    </row>
    <row r="11" spans="1:43" ht="24" customHeight="1" x14ac:dyDescent="0.25">
      <c r="A11" s="5">
        <v>7</v>
      </c>
      <c r="B11" s="6" t="str">
        <f>考勤表!B11</f>
        <v>GGG</v>
      </c>
      <c r="C11" s="7">
        <v>15</v>
      </c>
      <c r="D11" s="8"/>
      <c r="E11" s="8"/>
      <c r="F11" s="8"/>
      <c r="G11" s="8"/>
      <c r="H11" s="8"/>
      <c r="I11" s="8"/>
      <c r="J11" s="7">
        <f>COUNTIF(考勤表!D11:AH11,"*N*")-(0.5*COUNTIF(考勤表!D11:AH11,"N/*"))-(0.5*COUNTIF(考勤表!D11:AH11,"*/N"))</f>
        <v>0</v>
      </c>
      <c r="K11" s="7"/>
      <c r="L11" s="7">
        <f t="shared" si="0"/>
        <v>15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18.5</v>
      </c>
      <c r="X11" s="7">
        <v>4</v>
      </c>
      <c r="Y11" s="7"/>
      <c r="Z11" s="7">
        <v>14.5</v>
      </c>
      <c r="AA11" s="7"/>
      <c r="AB11" s="7"/>
      <c r="AC11" s="7"/>
      <c r="AD11" s="18"/>
      <c r="AE11" s="7"/>
      <c r="AF11" s="7"/>
      <c r="AG11" s="7"/>
      <c r="AH11" s="7">
        <v>19</v>
      </c>
      <c r="AI11" s="7">
        <v>0</v>
      </c>
      <c r="AJ11" s="21">
        <v>15</v>
      </c>
      <c r="AK11" s="22"/>
      <c r="AL11" s="22"/>
      <c r="AM11" s="22"/>
      <c r="AN11" s="7">
        <v>12</v>
      </c>
      <c r="AO11" s="7" t="e">
        <f>COUNTIF([1]考勤表!C11:AG11,"*B*")-(0.5*COUNTIF([1]考勤表!C11:AG11,"B/*"))-(0.5*COUNTIF([1]考勤表!C11:AG11,"*/B"))</f>
        <v>#VALUE!</v>
      </c>
      <c r="AP11" s="4" t="e">
        <f t="shared" si="1"/>
        <v>#VALUE!</v>
      </c>
      <c r="AQ11" s="23">
        <v>0</v>
      </c>
    </row>
    <row r="12" spans="1:43" ht="24" customHeight="1" x14ac:dyDescent="0.25">
      <c r="A12" s="5">
        <v>8</v>
      </c>
      <c r="B12" s="6" t="str">
        <f>考勤表!B12</f>
        <v>HHH</v>
      </c>
      <c r="C12" s="7">
        <v>5</v>
      </c>
      <c r="D12" s="8"/>
      <c r="E12" s="8"/>
      <c r="F12" s="8"/>
      <c r="G12" s="8"/>
      <c r="H12" s="8"/>
      <c r="I12" s="8"/>
      <c r="J12" s="7">
        <f>COUNTIF(考勤表!D12:AH12,"*N*")-(0.5*COUNTIF(考勤表!D12:AH12,"N/*"))-(0.5*COUNTIF(考勤表!D12:AH12,"*/N"))</f>
        <v>0</v>
      </c>
      <c r="K12" s="7">
        <v>3</v>
      </c>
      <c r="L12" s="7">
        <f t="shared" si="0"/>
        <v>2</v>
      </c>
      <c r="M12" s="7"/>
      <c r="N12" s="7"/>
      <c r="O12" s="7"/>
      <c r="P12" s="7">
        <f>1+2</f>
        <v>3</v>
      </c>
      <c r="Q12" s="7"/>
      <c r="R12" s="7"/>
      <c r="S12" s="7"/>
      <c r="T12" s="7"/>
      <c r="U12" s="7"/>
      <c r="V12" s="7"/>
      <c r="W12" s="7">
        <v>7</v>
      </c>
      <c r="X12" s="7">
        <v>0</v>
      </c>
      <c r="Y12" s="7">
        <v>1.5</v>
      </c>
      <c r="Z12" s="7">
        <v>8.5</v>
      </c>
      <c r="AA12" s="7"/>
      <c r="AB12" s="7"/>
      <c r="AC12" s="7"/>
      <c r="AD12" s="18"/>
      <c r="AE12" s="7"/>
      <c r="AF12" s="7"/>
      <c r="AG12" s="7"/>
      <c r="AH12" s="7">
        <v>19</v>
      </c>
      <c r="AI12" s="7">
        <v>0</v>
      </c>
      <c r="AJ12" s="21">
        <v>19</v>
      </c>
      <c r="AK12" s="22"/>
      <c r="AL12" s="22"/>
      <c r="AM12" s="22"/>
      <c r="AN12" s="7">
        <v>1.5</v>
      </c>
      <c r="AO12" s="7" t="e">
        <f>COUNTIF([1]考勤表!C12:AG12,"*B*")-(0.5*COUNTIF([1]考勤表!C12:AG12,"B/*"))-(0.5*COUNTIF([1]考勤表!C12:AG12,"*/B"))</f>
        <v>#VALUE!</v>
      </c>
      <c r="AP12" s="4" t="e">
        <f t="shared" si="1"/>
        <v>#VALUE!</v>
      </c>
      <c r="AQ12" s="23">
        <v>0</v>
      </c>
    </row>
    <row r="13" spans="1:43" ht="24" customHeight="1" x14ac:dyDescent="0.25">
      <c r="A13" s="5">
        <v>9</v>
      </c>
      <c r="B13" s="6" t="str">
        <f>考勤表!B13</f>
        <v>III</v>
      </c>
      <c r="C13" s="7">
        <v>5</v>
      </c>
      <c r="D13" s="8"/>
      <c r="E13" s="8"/>
      <c r="F13" s="8"/>
      <c r="G13" s="8"/>
      <c r="H13" s="8"/>
      <c r="I13" s="8"/>
      <c r="J13" s="7">
        <f>COUNTIF(考勤表!D13:AH13,"*N*")-(0.5*COUNTIF(考勤表!D13:AH13,"N/*"))-(0.5*COUNTIF(考勤表!D13:AH13,"*/N"))</f>
        <v>0</v>
      </c>
      <c r="K13" s="7"/>
      <c r="L13" s="7">
        <f t="shared" si="0"/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25.5</v>
      </c>
      <c r="X13" s="7">
        <v>0</v>
      </c>
      <c r="Y13" s="7">
        <v>2</v>
      </c>
      <c r="Z13" s="7">
        <v>27.5</v>
      </c>
      <c r="AA13" s="7">
        <v>2</v>
      </c>
      <c r="AB13" s="7">
        <v>2.5</v>
      </c>
      <c r="AC13" s="7"/>
      <c r="AD13" s="18"/>
      <c r="AE13" s="7"/>
      <c r="AF13" s="7"/>
      <c r="AG13" s="7"/>
      <c r="AH13" s="7">
        <v>19</v>
      </c>
      <c r="AI13" s="7">
        <v>5</v>
      </c>
      <c r="AJ13" s="21">
        <v>24</v>
      </c>
      <c r="AK13" s="22"/>
      <c r="AL13" s="22"/>
      <c r="AM13" s="22"/>
      <c r="AN13" s="7">
        <v>6</v>
      </c>
      <c r="AO13" s="7" t="e">
        <f>COUNTIF([1]考勤表!C13:AG13,"*B*")-(0.5*COUNTIF([1]考勤表!C13:AG13,"B/*"))-(0.5*COUNTIF([1]考勤表!C13:AG13,"*/B"))</f>
        <v>#VALUE!</v>
      </c>
      <c r="AP13" s="4" t="e">
        <f t="shared" si="1"/>
        <v>#VALUE!</v>
      </c>
      <c r="AQ13" s="23">
        <v>0</v>
      </c>
    </row>
    <row r="14" spans="1:43" ht="24" customHeight="1" x14ac:dyDescent="0.25">
      <c r="A14" s="5">
        <v>10</v>
      </c>
      <c r="B14" s="6" t="str">
        <f>考勤表!B14</f>
        <v>JJJ</v>
      </c>
      <c r="C14" s="7">
        <v>10</v>
      </c>
      <c r="D14" s="8"/>
      <c r="E14" s="8"/>
      <c r="F14" s="8"/>
      <c r="G14" s="8"/>
      <c r="H14" s="8"/>
      <c r="I14" s="8"/>
      <c r="J14" s="7">
        <f>COUNTIF(考勤表!D14:AH14,"*N*")-(0.5*COUNTIF(考勤表!D14:AH14,"N/*"))-(0.5*COUNTIF(考勤表!D14:AH14,"*/N"))</f>
        <v>0</v>
      </c>
      <c r="K14" s="7"/>
      <c r="L14" s="7">
        <f t="shared" si="0"/>
        <v>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16</v>
      </c>
      <c r="X14" s="7">
        <v>0</v>
      </c>
      <c r="Y14" s="7"/>
      <c r="Z14" s="7">
        <v>16</v>
      </c>
      <c r="AA14" s="7"/>
      <c r="AB14" s="7"/>
      <c r="AC14" s="7"/>
      <c r="AD14" s="18"/>
      <c r="AE14" s="7"/>
      <c r="AF14" s="7"/>
      <c r="AG14" s="7"/>
      <c r="AH14" s="7">
        <v>19</v>
      </c>
      <c r="AI14" s="7">
        <v>0</v>
      </c>
      <c r="AJ14" s="21">
        <v>19</v>
      </c>
      <c r="AK14" s="22"/>
      <c r="AL14" s="22"/>
      <c r="AM14" s="22"/>
      <c r="AN14" s="7">
        <v>12</v>
      </c>
      <c r="AO14" s="7" t="e">
        <f>COUNTIF([1]考勤表!C14:AG14,"*B*")-(0.5*COUNTIF([1]考勤表!C14:AG14,"B/*"))-(0.5*COUNTIF([1]考勤表!C14:AG14,"*/B"))</f>
        <v>#VALUE!</v>
      </c>
      <c r="AP14" s="4" t="e">
        <f t="shared" si="1"/>
        <v>#VALUE!</v>
      </c>
      <c r="AQ14" s="23">
        <v>0</v>
      </c>
    </row>
    <row r="15" spans="1:43" ht="24" customHeight="1" x14ac:dyDescent="0.25">
      <c r="A15" s="5">
        <v>11</v>
      </c>
      <c r="B15" s="6" t="str">
        <f>考勤表!B15</f>
        <v>KKK</v>
      </c>
      <c r="C15" s="7">
        <v>5</v>
      </c>
      <c r="D15" s="8"/>
      <c r="E15" s="8"/>
      <c r="F15" s="8"/>
      <c r="G15" s="8"/>
      <c r="H15" s="8"/>
      <c r="I15" s="8"/>
      <c r="J15" s="7">
        <f>COUNTIF(考勤表!D13:AH13,"*N*")-(0.5*COUNTIF(考勤表!D13:AH13,"N/*"))-(0.5*COUNTIF(考勤表!D13:AH13,"*/N"))</f>
        <v>0</v>
      </c>
      <c r="K15" s="7"/>
      <c r="L15" s="7">
        <f t="shared" si="0"/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14</v>
      </c>
      <c r="X15" s="7">
        <v>0</v>
      </c>
      <c r="Y15" s="7"/>
      <c r="Z15" s="7">
        <v>14</v>
      </c>
      <c r="AA15" s="7"/>
      <c r="AB15" s="7"/>
      <c r="AC15" s="7"/>
      <c r="AD15" s="18"/>
      <c r="AE15" s="7"/>
      <c r="AF15" s="7"/>
      <c r="AG15" s="7"/>
      <c r="AH15" s="7">
        <v>19</v>
      </c>
      <c r="AI15" s="7">
        <v>0</v>
      </c>
      <c r="AJ15" s="21">
        <v>19</v>
      </c>
      <c r="AK15" s="22"/>
      <c r="AL15" s="22"/>
      <c r="AM15" s="22"/>
      <c r="AN15" s="7"/>
      <c r="AO15" s="7"/>
      <c r="AP15" s="4"/>
      <c r="AQ15" s="23">
        <v>17.5</v>
      </c>
    </row>
    <row r="16" spans="1:43" ht="24" customHeight="1" x14ac:dyDescent="0.25">
      <c r="A16" s="5">
        <v>12</v>
      </c>
      <c r="B16" s="6" t="str">
        <f>考勤表!B16</f>
        <v>LLL</v>
      </c>
      <c r="C16" s="7">
        <v>15</v>
      </c>
      <c r="D16" s="8"/>
      <c r="E16" s="8"/>
      <c r="F16" s="8"/>
      <c r="G16" s="8"/>
      <c r="H16" s="8"/>
      <c r="I16" s="8"/>
      <c r="J16" s="7">
        <f>COUNTIF(考勤表!D14:AH14,"*N*")-(0.5*COUNTIF(考勤表!D14:AH14,"N/*"))-(0.5*COUNTIF(考勤表!D14:AH14,"*/N"))</f>
        <v>0</v>
      </c>
      <c r="K16" s="7"/>
      <c r="L16" s="7">
        <f t="shared" si="0"/>
        <v>15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11</v>
      </c>
      <c r="X16" s="7">
        <v>0</v>
      </c>
      <c r="Y16" s="7"/>
      <c r="Z16" s="7">
        <v>11</v>
      </c>
      <c r="AA16" s="7"/>
      <c r="AB16" s="7"/>
      <c r="AC16" s="7"/>
      <c r="AD16" s="18"/>
      <c r="AE16" s="7"/>
      <c r="AF16" s="7"/>
      <c r="AG16" s="7"/>
      <c r="AH16" s="7">
        <v>19</v>
      </c>
      <c r="AI16" s="7">
        <v>0</v>
      </c>
      <c r="AJ16" s="21">
        <v>19</v>
      </c>
      <c r="AK16" s="22"/>
      <c r="AL16" s="22"/>
      <c r="AM16" s="22"/>
      <c r="AN16" s="7"/>
      <c r="AO16" s="7"/>
      <c r="AP16" s="4"/>
      <c r="AQ16" s="23">
        <v>5</v>
      </c>
    </row>
    <row r="17" spans="1:47" ht="24" customHeight="1" x14ac:dyDescent="0.25">
      <c r="A17" s="5">
        <v>13</v>
      </c>
      <c r="B17" s="6" t="str">
        <f>考勤表!B17</f>
        <v>MMM</v>
      </c>
      <c r="C17" s="4">
        <v>5</v>
      </c>
      <c r="D17" s="8"/>
      <c r="E17" s="8"/>
      <c r="F17" s="8"/>
      <c r="G17" s="8"/>
      <c r="H17" s="8"/>
      <c r="I17" s="8"/>
      <c r="J17" s="7">
        <f>COUNTIF(考勤表!D15:AH15,"*N*")-(0.5*COUNTIF(考勤表!D15:AH15,"N/*"))-(0.5*COUNTIF(考勤表!D15:AH15,"*/N"))</f>
        <v>0</v>
      </c>
      <c r="K17" s="4"/>
      <c r="L17" s="7">
        <f t="shared" si="0"/>
        <v>5</v>
      </c>
      <c r="M17" s="4"/>
      <c r="N17" s="4"/>
      <c r="O17" s="7"/>
      <c r="P17" s="4"/>
      <c r="Q17" s="4"/>
      <c r="R17" s="4"/>
      <c r="S17" s="4"/>
      <c r="T17" s="4"/>
      <c r="U17" s="4"/>
      <c r="V17" s="4"/>
      <c r="W17" s="7">
        <v>9.5</v>
      </c>
      <c r="X17" s="7">
        <v>0</v>
      </c>
      <c r="Y17" s="4"/>
      <c r="Z17" s="7">
        <v>9.5</v>
      </c>
      <c r="AA17" s="7"/>
      <c r="AB17" s="7"/>
      <c r="AC17" s="7"/>
      <c r="AD17" s="18"/>
      <c r="AE17" s="7"/>
      <c r="AF17" s="7"/>
      <c r="AG17" s="7"/>
      <c r="AH17" s="7">
        <v>19</v>
      </c>
      <c r="AI17" s="7">
        <v>0</v>
      </c>
      <c r="AJ17" s="21">
        <v>19</v>
      </c>
      <c r="AK17" s="22"/>
      <c r="AL17" s="22"/>
      <c r="AM17" s="22"/>
      <c r="AN17" s="4">
        <v>11.25</v>
      </c>
      <c r="AO17" s="7" t="e">
        <f>COUNTIF([1]考勤表!C15:AG15,"*B*")-(0.5*COUNTIF([1]考勤表!C15:AG15,"B/*"))-(0.5*COUNTIF([1]考勤表!C15:AG15,"*/B"))</f>
        <v>#VALUE!</v>
      </c>
      <c r="AP17" s="4" t="e">
        <f>AN17-AO17</f>
        <v>#VALUE!</v>
      </c>
      <c r="AQ17" s="23">
        <f>1</f>
        <v>1</v>
      </c>
    </row>
    <row r="18" spans="1:47" s="2" customFormat="1" ht="13.5" customHeight="1" x14ac:dyDescent="0.25">
      <c r="A18" s="9" t="s">
        <v>65</v>
      </c>
      <c r="B18" s="10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U18" s="24"/>
    </row>
  </sheetData>
  <mergeCells count="25"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B3:B4"/>
    <mergeCell ref="C3:C4"/>
    <mergeCell ref="AE3:AE4"/>
    <mergeCell ref="AF3:AF4"/>
    <mergeCell ref="A3:A4"/>
    <mergeCell ref="AN3:AP3"/>
    <mergeCell ref="AH3:AH4"/>
    <mergeCell ref="AI3:AI4"/>
    <mergeCell ref="AJ3:AJ4"/>
    <mergeCell ref="AK3:AM3"/>
    <mergeCell ref="U3:V3"/>
    <mergeCell ref="W3:Z3"/>
    <mergeCell ref="AA3:AD3"/>
  </mergeCells>
  <phoneticPr fontId="4" type="noConversion"/>
  <pageMargins left="0.75" right="0.75" top="1" bottom="1" header="0.51" footer="0.51"/>
  <pageSetup paperSize="9" scale="98" orientation="landscape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汇总表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刘晓雯</dc:creator>
  <cp:lastModifiedBy>刘晓雯</cp:lastModifiedBy>
  <dcterms:created xsi:type="dcterms:W3CDTF">2021-03-01T03:22:28Z</dcterms:created>
  <dcterms:modified xsi:type="dcterms:W3CDTF">2021-08-08T06:12:43Z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