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pei_Cigets\Documents\GitHub\human_resource_health\03_hrh_model\data\"/>
    </mc:Choice>
  </mc:AlternateContent>
  <xr:revisionPtr revIDLastSave="0" documentId="13_ncr:1_{3ECD21D3-E39B-4BF5-B120-7A68A37964B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definedNames>
    <definedName name="_xlnm._FilterDatabase" localSheetId="0" hidden="1">Sheet1!$A$1:$H$38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2" i="1" l="1"/>
  <c r="L42" i="1"/>
  <c r="D44" i="1"/>
  <c r="D43" i="1"/>
  <c r="E38" i="1"/>
  <c r="D38" i="1"/>
  <c r="D42" i="1" s="1"/>
  <c r="N69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51" i="1"/>
  <c r="M51" i="1"/>
  <c r="P46" i="1"/>
  <c r="O46" i="1"/>
  <c r="N46" i="1"/>
  <c r="O41" i="1"/>
  <c r="N41" i="1"/>
</calcChain>
</file>

<file path=xl/sharedStrings.xml><?xml version="1.0" encoding="utf-8"?>
<sst xmlns="http://schemas.openxmlformats.org/spreadsheetml/2006/main" count="118" uniqueCount="62">
  <si>
    <t>ibge</t>
  </si>
  <si>
    <t>regiao_saude.x</t>
  </si>
  <si>
    <t>cadre</t>
  </si>
  <si>
    <t>anual_demand</t>
  </si>
  <si>
    <t>anual_net_supply</t>
  </si>
  <si>
    <t>nascidos</t>
  </si>
  <si>
    <t>density_demand</t>
  </si>
  <si>
    <t>density_supply</t>
  </si>
  <si>
    <t>Central</t>
  </si>
  <si>
    <t>Enfermeiro</t>
  </si>
  <si>
    <t>Médico</t>
  </si>
  <si>
    <t>Centro Sul</t>
  </si>
  <si>
    <t>Entorno Norte</t>
  </si>
  <si>
    <t>Entorno Sul</t>
  </si>
  <si>
    <t>Estrada de Ferro</t>
  </si>
  <si>
    <t>Nordeste I</t>
  </si>
  <si>
    <t>Nordeste II</t>
  </si>
  <si>
    <t>Norte</t>
  </si>
  <si>
    <t>Oeste I</t>
  </si>
  <si>
    <t>Oeste II</t>
  </si>
  <si>
    <t>Pirineus</t>
  </si>
  <si>
    <t>Rio Vermelho</t>
  </si>
  <si>
    <t>São Patrício I</t>
  </si>
  <si>
    <t>Serra da Mesa</t>
  </si>
  <si>
    <t>Sudoeste I</t>
  </si>
  <si>
    <t>Sudoeste II</t>
  </si>
  <si>
    <t>Sul</t>
  </si>
  <si>
    <t>São Patrício II</t>
  </si>
  <si>
    <t>nascidos em goias</t>
  </si>
  <si>
    <t>Oferta Enf</t>
  </si>
  <si>
    <t>Oferta médico</t>
  </si>
  <si>
    <t>Densidade enf</t>
  </si>
  <si>
    <t>Oferta</t>
  </si>
  <si>
    <t>Demanda</t>
  </si>
  <si>
    <t>Densidade med</t>
  </si>
  <si>
    <t>demanda enf</t>
  </si>
  <si>
    <t>demanda med</t>
  </si>
  <si>
    <t>densindade</t>
  </si>
  <si>
    <t>densidade</t>
  </si>
  <si>
    <t>densidade total</t>
  </si>
  <si>
    <t>density supply</t>
  </si>
  <si>
    <t>Entorno norte</t>
  </si>
  <si>
    <t>entorno sul</t>
  </si>
  <si>
    <t>estrada de ferro</t>
  </si>
  <si>
    <t>nordeste 1</t>
  </si>
  <si>
    <t>nordeste 2</t>
  </si>
  <si>
    <t>norte</t>
  </si>
  <si>
    <t>oeste 1</t>
  </si>
  <si>
    <t>oeste 2</t>
  </si>
  <si>
    <t>pirineus</t>
  </si>
  <si>
    <t>rio vermelho</t>
  </si>
  <si>
    <t>são patricio 2</t>
  </si>
  <si>
    <t>são patricio 1</t>
  </si>
  <si>
    <t xml:space="preserve">serra da mesa </t>
  </si>
  <si>
    <t>sudoeste 1</t>
  </si>
  <si>
    <t>sudoeste 2</t>
  </si>
  <si>
    <t>sul</t>
  </si>
  <si>
    <t>total</t>
  </si>
  <si>
    <t>Total</t>
  </si>
  <si>
    <t>Gap absoluto geral</t>
  </si>
  <si>
    <t>Gap absoluto enf</t>
  </si>
  <si>
    <t>Gap relativo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</si>
</sst>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 vertical="center" wrapText="1"/>
    </xf>
    <xf numFmtId="0" fontId="0" fillId="0" borderId="1" xfId="0" applyBorder="1"/>
    <xf numFmtId="0" fontId="3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69"/>
  <sheetViews>
    <sheetView tabSelected="1" topLeftCell="A34" workbookViewId="0">
      <selection activeCell="M42" sqref="M42"/>
    </sheetView>
  </sheetViews>
  <sheetFormatPr defaultRowHeight="14.4" x14ac:dyDescent="0.3"/>
  <cols>
    <col min="1" max="1" width="9" bestFit="1" customWidth="1"/>
    <col min="2" max="2" width="18.21875" bestFit="1" customWidth="1"/>
    <col min="3" max="3" width="10.109375" bestFit="1" customWidth="1"/>
    <col min="4" max="4" width="18.21875" bestFit="1" customWidth="1"/>
    <col min="5" max="5" width="20.5546875" bestFit="1" customWidth="1"/>
    <col min="6" max="6" width="12.6640625" bestFit="1" customWidth="1"/>
    <col min="7" max="7" width="19.6640625" bestFit="1" customWidth="1"/>
    <col min="8" max="8" width="18.21875" bestFit="1" customWidth="1"/>
    <col min="12" max="12" width="9.44140625" bestFit="1" customWidth="1"/>
    <col min="14" max="14" width="9.44140625" bestFit="1" customWidth="1"/>
  </cols>
  <sheetData>
    <row r="1" spans="1:22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Q1" s="3"/>
      <c r="R1" s="3"/>
      <c r="S1" s="3"/>
      <c r="T1" s="3"/>
      <c r="U1" s="3"/>
      <c r="V1" s="3"/>
    </row>
    <row r="2" spans="1:22" hidden="1" x14ac:dyDescent="0.3">
      <c r="A2">
        <v>52001</v>
      </c>
      <c r="B2" t="s">
        <v>8</v>
      </c>
      <c r="C2" t="s">
        <v>9</v>
      </c>
      <c r="D2">
        <v>3638.32</v>
      </c>
      <c r="E2">
        <v>838</v>
      </c>
      <c r="F2">
        <v>12526</v>
      </c>
      <c r="G2">
        <v>290.45999999999998</v>
      </c>
      <c r="H2">
        <v>66.900000000000006</v>
      </c>
      <c r="L2" s="2"/>
      <c r="Q2" s="4"/>
      <c r="R2" s="4"/>
      <c r="S2" s="4"/>
      <c r="T2" s="4"/>
      <c r="U2" s="4"/>
      <c r="V2" s="4"/>
    </row>
    <row r="3" spans="1:22" hidden="1" x14ac:dyDescent="0.3">
      <c r="A3">
        <v>52002</v>
      </c>
      <c r="B3" t="s">
        <v>11</v>
      </c>
      <c r="C3" t="s">
        <v>9</v>
      </c>
      <c r="D3">
        <v>2778.94</v>
      </c>
      <c r="E3">
        <v>550.16</v>
      </c>
      <c r="F3">
        <v>9460</v>
      </c>
      <c r="G3">
        <v>293.76</v>
      </c>
      <c r="H3">
        <v>58.16</v>
      </c>
      <c r="L3" s="2"/>
      <c r="Q3" s="4"/>
      <c r="R3" s="5"/>
      <c r="S3" s="5"/>
      <c r="T3" s="5"/>
      <c r="U3" s="4"/>
      <c r="V3" s="4"/>
    </row>
    <row r="4" spans="1:22" hidden="1" x14ac:dyDescent="0.3">
      <c r="A4">
        <v>52003</v>
      </c>
      <c r="B4" t="s">
        <v>12</v>
      </c>
      <c r="C4" t="s">
        <v>9</v>
      </c>
      <c r="D4">
        <v>1043.8</v>
      </c>
      <c r="E4">
        <v>203.89</v>
      </c>
      <c r="F4">
        <v>3558</v>
      </c>
      <c r="G4">
        <v>293.37</v>
      </c>
      <c r="H4">
        <v>57.3</v>
      </c>
      <c r="L4" s="2"/>
      <c r="Q4" s="4"/>
      <c r="R4" s="5"/>
      <c r="S4" s="5"/>
      <c r="T4" s="5"/>
      <c r="U4" s="4"/>
      <c r="V4" s="4"/>
    </row>
    <row r="5" spans="1:22" hidden="1" x14ac:dyDescent="0.3">
      <c r="A5">
        <v>52004</v>
      </c>
      <c r="B5" t="s">
        <v>13</v>
      </c>
      <c r="C5" t="s">
        <v>9</v>
      </c>
      <c r="D5">
        <v>3208.81</v>
      </c>
      <c r="E5">
        <v>706.5</v>
      </c>
      <c r="F5">
        <v>10980</v>
      </c>
      <c r="G5">
        <v>292.24</v>
      </c>
      <c r="H5">
        <v>64.34</v>
      </c>
      <c r="L5" s="2"/>
      <c r="Q5" s="4"/>
      <c r="R5" s="5"/>
      <c r="S5" s="5"/>
      <c r="T5" s="5"/>
      <c r="U5" s="4"/>
      <c r="V5" s="4"/>
    </row>
    <row r="6" spans="1:22" hidden="1" x14ac:dyDescent="0.3">
      <c r="A6">
        <v>52005</v>
      </c>
      <c r="B6" t="s">
        <v>14</v>
      </c>
      <c r="C6" t="s">
        <v>9</v>
      </c>
      <c r="D6">
        <v>798.81</v>
      </c>
      <c r="E6">
        <v>229.7</v>
      </c>
      <c r="F6">
        <v>2714</v>
      </c>
      <c r="G6">
        <v>294.33</v>
      </c>
      <c r="H6">
        <v>84.64</v>
      </c>
      <c r="L6" s="2"/>
      <c r="Q6" s="4"/>
      <c r="R6" s="5"/>
      <c r="S6" s="5"/>
      <c r="T6" s="5"/>
      <c r="U6" s="4"/>
      <c r="V6" s="4"/>
    </row>
    <row r="7" spans="1:22" hidden="1" x14ac:dyDescent="0.3">
      <c r="A7">
        <v>52006</v>
      </c>
      <c r="B7" t="s">
        <v>15</v>
      </c>
      <c r="C7" t="s">
        <v>9</v>
      </c>
      <c r="D7">
        <v>181.23</v>
      </c>
      <c r="E7">
        <v>52.49</v>
      </c>
      <c r="F7">
        <v>617</v>
      </c>
      <c r="G7">
        <v>293.73</v>
      </c>
      <c r="H7">
        <v>85.07</v>
      </c>
      <c r="L7" s="2"/>
      <c r="Q7" s="4"/>
      <c r="R7" s="5"/>
      <c r="S7" s="5"/>
      <c r="T7" s="5"/>
      <c r="U7" s="4"/>
      <c r="V7" s="4"/>
    </row>
    <row r="8" spans="1:22" hidden="1" x14ac:dyDescent="0.3">
      <c r="A8">
        <v>52007</v>
      </c>
      <c r="B8" t="s">
        <v>16</v>
      </c>
      <c r="C8" t="s">
        <v>9</v>
      </c>
      <c r="D8">
        <v>402.87</v>
      </c>
      <c r="E8">
        <v>128.69</v>
      </c>
      <c r="F8">
        <v>1391</v>
      </c>
      <c r="G8">
        <v>289.63</v>
      </c>
      <c r="H8">
        <v>92.52</v>
      </c>
      <c r="L8" s="2"/>
      <c r="Q8" s="4"/>
      <c r="R8" s="5"/>
      <c r="S8" s="5"/>
      <c r="T8" s="5"/>
      <c r="U8" s="4"/>
      <c r="V8" s="4"/>
    </row>
    <row r="9" spans="1:22" hidden="1" x14ac:dyDescent="0.3">
      <c r="A9">
        <v>52008</v>
      </c>
      <c r="B9" t="s">
        <v>17</v>
      </c>
      <c r="C9" t="s">
        <v>9</v>
      </c>
      <c r="D9">
        <v>488.52</v>
      </c>
      <c r="E9">
        <v>111.12</v>
      </c>
      <c r="F9">
        <v>1657</v>
      </c>
      <c r="G9">
        <v>294.82</v>
      </c>
      <c r="H9">
        <v>67.06</v>
      </c>
      <c r="L9" s="2"/>
      <c r="Q9" s="4"/>
      <c r="R9" s="5"/>
      <c r="S9" s="5"/>
      <c r="T9" s="5"/>
      <c r="U9" s="4"/>
      <c r="V9" s="4"/>
    </row>
    <row r="10" spans="1:22" hidden="1" x14ac:dyDescent="0.3">
      <c r="A10">
        <v>52009</v>
      </c>
      <c r="B10" t="s">
        <v>18</v>
      </c>
      <c r="C10" t="s">
        <v>9</v>
      </c>
      <c r="D10">
        <v>381.75</v>
      </c>
      <c r="E10">
        <v>102.48</v>
      </c>
      <c r="F10">
        <v>1279</v>
      </c>
      <c r="G10">
        <v>298.48</v>
      </c>
      <c r="H10">
        <v>80.13</v>
      </c>
      <c r="L10" s="2"/>
      <c r="Q10" s="4"/>
      <c r="R10" s="5"/>
      <c r="S10" s="5"/>
      <c r="T10" s="5"/>
      <c r="U10" s="4"/>
      <c r="V10" s="4"/>
    </row>
    <row r="11" spans="1:22" hidden="1" x14ac:dyDescent="0.3">
      <c r="A11">
        <v>52010</v>
      </c>
      <c r="B11" t="s">
        <v>19</v>
      </c>
      <c r="C11" t="s">
        <v>9</v>
      </c>
      <c r="D11">
        <v>331.17</v>
      </c>
      <c r="E11">
        <v>117.97</v>
      </c>
      <c r="F11">
        <v>1128</v>
      </c>
      <c r="G11">
        <v>293.58999999999997</v>
      </c>
      <c r="H11">
        <v>104.58</v>
      </c>
      <c r="L11" s="2"/>
      <c r="Q11" s="4"/>
      <c r="R11" s="5"/>
      <c r="S11" s="5"/>
      <c r="T11" s="5"/>
      <c r="U11" s="4"/>
      <c r="V11" s="4"/>
    </row>
    <row r="12" spans="1:22" hidden="1" x14ac:dyDescent="0.3">
      <c r="A12">
        <v>52011</v>
      </c>
      <c r="B12" t="s">
        <v>20</v>
      </c>
      <c r="C12" t="s">
        <v>9</v>
      </c>
      <c r="D12">
        <v>1475.69</v>
      </c>
      <c r="E12">
        <v>473.93</v>
      </c>
      <c r="F12">
        <v>4996</v>
      </c>
      <c r="G12">
        <v>295.37</v>
      </c>
      <c r="H12">
        <v>94.86</v>
      </c>
      <c r="L12" s="2"/>
      <c r="Q12" s="4"/>
      <c r="R12" s="5"/>
      <c r="S12" s="5"/>
      <c r="T12" s="5"/>
      <c r="U12" s="4"/>
      <c r="V12" s="4"/>
    </row>
    <row r="13" spans="1:22" hidden="1" x14ac:dyDescent="0.3">
      <c r="A13">
        <v>52012</v>
      </c>
      <c r="B13" t="s">
        <v>21</v>
      </c>
      <c r="C13" t="s">
        <v>9</v>
      </c>
      <c r="D13">
        <v>700.87</v>
      </c>
      <c r="E13">
        <v>172.24</v>
      </c>
      <c r="F13">
        <v>2394</v>
      </c>
      <c r="G13">
        <v>292.76</v>
      </c>
      <c r="H13">
        <v>71.95</v>
      </c>
      <c r="L13" s="2"/>
      <c r="Q13" s="4"/>
      <c r="R13" s="5"/>
      <c r="S13" s="5"/>
      <c r="T13" s="5"/>
      <c r="U13" s="4"/>
      <c r="V13" s="4"/>
    </row>
    <row r="14" spans="1:22" hidden="1" x14ac:dyDescent="0.3">
      <c r="A14">
        <v>52013</v>
      </c>
      <c r="B14" t="s">
        <v>22</v>
      </c>
      <c r="C14" t="s">
        <v>9</v>
      </c>
      <c r="D14">
        <v>519.46</v>
      </c>
      <c r="E14">
        <v>148.71</v>
      </c>
      <c r="F14">
        <v>1766</v>
      </c>
      <c r="G14">
        <v>294.14</v>
      </c>
      <c r="H14">
        <v>84.21</v>
      </c>
      <c r="L14" s="2"/>
      <c r="Q14" s="4"/>
      <c r="R14" s="5"/>
      <c r="S14" s="5"/>
      <c r="T14" s="5"/>
      <c r="U14" s="4"/>
      <c r="V14" s="4"/>
    </row>
    <row r="15" spans="1:22" hidden="1" x14ac:dyDescent="0.3">
      <c r="A15">
        <v>52018</v>
      </c>
      <c r="B15" t="s">
        <v>27</v>
      </c>
      <c r="C15" t="s">
        <v>9</v>
      </c>
      <c r="D15">
        <v>491.35</v>
      </c>
      <c r="E15">
        <v>171.06</v>
      </c>
      <c r="F15">
        <v>1669</v>
      </c>
      <c r="G15">
        <v>294.39999999999998</v>
      </c>
      <c r="H15">
        <v>102.49</v>
      </c>
      <c r="L15" s="2"/>
      <c r="Q15" s="4"/>
      <c r="R15" s="5"/>
      <c r="S15" s="5"/>
      <c r="T15" s="5"/>
      <c r="U15" s="4"/>
      <c r="V15" s="4"/>
    </row>
    <row r="16" spans="1:22" hidden="1" x14ac:dyDescent="0.3">
      <c r="A16">
        <v>52014</v>
      </c>
      <c r="B16" t="s">
        <v>23</v>
      </c>
      <c r="C16" t="s">
        <v>9</v>
      </c>
      <c r="D16">
        <v>390.52</v>
      </c>
      <c r="E16">
        <v>92.87</v>
      </c>
      <c r="F16">
        <v>1321</v>
      </c>
      <c r="G16">
        <v>295.62</v>
      </c>
      <c r="H16">
        <v>70.3</v>
      </c>
      <c r="L16" s="2"/>
      <c r="Q16" s="4"/>
      <c r="R16" s="5"/>
      <c r="S16" s="5"/>
      <c r="T16" s="5"/>
      <c r="U16" s="4"/>
      <c r="V16" s="4"/>
    </row>
    <row r="17" spans="1:22" hidden="1" x14ac:dyDescent="0.3">
      <c r="A17">
        <v>52015</v>
      </c>
      <c r="B17" t="s">
        <v>24</v>
      </c>
      <c r="C17" t="s">
        <v>9</v>
      </c>
      <c r="D17">
        <v>1144.6099999999999</v>
      </c>
      <c r="E17">
        <v>329.91</v>
      </c>
      <c r="F17">
        <v>3894</v>
      </c>
      <c r="G17">
        <v>293.94</v>
      </c>
      <c r="H17">
        <v>84.72</v>
      </c>
      <c r="L17" s="2"/>
      <c r="Q17" s="4"/>
      <c r="R17" s="5"/>
      <c r="S17" s="5"/>
      <c r="T17" s="5"/>
      <c r="U17" s="4"/>
      <c r="V17" s="4"/>
    </row>
    <row r="18" spans="1:22" hidden="1" x14ac:dyDescent="0.3">
      <c r="A18">
        <v>52016</v>
      </c>
      <c r="B18" t="s">
        <v>25</v>
      </c>
      <c r="C18" t="s">
        <v>9</v>
      </c>
      <c r="D18">
        <v>649.69000000000005</v>
      </c>
      <c r="E18">
        <v>150.08000000000001</v>
      </c>
      <c r="F18">
        <v>2220</v>
      </c>
      <c r="G18">
        <v>292.64999999999998</v>
      </c>
      <c r="H18">
        <v>67.599999999999994</v>
      </c>
      <c r="L18" s="2"/>
      <c r="Q18" s="4"/>
      <c r="R18" s="5"/>
      <c r="S18" s="5"/>
      <c r="T18" s="5"/>
      <c r="U18" s="4"/>
      <c r="V18" s="4"/>
    </row>
    <row r="19" spans="1:22" hidden="1" x14ac:dyDescent="0.3">
      <c r="A19">
        <v>52017</v>
      </c>
      <c r="B19" t="s">
        <v>26</v>
      </c>
      <c r="C19" t="s">
        <v>9</v>
      </c>
      <c r="D19">
        <v>562.9</v>
      </c>
      <c r="E19">
        <v>208.31</v>
      </c>
      <c r="F19">
        <v>1921</v>
      </c>
      <c r="G19">
        <v>293.02</v>
      </c>
      <c r="H19">
        <v>108.44</v>
      </c>
      <c r="L19" s="2"/>
      <c r="Q19" s="4"/>
      <c r="R19" s="5"/>
      <c r="S19" s="5"/>
      <c r="T19" s="5"/>
      <c r="U19" s="4"/>
      <c r="V19" s="4"/>
    </row>
    <row r="20" spans="1:22" x14ac:dyDescent="0.3">
      <c r="A20">
        <v>52001</v>
      </c>
      <c r="B20" t="s">
        <v>8</v>
      </c>
      <c r="C20" t="s">
        <v>10</v>
      </c>
      <c r="D20">
        <v>3638.32</v>
      </c>
      <c r="E20">
        <v>1274.54</v>
      </c>
      <c r="F20">
        <v>12526</v>
      </c>
      <c r="G20">
        <v>290.45999999999998</v>
      </c>
      <c r="H20">
        <v>101.75</v>
      </c>
      <c r="Q20" s="4"/>
      <c r="R20" s="7"/>
      <c r="S20" s="7"/>
      <c r="T20" s="7"/>
      <c r="U20" s="4"/>
      <c r="V20" s="4"/>
    </row>
    <row r="21" spans="1:22" x14ac:dyDescent="0.3">
      <c r="A21">
        <v>52002</v>
      </c>
      <c r="B21" t="s">
        <v>11</v>
      </c>
      <c r="C21" t="s">
        <v>10</v>
      </c>
      <c r="D21">
        <v>2778.94</v>
      </c>
      <c r="E21">
        <v>745.32</v>
      </c>
      <c r="F21">
        <v>9460</v>
      </c>
      <c r="G21">
        <v>293.76</v>
      </c>
      <c r="H21">
        <v>78.790000000000006</v>
      </c>
      <c r="Q21" s="6"/>
      <c r="R21" s="6"/>
      <c r="S21" s="6"/>
      <c r="T21" s="6"/>
      <c r="U21" s="6"/>
      <c r="V21" s="6"/>
    </row>
    <row r="22" spans="1:22" x14ac:dyDescent="0.3">
      <c r="A22">
        <v>52003</v>
      </c>
      <c r="B22" t="s">
        <v>12</v>
      </c>
      <c r="C22" t="s">
        <v>10</v>
      </c>
      <c r="D22">
        <v>1043.8</v>
      </c>
      <c r="E22">
        <v>243.17</v>
      </c>
      <c r="F22">
        <v>3558</v>
      </c>
      <c r="G22">
        <v>293.37</v>
      </c>
      <c r="H22">
        <v>68.34</v>
      </c>
    </row>
    <row r="23" spans="1:22" x14ac:dyDescent="0.3">
      <c r="A23">
        <v>52004</v>
      </c>
      <c r="B23" t="s">
        <v>13</v>
      </c>
      <c r="C23" t="s">
        <v>10</v>
      </c>
      <c r="D23">
        <v>3208.81</v>
      </c>
      <c r="E23">
        <v>848.21</v>
      </c>
      <c r="F23">
        <v>10980</v>
      </c>
      <c r="G23">
        <v>292.24</v>
      </c>
      <c r="H23">
        <v>77.25</v>
      </c>
    </row>
    <row r="24" spans="1:22" x14ac:dyDescent="0.3">
      <c r="A24">
        <v>52005</v>
      </c>
      <c r="B24" t="s">
        <v>14</v>
      </c>
      <c r="C24" t="s">
        <v>10</v>
      </c>
      <c r="D24">
        <v>798.81</v>
      </c>
      <c r="E24">
        <v>334.84</v>
      </c>
      <c r="F24">
        <v>2714</v>
      </c>
      <c r="G24">
        <v>294.33</v>
      </c>
      <c r="H24">
        <v>123.38</v>
      </c>
    </row>
    <row r="25" spans="1:22" x14ac:dyDescent="0.3">
      <c r="A25">
        <v>52006</v>
      </c>
      <c r="B25" t="s">
        <v>15</v>
      </c>
      <c r="C25" t="s">
        <v>10</v>
      </c>
      <c r="D25">
        <v>181.23</v>
      </c>
      <c r="E25">
        <v>59.71</v>
      </c>
      <c r="F25">
        <v>617</v>
      </c>
      <c r="G25">
        <v>293.73</v>
      </c>
      <c r="H25">
        <v>96.77</v>
      </c>
    </row>
    <row r="26" spans="1:22" x14ac:dyDescent="0.3">
      <c r="A26">
        <v>52007</v>
      </c>
      <c r="B26" t="s">
        <v>16</v>
      </c>
      <c r="C26" t="s">
        <v>10</v>
      </c>
      <c r="D26">
        <v>402.87</v>
      </c>
      <c r="E26">
        <v>147.82</v>
      </c>
      <c r="F26">
        <v>1391</v>
      </c>
      <c r="G26">
        <v>289.63</v>
      </c>
      <c r="H26">
        <v>106.27</v>
      </c>
    </row>
    <row r="27" spans="1:22" x14ac:dyDescent="0.3">
      <c r="A27">
        <v>52008</v>
      </c>
      <c r="B27" t="s">
        <v>17</v>
      </c>
      <c r="C27" t="s">
        <v>10</v>
      </c>
      <c r="D27">
        <v>488.52</v>
      </c>
      <c r="E27">
        <v>118.21</v>
      </c>
      <c r="F27">
        <v>1657</v>
      </c>
      <c r="G27">
        <v>294.82</v>
      </c>
      <c r="H27">
        <v>71.34</v>
      </c>
    </row>
    <row r="28" spans="1:22" x14ac:dyDescent="0.3">
      <c r="A28">
        <v>52009</v>
      </c>
      <c r="B28" t="s">
        <v>18</v>
      </c>
      <c r="C28" t="s">
        <v>10</v>
      </c>
      <c r="D28">
        <v>381.75</v>
      </c>
      <c r="E28">
        <v>107.51</v>
      </c>
      <c r="F28">
        <v>1279</v>
      </c>
      <c r="G28">
        <v>298.48</v>
      </c>
      <c r="H28">
        <v>84.06</v>
      </c>
    </row>
    <row r="29" spans="1:22" x14ac:dyDescent="0.3">
      <c r="A29">
        <v>52010</v>
      </c>
      <c r="B29" t="s">
        <v>19</v>
      </c>
      <c r="C29" t="s">
        <v>10</v>
      </c>
      <c r="D29">
        <v>331.17</v>
      </c>
      <c r="E29">
        <v>166.44</v>
      </c>
      <c r="F29">
        <v>1128</v>
      </c>
      <c r="G29">
        <v>293.58999999999997</v>
      </c>
      <c r="H29">
        <v>147.55000000000001</v>
      </c>
    </row>
    <row r="30" spans="1:22" x14ac:dyDescent="0.3">
      <c r="A30">
        <v>52011</v>
      </c>
      <c r="B30" t="s">
        <v>20</v>
      </c>
      <c r="C30" t="s">
        <v>10</v>
      </c>
      <c r="D30">
        <v>1475.69</v>
      </c>
      <c r="E30">
        <v>469.64</v>
      </c>
      <c r="F30">
        <v>4996</v>
      </c>
      <c r="G30">
        <v>295.37</v>
      </c>
      <c r="H30">
        <v>94</v>
      </c>
    </row>
    <row r="31" spans="1:22" x14ac:dyDescent="0.3">
      <c r="A31">
        <v>52012</v>
      </c>
      <c r="B31" t="s">
        <v>21</v>
      </c>
      <c r="C31" t="s">
        <v>10</v>
      </c>
      <c r="D31">
        <v>700.87</v>
      </c>
      <c r="E31">
        <v>231.43</v>
      </c>
      <c r="F31">
        <v>2394</v>
      </c>
      <c r="G31">
        <v>292.76</v>
      </c>
      <c r="H31">
        <v>96.67</v>
      </c>
    </row>
    <row r="32" spans="1:22" x14ac:dyDescent="0.3">
      <c r="A32">
        <v>52013</v>
      </c>
      <c r="B32" t="s">
        <v>22</v>
      </c>
      <c r="C32" t="s">
        <v>10</v>
      </c>
      <c r="D32">
        <v>519.46</v>
      </c>
      <c r="E32">
        <v>155.5</v>
      </c>
      <c r="F32">
        <v>1766</v>
      </c>
      <c r="G32">
        <v>294.14</v>
      </c>
      <c r="H32">
        <v>88.05</v>
      </c>
    </row>
    <row r="33" spans="1:16" x14ac:dyDescent="0.3">
      <c r="A33">
        <v>52018</v>
      </c>
      <c r="B33" t="s">
        <v>27</v>
      </c>
      <c r="C33" t="s">
        <v>10</v>
      </c>
      <c r="D33">
        <v>491.35</v>
      </c>
      <c r="E33">
        <v>238.1</v>
      </c>
      <c r="F33">
        <v>1669</v>
      </c>
      <c r="G33">
        <v>294.39999999999998</v>
      </c>
      <c r="H33">
        <v>142.66</v>
      </c>
    </row>
    <row r="34" spans="1:16" x14ac:dyDescent="0.3">
      <c r="A34">
        <v>52014</v>
      </c>
      <c r="B34" t="s">
        <v>23</v>
      </c>
      <c r="C34" t="s">
        <v>10</v>
      </c>
      <c r="D34">
        <v>390.52</v>
      </c>
      <c r="E34">
        <v>114.33</v>
      </c>
      <c r="F34">
        <v>1321</v>
      </c>
      <c r="G34">
        <v>295.62</v>
      </c>
      <c r="H34">
        <v>86.55</v>
      </c>
    </row>
    <row r="35" spans="1:16" x14ac:dyDescent="0.3">
      <c r="A35">
        <v>52015</v>
      </c>
      <c r="B35" t="s">
        <v>24</v>
      </c>
      <c r="C35" t="s">
        <v>10</v>
      </c>
      <c r="D35">
        <v>1144.6099999999999</v>
      </c>
      <c r="E35">
        <v>422.07</v>
      </c>
      <c r="F35">
        <v>3894</v>
      </c>
      <c r="G35">
        <v>293.94</v>
      </c>
      <c r="H35">
        <v>108.39</v>
      </c>
    </row>
    <row r="36" spans="1:16" x14ac:dyDescent="0.3">
      <c r="A36">
        <v>52016</v>
      </c>
      <c r="B36" t="s">
        <v>25</v>
      </c>
      <c r="C36" t="s">
        <v>10</v>
      </c>
      <c r="D36">
        <v>649.69000000000005</v>
      </c>
      <c r="E36">
        <v>217.36</v>
      </c>
      <c r="F36">
        <v>2220</v>
      </c>
      <c r="G36">
        <v>292.64999999999998</v>
      </c>
      <c r="H36">
        <v>97.91</v>
      </c>
    </row>
    <row r="37" spans="1:16" x14ac:dyDescent="0.3">
      <c r="A37">
        <v>52017</v>
      </c>
      <c r="B37" t="s">
        <v>26</v>
      </c>
      <c r="C37" t="s">
        <v>10</v>
      </c>
      <c r="D37">
        <v>562.9</v>
      </c>
      <c r="E37">
        <v>267.72000000000003</v>
      </c>
      <c r="F37">
        <v>1921</v>
      </c>
      <c r="G37">
        <v>293.02</v>
      </c>
      <c r="H37">
        <v>139.36000000000001</v>
      </c>
    </row>
    <row r="38" spans="1:16" hidden="1" x14ac:dyDescent="0.3">
      <c r="B38" t="s">
        <v>58</v>
      </c>
      <c r="D38">
        <f>SUM(D2:D37)</f>
        <v>38378.620000000003</v>
      </c>
      <c r="E38">
        <f>SUM(E2:E37)</f>
        <v>10950.029999999997</v>
      </c>
    </row>
    <row r="39" spans="1:16" x14ac:dyDescent="0.3">
      <c r="L39" t="s">
        <v>32</v>
      </c>
    </row>
    <row r="40" spans="1:16" x14ac:dyDescent="0.3">
      <c r="K40" t="s">
        <v>28</v>
      </c>
      <c r="L40" t="s">
        <v>29</v>
      </c>
      <c r="M40" t="s">
        <v>30</v>
      </c>
      <c r="N40" t="s">
        <v>31</v>
      </c>
      <c r="O40" t="s">
        <v>34</v>
      </c>
      <c r="P40" t="s">
        <v>39</v>
      </c>
    </row>
    <row r="41" spans="1:16" x14ac:dyDescent="0.3">
      <c r="K41">
        <v>65491</v>
      </c>
      <c r="L41">
        <v>4788</v>
      </c>
      <c r="M41">
        <v>6162</v>
      </c>
      <c r="N41">
        <f>(L41/K41) * 1000</f>
        <v>73.109282191446155</v>
      </c>
      <c r="O41">
        <f>(M41/K41) * 1000</f>
        <v>94.089264173703256</v>
      </c>
    </row>
    <row r="42" spans="1:16" x14ac:dyDescent="0.3">
      <c r="C42" t="s">
        <v>59</v>
      </c>
      <c r="D42">
        <f>D38-E38</f>
        <v>27428.590000000004</v>
      </c>
      <c r="J42" t="s">
        <v>61</v>
      </c>
      <c r="L42">
        <f>L41/L46</f>
        <v>0.2495049504950495</v>
      </c>
      <c r="M42">
        <f>M41/M46</f>
        <v>0.3211047420531527</v>
      </c>
    </row>
    <row r="43" spans="1:16" x14ac:dyDescent="0.3">
      <c r="C43" t="s">
        <v>60</v>
      </c>
      <c r="D43">
        <f>SUM(D2:D19)-SUM(E2:E19)</f>
        <v>14401.2</v>
      </c>
    </row>
    <row r="44" spans="1:16" x14ac:dyDescent="0.3">
      <c r="C44" t="s">
        <v>60</v>
      </c>
      <c r="D44">
        <f>SUM(D20:D37)-SUM(E20:E37)</f>
        <v>13027.39</v>
      </c>
      <c r="L44" t="s">
        <v>33</v>
      </c>
    </row>
    <row r="45" spans="1:16" x14ac:dyDescent="0.3">
      <c r="K45" t="s">
        <v>28</v>
      </c>
      <c r="L45" t="s">
        <v>35</v>
      </c>
      <c r="M45" t="s">
        <v>36</v>
      </c>
      <c r="N45" t="s">
        <v>37</v>
      </c>
      <c r="O45" t="s">
        <v>38</v>
      </c>
    </row>
    <row r="46" spans="1:16" x14ac:dyDescent="0.3">
      <c r="K46">
        <v>65491</v>
      </c>
      <c r="L46">
        <v>19190</v>
      </c>
      <c r="M46">
        <v>19190</v>
      </c>
      <c r="N46">
        <f>(L46/$K$46)*1000</f>
        <v>293.0173611641294</v>
      </c>
      <c r="O46">
        <f>(M46/$K$46)*1000</f>
        <v>293.0173611641294</v>
      </c>
      <c r="P46">
        <f>(M46*2)/K46 * 1000</f>
        <v>586.03472232825879</v>
      </c>
    </row>
    <row r="50" spans="12:14" x14ac:dyDescent="0.3">
      <c r="L50" s="1"/>
      <c r="M50" s="1" t="s">
        <v>40</v>
      </c>
    </row>
    <row r="51" spans="12:14" x14ac:dyDescent="0.3">
      <c r="L51" t="s">
        <v>8</v>
      </c>
      <c r="M51">
        <f>838+1274.54</f>
        <v>2112.54</v>
      </c>
      <c r="N51" s="2">
        <f>(M51/F2)*1000</f>
        <v>168.65240300175634</v>
      </c>
    </row>
    <row r="52" spans="12:14" x14ac:dyDescent="0.3">
      <c r="L52" t="s">
        <v>11</v>
      </c>
      <c r="M52">
        <v>1295.48</v>
      </c>
      <c r="N52" s="2">
        <f t="shared" ref="N52:N69" si="0">(M52/F3)*1000</f>
        <v>136.9429175475687</v>
      </c>
    </row>
    <row r="53" spans="12:14" x14ac:dyDescent="0.3">
      <c r="L53" t="s">
        <v>41</v>
      </c>
      <c r="M53">
        <v>447.05999999999995</v>
      </c>
      <c r="N53" s="2">
        <f t="shared" si="0"/>
        <v>125.6492411467116</v>
      </c>
    </row>
    <row r="54" spans="12:14" x14ac:dyDescent="0.3">
      <c r="L54" t="s">
        <v>42</v>
      </c>
      <c r="M54">
        <v>1554.71</v>
      </c>
      <c r="N54" s="2">
        <f t="shared" si="0"/>
        <v>141.59471766848816</v>
      </c>
    </row>
    <row r="55" spans="12:14" x14ac:dyDescent="0.3">
      <c r="L55" t="s">
        <v>43</v>
      </c>
      <c r="M55">
        <v>564.54</v>
      </c>
      <c r="N55" s="2">
        <f t="shared" si="0"/>
        <v>208.01031687546057</v>
      </c>
    </row>
    <row r="56" spans="12:14" x14ac:dyDescent="0.3">
      <c r="L56" t="s">
        <v>44</v>
      </c>
      <c r="M56">
        <v>112.2</v>
      </c>
      <c r="N56" s="2">
        <f t="shared" si="0"/>
        <v>181.84764991896273</v>
      </c>
    </row>
    <row r="57" spans="12:14" x14ac:dyDescent="0.3">
      <c r="L57" t="s">
        <v>45</v>
      </c>
      <c r="M57">
        <v>276.51</v>
      </c>
      <c r="N57" s="2">
        <f t="shared" si="0"/>
        <v>198.78504672897196</v>
      </c>
    </row>
    <row r="58" spans="12:14" x14ac:dyDescent="0.3">
      <c r="L58" t="s">
        <v>46</v>
      </c>
      <c r="M58">
        <v>229.32999999999998</v>
      </c>
      <c r="N58" s="2">
        <f t="shared" si="0"/>
        <v>138.40072420036208</v>
      </c>
    </row>
    <row r="59" spans="12:14" x14ac:dyDescent="0.3">
      <c r="L59" t="s">
        <v>47</v>
      </c>
      <c r="M59">
        <v>209.99</v>
      </c>
      <c r="N59" s="2">
        <f t="shared" si="0"/>
        <v>164.18295543393276</v>
      </c>
    </row>
    <row r="60" spans="12:14" x14ac:dyDescent="0.3">
      <c r="L60" t="s">
        <v>48</v>
      </c>
      <c r="M60">
        <v>284.40999999999997</v>
      </c>
      <c r="N60" s="2">
        <f t="shared" si="0"/>
        <v>252.13652482269501</v>
      </c>
    </row>
    <row r="61" spans="12:14" x14ac:dyDescent="0.3">
      <c r="L61" t="s">
        <v>49</v>
      </c>
      <c r="M61">
        <v>943.56999999999994</v>
      </c>
      <c r="N61" s="2">
        <f t="shared" si="0"/>
        <v>188.86509207365893</v>
      </c>
    </row>
    <row r="62" spans="12:14" x14ac:dyDescent="0.3">
      <c r="L62" t="s">
        <v>50</v>
      </c>
      <c r="M62">
        <v>403.67</v>
      </c>
      <c r="N62" s="2">
        <f t="shared" si="0"/>
        <v>168.61737677527154</v>
      </c>
    </row>
    <row r="63" spans="12:14" x14ac:dyDescent="0.3">
      <c r="L63" t="s">
        <v>52</v>
      </c>
      <c r="M63">
        <v>304.21000000000004</v>
      </c>
      <c r="N63" s="2">
        <f t="shared" si="0"/>
        <v>172.25934314835789</v>
      </c>
    </row>
    <row r="64" spans="12:14" x14ac:dyDescent="0.3">
      <c r="L64" t="s">
        <v>51</v>
      </c>
      <c r="M64">
        <v>409.15999999999997</v>
      </c>
      <c r="N64" s="2">
        <f t="shared" si="0"/>
        <v>245.15278609946074</v>
      </c>
    </row>
    <row r="65" spans="12:14" x14ac:dyDescent="0.3">
      <c r="L65" t="s">
        <v>53</v>
      </c>
      <c r="M65">
        <v>207.2</v>
      </c>
      <c r="N65" s="2">
        <f t="shared" si="0"/>
        <v>156.85087055261167</v>
      </c>
    </row>
    <row r="66" spans="12:14" x14ac:dyDescent="0.3">
      <c r="L66" t="s">
        <v>54</v>
      </c>
      <c r="M66">
        <v>751.98</v>
      </c>
      <c r="N66" s="2">
        <f t="shared" si="0"/>
        <v>193.11248073959939</v>
      </c>
    </row>
    <row r="67" spans="12:14" x14ac:dyDescent="0.3">
      <c r="L67" t="s">
        <v>55</v>
      </c>
      <c r="M67">
        <v>367.44000000000005</v>
      </c>
      <c r="N67" s="2">
        <f t="shared" si="0"/>
        <v>165.51351351351354</v>
      </c>
    </row>
    <row r="68" spans="12:14" x14ac:dyDescent="0.3">
      <c r="L68" t="s">
        <v>56</v>
      </c>
      <c r="M68">
        <v>476.03000000000003</v>
      </c>
      <c r="N68" s="2">
        <f t="shared" si="0"/>
        <v>247.80322748568457</v>
      </c>
    </row>
    <row r="69" spans="12:14" x14ac:dyDescent="0.3">
      <c r="L69" t="s">
        <v>57</v>
      </c>
      <c r="M69">
        <v>10950</v>
      </c>
      <c r="N69" s="2">
        <f>(M69/K41)*1000</f>
        <v>167.19854636514941</v>
      </c>
    </row>
  </sheetData>
  <autoFilter ref="A1:H38" xr:uid="{00000000-0001-0000-0000-000000000000}">
    <filterColumn colId="2">
      <filters>
        <filter val="Médico"/>
      </filters>
    </filterColumn>
    <sortState xmlns:xlrd2="http://schemas.microsoft.com/office/spreadsheetml/2017/richdata2" ref="A2:H37">
      <sortCondition ref="C1:C3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Pagotto</cp:lastModifiedBy>
  <dcterms:created xsi:type="dcterms:W3CDTF">2023-11-10T12:40:40Z</dcterms:created>
  <dcterms:modified xsi:type="dcterms:W3CDTF">2023-11-13T01:41:21Z</dcterms:modified>
</cp:coreProperties>
</file>