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资产负债表" r:id="rId3" sheetId="1" state="visible"/>
    <sheet name="资产负债表管理" r:id="rId4" sheetId="2" state="visible"/>
    <sheet name="利润表" r:id="rId5" sheetId="3" state="visible"/>
    <sheet name="利润分配表" r:id="rId6" sheetId="4" state="visible"/>
    <sheet name="现金流量表" r:id="rId7" sheetId="5" state="visible"/>
    <sheet name="现金流量表管理" r:id="rId8" sheetId="6" state="visible"/>
    <sheet name="所有者权益变动表" r:id="rId9" sheetId="7" state="visible"/>
    <sheet name="货币资金表" r:id="rId10" sheetId="8" state="visible"/>
    <sheet name="应收票据" r:id="rId11" sheetId="9" state="visible"/>
    <sheet name="应收账款账龄分析表" r:id="rId12" sheetId="10" state="visible"/>
    <sheet name="存货明细表" r:id="rId13" sheetId="11" state="visible"/>
    <sheet name="在建工程" r:id="rId14" sheetId="12" state="visible"/>
    <sheet name="固定资产及折旧" r:id="rId15" sheetId="13" state="visible"/>
    <sheet name="无形资产" r:id="rId16" sheetId="14" state="visible"/>
    <sheet name="无形资产及摊销" r:id="rId17" sheetId="15" state="visible"/>
    <sheet name="资产减值准备明细表" r:id="rId18" sheetId="16" state="visible"/>
    <sheet name="长期待摊销费用明细表" r:id="rId19" sheetId="17" state="visible"/>
    <sheet name="长期待摊费用（管理）" r:id="rId20" sheetId="18" state="visible"/>
    <sheet name="应交税费明细表" r:id="rId21" sheetId="19" state="visible"/>
    <sheet name="应交税费明细表管理" r:id="rId22" sheetId="20" state="visible"/>
    <sheet name="应付职工薪酬明细表" r:id="rId23" sheetId="21" state="visible"/>
    <sheet name="应付职员薪酬明细表（上市用）" r:id="rId24" sheetId="22" state="visible"/>
    <sheet name="外部借款及利息支出表" r:id="rId25" sheetId="23" state="visible"/>
    <sheet name="营业外收支明细表" r:id="rId26" sheetId="24" state="visible"/>
    <sheet name="营业收入成本明细表" r:id="rId27" sheetId="25" state="visible"/>
    <sheet name="税金及附加" r:id="rId28" sheetId="26" state="visible"/>
    <sheet name="销售费用表" r:id="rId29" sheetId="27" state="visible"/>
    <sheet name="管理费用表" r:id="rId30" sheetId="28" state="visible"/>
    <sheet name="财务费用表" r:id="rId31" sheetId="29" state="visible"/>
    <sheet name="研发支出明细表" r:id="rId32" sheetId="30" state="visible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3">
    <numFmt numFmtId="165" formatCode="#,##0.00;-#,##0.00"/>
    <numFmt numFmtId="166" formatCode="#,###.00;-#,###.00"/>
    <numFmt numFmtId="167" formatCode="0.00;-0.00"/>
  </numFmts>
  <fonts count="556">
    <font>
      <sz val="11.0"/>
      <color indexed="8"/>
      <name val="Calibri"/>
      <family val="2"/>
      <scheme val="minor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6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  <b val="true"/>
    </font>
    <font>
      <name val="宋体"/>
      <sz val="12.0"/>
      <color rgb="000000"/>
      <b val="true"/>
    </font>
    <font>
      <name val="宋体"/>
      <sz val="12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  <b val="true"/>
    </font>
    <font>
      <name val="宋体"/>
      <sz val="12.0"/>
      <color rgb="000000"/>
    </font>
    <font>
      <name val="宋体"/>
      <sz val="12.0"/>
      <color rgb="000000"/>
      <b val="true"/>
    </font>
    <font>
      <name val="宋体"/>
      <sz val="12.0"/>
      <color rgb="000000"/>
    </font>
    <font>
      <name val="宋体"/>
      <sz val="16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  <b val="true"/>
    </font>
    <font>
      <name val="宋体"/>
      <sz val="12.0"/>
      <color rgb="000000"/>
      <b val="true"/>
    </font>
    <font>
      <name val="宋体"/>
      <sz val="12.0"/>
      <color rgb="000000"/>
      <b val="true"/>
    </font>
    <font>
      <name val="宋体"/>
      <sz val="12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5.0"/>
      <color rgb="000000"/>
      <b val="true"/>
    </font>
    <font>
      <name val="宋体"/>
      <sz val="15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  <b val="true"/>
    </font>
    <font>
      <name val="宋体"/>
      <sz val="12.0"/>
      <color rgb="000000"/>
      <b val="true"/>
    </font>
    <font>
      <name val="宋体"/>
      <sz val="12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6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6.0"/>
      <color rgb="000000"/>
      <b val="true"/>
    </font>
    <font>
      <name val="宋体"/>
      <sz val="9.0"/>
      <color rgb="000000"/>
    </font>
    <font>
      <name val="宋体"/>
      <sz val="9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6.0"/>
      <color rgb="000000"/>
      <b val="true"/>
    </font>
    <font>
      <name val="宋体"/>
      <sz val="9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</font>
    <font>
      <name val="宋体"/>
      <sz val="12.0"/>
      <color rgb="000000"/>
    </font>
    <font>
      <name val="宋体"/>
      <sz val="9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6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5.0"/>
      <color rgb="000000"/>
      <b val="true"/>
    </font>
    <font>
      <name val="宋体"/>
      <sz val="15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  <b val="true"/>
    </font>
    <font>
      <name val="宋体"/>
      <sz val="12.0"/>
      <color rgb="000000"/>
      <b val="true"/>
    </font>
    <font>
      <name val="宋体"/>
      <sz val="15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  <b val="true"/>
    </font>
    <font>
      <name val="宋体"/>
      <sz val="12.0"/>
      <color rgb="000000"/>
      <b val="true"/>
    </font>
    <font>
      <name val="宋体"/>
      <sz val="16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6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6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6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6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6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6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6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6.0"/>
      <color rgb="000000"/>
      <b val="true"/>
    </font>
    <font>
      <name val="宋体"/>
      <sz val="12.0"/>
      <color rgb="000000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6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5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  <b val="true"/>
    </font>
    <font>
      <name val="宋体"/>
      <sz val="12.0"/>
      <color rgb="000000"/>
      <b val="true"/>
    </font>
    <font>
      <name val="宋体"/>
      <sz val="12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  <b val="true"/>
    </font>
    <font>
      <name val="宋体"/>
      <sz val="12.0"/>
      <color rgb="000000"/>
    </font>
    <font>
      <name val="宋体"/>
      <sz val="9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</font>
    <font>
      <name val="宋体"/>
      <sz val="12.0"/>
      <color rgb="000000"/>
    </font>
    <font>
      <name val="宋体"/>
      <sz val="9.0"/>
      <color rgb="000000"/>
    </font>
    <font>
      <name val="宋体"/>
      <sz val="9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  <b val="true"/>
    </font>
    <font>
      <name val="宋体"/>
      <sz val="9.0"/>
      <color rgb="000000"/>
    </font>
    <font>
      <name val="宋体"/>
      <sz val="9.0"/>
      <color rgb="000000"/>
    </font>
    <font>
      <name val="宋体"/>
      <sz val="16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FF0000"/>
    </font>
    <font>
      <name val="宋体"/>
      <sz val="12.0"/>
      <color rgb="FF0000"/>
    </font>
    <font>
      <name val="宋体"/>
      <sz val="12.0"/>
      <color rgb="FF0000"/>
    </font>
    <font>
      <name val="宋体"/>
      <sz val="12.0"/>
      <color rgb="000000"/>
    </font>
    <font>
      <name val="宋体"/>
      <sz val="16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  <b val="true"/>
    </font>
    <font>
      <name val="宋体"/>
      <sz val="12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  <b val="true"/>
    </font>
    <font>
      <name val="宋体"/>
      <sz val="12.0"/>
      <color rgb="000000"/>
    </font>
    <font>
      <name val="宋体"/>
      <sz val="12.0"/>
      <color rgb="000000"/>
      <b val="true"/>
    </font>
    <font>
      <name val="宋体"/>
      <sz val="12.0"/>
      <color rgb="000000"/>
    </font>
    <font>
      <name val="宋体"/>
      <sz val="12.0"/>
      <color rgb="000000"/>
      <b val="true"/>
    </font>
    <font>
      <name val="宋体"/>
      <sz val="16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6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6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  <b val="true"/>
    </font>
    <font>
      <name val="宋体"/>
      <sz val="12.0"/>
      <color rgb="000000"/>
      <b val="true"/>
    </font>
    <font>
      <name val="宋体"/>
      <sz val="16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  <b val="true"/>
    </font>
    <font>
      <name val="宋体"/>
      <sz val="12.0"/>
      <color rgb="000000"/>
      <b val="true"/>
    </font>
    <font>
      <name val="宋体"/>
      <sz val="12.0"/>
      <color rgb="000000"/>
    </font>
    <font>
      <name val="宋体"/>
      <sz val="16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6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6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6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9.0"/>
      <color rgb="000000"/>
      <b val="true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  <font>
      <name val="宋体"/>
      <sz val="12.0"/>
      <color rgb="000000"/>
    </font>
  </fonts>
  <fills count="20">
    <fill>
      <patternFill patternType="none"/>
    </fill>
    <fill>
      <patternFill patternType="darkGray"/>
    </fill>
    <fill>
      <patternFill patternType="none">
        <fgColor indexed="0"/>
      </patternFill>
    </fill>
    <fill>
      <patternFill patternType="none">
        <fgColor indexed="0"/>
        <bgColor rgb="FFFFFF"/>
      </patternFill>
    </fill>
    <fill>
      <patternFill>
        <fgColor rgb="C0C0C0"/>
      </patternFill>
    </fill>
    <fill>
      <patternFill patternType="solid">
        <fgColor rgb="C0C0C0"/>
      </patternFill>
    </fill>
    <fill>
      <patternFill patternType="solid">
        <fgColor rgb="C0C0C0"/>
        <bgColor rgb="000000"/>
      </patternFill>
    </fill>
    <fill>
      <patternFill>
        <fgColor rgb="FFFFFF"/>
      </patternFill>
    </fill>
    <fill>
      <patternFill patternType="solid">
        <fgColor rgb="FFFFFF"/>
      </patternFill>
    </fill>
    <fill>
      <patternFill patternType="solid">
        <fgColor rgb="FFFFFF"/>
        <bgColor rgb="000000"/>
      </patternFill>
    </fill>
    <fill>
      <patternFill>
        <fgColor rgb="FFFF00"/>
      </patternFill>
    </fill>
    <fill>
      <patternFill patternType="solid">
        <fgColor rgb="FFFF00"/>
      </patternFill>
    </fill>
    <fill>
      <patternFill patternType="solid">
        <fgColor rgb="FFFF00"/>
        <bgColor rgb="0000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 patternType="solid">
        <fgColor rgb="00FF00"/>
        <bgColor rgb="000000"/>
      </patternFill>
    </fill>
    <fill>
      <patternFill>
        <fgColor rgb="66FF66"/>
      </patternFill>
    </fill>
    <fill>
      <patternFill patternType="solid">
        <fgColor rgb="66FF66"/>
      </patternFill>
    </fill>
    <fill>
      <patternFill patternType="solid">
        <fgColor rgb="66FF66"/>
        <bgColor rgb="000000"/>
      </patternFill>
    </fill>
    <fill>
      <patternFill patternType="none">
        <bgColor rgb="000000"/>
      </patternFill>
    </fill>
  </fills>
  <borders count="34">
    <border>
      <left/>
      <right/>
      <top/>
      <bottom/>
      <diagonal/>
    </border>
    <border/>
    <border>
      <bottom>
        <color indexed="8"/>
      </bottom>
    </border>
    <border>
      <top>
        <color indexed="8"/>
      </top>
      <bottom>
        <color indexed="8"/>
      </bottom>
    </border>
    <border>
      <left>
        <color indexed="8"/>
      </lef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top style="thin"/>
    </border>
    <border>
      <top style="thin">
        <color rgb="000000"/>
      </top>
    </border>
    <border>
      <bottom style="thin"/>
    </border>
    <border>
      <bottom style="thin">
        <color rgb="000000"/>
      </bottom>
    </border>
    <border>
      <left style="thin"/>
    </border>
    <border>
      <left style="thin">
        <color rgb="000000"/>
      </left>
    </border>
    <border>
      <left style="thin">
        <color rgb="000000"/>
      </left>
      <top style="thin"/>
    </border>
    <border>
      <left style="thin">
        <color rgb="000000"/>
      </left>
      <top style="thin">
        <color rgb="000000"/>
      </top>
    </border>
    <border>
      <left style="thin">
        <color rgb="000000"/>
      </left>
      <top style="thin">
        <color rgb="000000"/>
      </top>
      <bottom style="thin"/>
    </border>
    <border>
      <left style="thin">
        <color rgb="000000"/>
      </left>
      <top style="thin">
        <color rgb="000000"/>
      </top>
      <bottom style="thin">
        <color rgb="000000"/>
      </bottom>
    </border>
    <border>
      <left style="thin">
        <color rgb="000000"/>
      </left>
      <right style="thin"/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/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  <bottom style="thin"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right style="thin"/>
    </border>
    <border>
      <right style="thin">
        <color rgb="000000"/>
      </right>
    </border>
    <border>
      <right style="thin">
        <color rgb="000000"/>
      </right>
      <top style="thin"/>
    </border>
    <border>
      <right style="thin">
        <color rgb="000000"/>
      </right>
      <top style="thin">
        <color rgb="000000"/>
      </top>
    </border>
    <border>
      <right style="thin">
        <color rgb="000000"/>
      </right>
      <top style="thin">
        <color rgb="000000"/>
      </top>
      <bottom style="thin"/>
    </border>
    <border>
      <right style="thin">
        <color rgb="000000"/>
      </right>
      <top style="thin">
        <color rgb="000000"/>
      </top>
      <bottom style="thin">
        <color rgb="000000"/>
      </bottom>
    </border>
    <border>
      <top style="thin">
        <color rgb="000000"/>
      </top>
      <bottom style="thin"/>
    </border>
    <border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bottom style="thin"/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bottom style="thin"/>
    </border>
    <border>
      <left style="thin">
        <color rgb="000000"/>
      </left>
      <bottom style="thin">
        <color rgb="000000"/>
      </bottom>
    </border>
  </borders>
  <cellStyleXfs count="1">
    <xf numFmtId="0" fontId="0" fillId="0" borderId="0"/>
  </cellStyleXfs>
  <cellXfs count="556">
    <xf numFmtId="0" fontId="0" fillId="0" borderId="0" xfId="0"/>
    <xf numFmtId="0" fontId="1" fillId="3" borderId="5" xfId="0" applyFill="true" applyBorder="true" applyFont="true">
      <alignment horizontal="center" vertical="center"/>
      <protection hidden="false" locked="false"/>
    </xf>
    <xf numFmtId="0" fontId="2" fillId="3" borderId="5" xfId="0" applyFill="true" applyBorder="true" applyFont="true">
      <alignment horizontal="center" vertical="center"/>
      <protection hidden="false" locked="false"/>
    </xf>
    <xf numFmtId="0" fontId="3" fillId="3" borderId="5" xfId="0" applyFill="true" applyBorder="true" applyFont="true">
      <alignment horizontal="center" vertical="center"/>
      <protection hidden="false" locked="false"/>
    </xf>
    <xf numFmtId="0" fontId="4" fillId="3" borderId="5" xfId="0" applyFill="true" applyBorder="true" applyFont="true">
      <alignment horizontal="center" vertical="center"/>
      <protection hidden="false" locked="false"/>
    </xf>
    <xf numFmtId="0" fontId="5" fillId="3" borderId="5" xfId="0" applyFill="true" applyBorder="true" applyFont="true">
      <alignment horizontal="center" vertical="center"/>
      <protection hidden="false" locked="false"/>
    </xf>
    <xf numFmtId="0" fontId="6" fillId="3" borderId="5" xfId="0" applyFill="true" applyBorder="true" applyFont="true">
      <alignment horizontal="center" vertical="center"/>
      <protection hidden="false" locked="false"/>
    </xf>
    <xf numFmtId="0" fontId="7" fillId="3" borderId="5" xfId="0" applyFill="true" applyBorder="true" applyFont="true">
      <alignment horizontal="center" vertical="center"/>
      <protection hidden="false" locked="false"/>
    </xf>
    <xf numFmtId="0" fontId="8" fillId="3" borderId="5" xfId="0" applyFill="true" applyBorder="true" applyFont="true">
      <alignment horizontal="center" vertical="center"/>
      <protection hidden="false" locked="false"/>
    </xf>
    <xf numFmtId="0" fontId="9" fillId="3" borderId="5" xfId="0" applyFill="true" applyBorder="true" applyFont="true">
      <alignment horizontal="center" vertical="center"/>
      <protection hidden="false" locked="false"/>
    </xf>
    <xf numFmtId="0" fontId="10" fillId="3" borderId="5" xfId="0" applyFill="true" applyBorder="true" applyFont="true">
      <alignment horizontal="center" vertical="center"/>
      <protection hidden="false" locked="false"/>
    </xf>
    <xf numFmtId="0" fontId="11" fillId="3" borderId="5" xfId="0" applyFill="true" applyBorder="true" applyFont="true">
      <alignment horizontal="center" vertical="center"/>
      <protection hidden="false" locked="false"/>
    </xf>
    <xf numFmtId="0" fontId="12" fillId="3" borderId="5" xfId="0" applyFill="true" applyBorder="true" applyFont="true">
      <alignment horizontal="center" vertical="center"/>
      <protection hidden="false" locked="false"/>
    </xf>
    <xf numFmtId="0" fontId="13" fillId="3" borderId="5" xfId="0" applyFill="true" applyBorder="true" applyFont="true">
      <alignment horizontal="center" vertical="center"/>
      <protection hidden="false" locked="false"/>
    </xf>
    <xf numFmtId="0" fontId="14" fillId="3" borderId="5" xfId="0" applyFill="true" applyBorder="true" applyFont="true">
      <alignment horizontal="center" vertical="center"/>
      <protection hidden="false" locked="false"/>
    </xf>
    <xf numFmtId="0" fontId="15" fillId="3" borderId="5" xfId="0" applyFill="true" applyBorder="true" applyFont="true">
      <alignment horizontal="center" vertical="center"/>
      <protection hidden="false" locked="false"/>
    </xf>
    <xf numFmtId="0" fontId="16" fillId="3" borderId="5" xfId="0" applyFill="true" applyBorder="true" applyFont="true">
      <alignment horizontal="center" vertical="center"/>
      <protection hidden="false" locked="false"/>
    </xf>
    <xf numFmtId="0" fontId="17" fillId="3" borderId="5" xfId="0" applyFill="true" applyBorder="true" applyFont="true">
      <alignment horizontal="center" vertical="center"/>
      <protection hidden="false" locked="false"/>
    </xf>
    <xf numFmtId="0" fontId="18" fillId="3" borderId="5" xfId="0" applyFill="true" applyBorder="true" applyFont="true">
      <alignment horizontal="center" vertical="center"/>
      <protection hidden="false" locked="false"/>
    </xf>
    <xf numFmtId="0" fontId="19" fillId="3" borderId="5" xfId="0" applyFill="true" applyBorder="true" applyFont="true">
      <alignment horizontal="center" vertical="center"/>
      <protection hidden="false" locked="false"/>
    </xf>
    <xf numFmtId="0" fontId="20" fillId="3" borderId="5" xfId="0" applyFill="true" applyBorder="true" applyFont="true">
      <alignment horizontal="center" vertical="center"/>
      <protection hidden="false" locked="false"/>
    </xf>
    <xf numFmtId="0" fontId="21" fillId="3" borderId="5" xfId="0" applyFill="true" applyBorder="true" applyFont="true">
      <alignment horizontal="center" vertical="center"/>
      <protection hidden="false" locked="false"/>
    </xf>
    <xf numFmtId="0" fontId="22" fillId="3" borderId="5" xfId="0" applyFill="true" applyBorder="true" applyFont="true">
      <alignment horizontal="center" vertical="center"/>
      <protection hidden="false" locked="false"/>
    </xf>
    <xf numFmtId="0" fontId="23" fillId="3" borderId="5" xfId="0" applyFill="true" applyBorder="true" applyFont="true">
      <alignment horizontal="center" vertical="center"/>
      <protection hidden="false" locked="false"/>
    </xf>
    <xf numFmtId="0" fontId="24" fillId="3" borderId="5" xfId="0" applyFill="true" applyBorder="true" applyFont="true">
      <alignment horizontal="center" vertical="center"/>
      <protection hidden="false" locked="false"/>
    </xf>
    <xf numFmtId="0" fontId="25" fillId="3" borderId="5" xfId="0" applyFill="true" applyBorder="true" applyFont="true">
      <alignment horizontal="center" vertical="center"/>
      <protection hidden="false" locked="false"/>
    </xf>
    <xf numFmtId="0" fontId="26" fillId="3" borderId="5" xfId="0" applyFill="true" applyBorder="true" applyFont="true">
      <alignment horizontal="center" vertical="center"/>
      <protection hidden="false" locked="false"/>
    </xf>
    <xf numFmtId="0" fontId="27" fillId="3" borderId="5" xfId="0" applyFill="true" applyBorder="true" applyFont="true">
      <alignment horizontal="center" vertical="center"/>
      <protection hidden="false" locked="false"/>
    </xf>
    <xf numFmtId="0" fontId="28" fillId="3" borderId="5" xfId="0" applyFill="true" applyBorder="true" applyFont="true">
      <alignment horizontal="center" vertical="center"/>
      <protection hidden="false" locked="false"/>
    </xf>
    <xf numFmtId="0" fontId="29" fillId="3" borderId="5" xfId="0" applyFill="true" applyBorder="true" applyFont="true">
      <alignment horizontal="center" vertical="center"/>
      <protection hidden="false" locked="false"/>
    </xf>
    <xf numFmtId="0" fontId="30" fillId="3" borderId="5" xfId="0" applyFill="true" applyBorder="true" applyFont="true">
      <alignment horizontal="center" vertical="center"/>
      <protection hidden="false" locked="false"/>
    </xf>
    <xf numFmtId="0" fontId="31" fillId="0" borderId="7" xfId="0" applyFont="true" applyFill="true" applyBorder="true">
      <alignment horizontal="center" vertical="center" wrapText="false" textRotation="0"/>
      <protection locked="true" hidden="false"/>
    </xf>
    <xf numFmtId="0" fontId="32" fillId="0" borderId="0" xfId="0" applyFont="true" applyFill="true">
      <alignment horizontal="justify" vertical="center" wrapText="false" textRotation="0"/>
      <protection locked="true" hidden="false"/>
    </xf>
    <xf numFmtId="165" fontId="33" fillId="0" borderId="0" xfId="0" applyFont="true" applyFill="true" applyNumberFormat="true">
      <alignment horizontal="right" vertical="center" wrapText="false" textRotation="0"/>
      <protection locked="true" hidden="false"/>
    </xf>
    <xf numFmtId="0" fontId="34" fillId="0" borderId="9" xfId="0" applyFont="true" applyFill="true" applyBorder="true">
      <alignment horizontal="justify" vertical="center" wrapText="false" textRotation="0"/>
      <protection locked="true" hidden="false"/>
    </xf>
    <xf numFmtId="0" fontId="35" fillId="0" borderId="9" xfId="0" applyFont="true" applyFill="true" applyBorder="true">
      <alignment horizontal="center" vertical="center" wrapText="false" textRotation="0"/>
      <protection locked="true" hidden="false"/>
    </xf>
    <xf numFmtId="165" fontId="36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37" fillId="6" borderId="15" xfId="0" applyFont="true" applyFill="true" applyBorder="true">
      <alignment horizontal="center" vertical="center" wrapText="false" textRotation="0"/>
      <protection locked="true" hidden="false"/>
    </xf>
    <xf numFmtId="0" fontId="38" fillId="6" borderId="21" xfId="0" applyFont="true" applyFill="true" applyBorder="true">
      <alignment horizontal="center" vertical="center" wrapText="false" textRotation="0"/>
      <protection locked="true" hidden="false"/>
    </xf>
    <xf numFmtId="165" fontId="39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0" fontId="40" fillId="6" borderId="15" xfId="0" applyFont="true" applyFill="true" applyBorder="true">
      <alignment horizontal="left" vertical="center" wrapText="false" textRotation="0"/>
      <protection locked="true" hidden="false"/>
    </xf>
    <xf numFmtId="0" fontId="41" fillId="6" borderId="21" xfId="0" applyFont="true" applyFill="true" applyBorder="true">
      <alignment horizontal="center" vertical="center" wrapText="false" textRotation="0"/>
      <protection locked="true" hidden="false"/>
    </xf>
    <xf numFmtId="165" fontId="42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43" fillId="6" borderId="21" xfId="0" applyFont="true" applyFill="true" applyBorder="true">
      <alignment horizontal="justify" vertical="center" wrapText="false" textRotation="0"/>
      <protection locked="true" hidden="false"/>
    </xf>
    <xf numFmtId="0" fontId="44" fillId="6" borderId="15" xfId="0" applyFont="true" applyFill="true" applyBorder="true">
      <alignment horizontal="justify" vertical="center" wrapText="false" textRotation="0"/>
      <protection locked="true" hidden="false"/>
    </xf>
    <xf numFmtId="165" fontId="45" fillId="12" borderId="21" xfId="0" applyFont="true" applyFill="true" applyBorder="true" applyNumberFormat="true">
      <alignment horizontal="right" vertical="center" wrapText="false" textRotation="0"/>
      <protection locked="false" hidden="false"/>
    </xf>
    <xf numFmtId="165" fontId="46" fillId="9" borderId="21" xfId="0" applyFont="true" applyFill="true" applyBorder="true" applyNumberFormat="true">
      <alignment horizontal="right" vertical="center" wrapText="false" textRotation="0"/>
      <protection locked="false" hidden="false"/>
    </xf>
    <xf numFmtId="165" fontId="47" fillId="12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48" fillId="0" borderId="0" xfId="0" applyFont="true" applyFill="true">
      <alignment horizontal="justify" vertical="center" wrapText="false" textRotation="0"/>
      <protection locked="false" hidden="false"/>
    </xf>
    <xf numFmtId="165" fontId="49" fillId="0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50" fillId="0" borderId="21" xfId="0" applyFont="true" applyFill="true" applyBorder="true" applyNumberFormat="true">
      <alignment horizontal="right" vertical="center" wrapText="false" textRotation="0"/>
      <protection locked="false" hidden="false"/>
    </xf>
    <xf numFmtId="0" fontId="51" fillId="6" borderId="15" xfId="0" applyFont="true" applyFill="true" applyBorder="true">
      <alignment horizontal="justify" vertical="center" wrapText="false" textRotation="0"/>
      <protection locked="true" hidden="false"/>
    </xf>
    <xf numFmtId="165" fontId="52" fillId="15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53" fillId="6" borderId="21" xfId="0" applyFont="true" applyFill="true" applyBorder="true">
      <alignment horizontal="justify" vertical="center" wrapText="false" textRotation="0"/>
      <protection locked="true" hidden="false"/>
    </xf>
    <xf numFmtId="0" fontId="54" fillId="6" borderId="27" xfId="0" applyFont="true" applyFill="true" applyBorder="true">
      <alignment horizontal="justify" vertical="center" wrapText="false" textRotation="0"/>
      <protection locked="true" hidden="false"/>
    </xf>
    <xf numFmtId="0" fontId="55" fillId="0" borderId="7" xfId="0" applyFont="true" applyFill="true" applyBorder="true">
      <alignment horizontal="center" vertical="center" wrapText="false" textRotation="0"/>
      <protection locked="true" hidden="false"/>
    </xf>
    <xf numFmtId="0" fontId="56" fillId="0" borderId="0" xfId="0" applyFont="true" applyFill="true">
      <alignment horizontal="justify" vertical="center" wrapText="false" textRotation="0"/>
      <protection locked="true" hidden="false"/>
    </xf>
    <xf numFmtId="0" fontId="57" fillId="0" borderId="0" xfId="0" applyFont="true" applyFill="true">
      <alignment horizontal="center" vertical="center" wrapText="false" textRotation="0"/>
      <protection locked="true" hidden="false"/>
    </xf>
    <xf numFmtId="165" fontId="58" fillId="0" borderId="0" xfId="0" applyFont="true" applyFill="true" applyNumberFormat="true">
      <alignment horizontal="right" vertical="center" wrapText="false" textRotation="0"/>
      <protection locked="true" hidden="false"/>
    </xf>
    <xf numFmtId="0" fontId="59" fillId="0" borderId="9" xfId="0" applyFont="true" applyFill="true" applyBorder="true">
      <alignment horizontal="justify" vertical="center" wrapText="false" textRotation="0"/>
      <protection locked="true" hidden="false"/>
    </xf>
    <xf numFmtId="0" fontId="60" fillId="0" borderId="9" xfId="0" applyFont="true" applyFill="true" applyBorder="true">
      <alignment horizontal="center" vertical="center" wrapText="false" textRotation="0"/>
      <protection locked="true" hidden="false"/>
    </xf>
    <xf numFmtId="165" fontId="61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62" fillId="6" borderId="15" xfId="0" applyFont="true" applyFill="true" applyBorder="true">
      <alignment horizontal="center" vertical="center" wrapText="false" textRotation="0"/>
      <protection locked="true" hidden="false"/>
    </xf>
    <xf numFmtId="0" fontId="63" fillId="6" borderId="21" xfId="0" applyFont="true" applyFill="true" applyBorder="true">
      <alignment horizontal="center" vertical="center" wrapText="false" textRotation="0"/>
      <protection locked="true" hidden="false"/>
    </xf>
    <xf numFmtId="165" fontId="64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0" fontId="65" fillId="6" borderId="15" xfId="0" applyFont="true" applyFill="true" applyBorder="true">
      <alignment horizontal="left" vertical="center" wrapText="false" textRotation="0"/>
      <protection locked="true" hidden="false"/>
    </xf>
    <xf numFmtId="0" fontId="66" fillId="6" borderId="21" xfId="0" applyFont="true" applyFill="true" applyBorder="true">
      <alignment horizontal="center" vertical="center" wrapText="false" textRotation="0"/>
      <protection locked="true" hidden="false"/>
    </xf>
    <xf numFmtId="165" fontId="67" fillId="0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68" fillId="6" borderId="21" xfId="0" applyFont="true" applyFill="true" applyBorder="true">
      <alignment horizontal="justify" vertical="center" wrapText="false" textRotation="0"/>
      <protection locked="true" hidden="false"/>
    </xf>
    <xf numFmtId="0" fontId="69" fillId="6" borderId="15" xfId="0" applyFont="true" applyFill="true" applyBorder="true">
      <alignment horizontal="left" vertical="center" wrapText="false" textRotation="0"/>
      <protection locked="true" hidden="false"/>
    </xf>
    <xf numFmtId="165" fontId="70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71" fillId="6" borderId="21" xfId="0" applyFont="true" applyFill="true" applyBorder="true">
      <alignment horizontal="justify" vertical="center" wrapText="false" textRotation="0"/>
      <protection locked="true" hidden="false"/>
    </xf>
    <xf numFmtId="165" fontId="72" fillId="12" borderId="21" xfId="0" applyFont="true" applyFill="true" applyBorder="true" applyNumberFormat="true">
      <alignment horizontal="right" vertical="center" wrapText="false" textRotation="0"/>
      <protection locked="false" hidden="false"/>
    </xf>
    <xf numFmtId="0" fontId="73" fillId="0" borderId="0" xfId="0" applyFont="true" applyFill="true">
      <alignment horizontal="justify" vertical="center" wrapText="false" textRotation="0"/>
      <protection locked="false" hidden="false"/>
    </xf>
    <xf numFmtId="165" fontId="74" fillId="9" borderId="21" xfId="0" applyFont="true" applyFill="true" applyBorder="true" applyNumberFormat="true">
      <alignment horizontal="right" vertical="center" wrapText="false" textRotation="0"/>
      <protection locked="false" hidden="false"/>
    </xf>
    <xf numFmtId="165" fontId="75" fillId="0" borderId="21" xfId="0" applyFont="true" applyFill="true" applyBorder="true" applyNumberFormat="true">
      <alignment horizontal="right" vertical="center" wrapText="false" textRotation="0"/>
      <protection locked="false" hidden="false"/>
    </xf>
    <xf numFmtId="165" fontId="76" fillId="15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77" fillId="15" borderId="21" xfId="0" applyFont="true" applyFill="true" applyBorder="true">
      <alignment horizontal="justify" vertical="center" wrapText="false" textRotation="0"/>
      <protection locked="true" hidden="false"/>
    </xf>
    <xf numFmtId="0" fontId="78" fillId="0" borderId="0" xfId="0" applyFont="true" applyFill="true">
      <alignment horizontal="center" vertical="center" wrapText="false" textRotation="0"/>
      <protection locked="true" hidden="false"/>
    </xf>
    <xf numFmtId="165" fontId="79" fillId="0" borderId="0" xfId="0" applyFont="true" applyFill="true" applyNumberFormat="true">
      <alignment horizontal="right" vertical="center" wrapText="false" textRotation="0"/>
      <protection locked="true" hidden="false"/>
    </xf>
    <xf numFmtId="0" fontId="80" fillId="0" borderId="9" xfId="0" applyFont="true" applyFill="true" applyBorder="true">
      <alignment horizontal="justify" vertical="center" wrapText="false" textRotation="0"/>
      <protection locked="true" hidden="false"/>
    </xf>
    <xf numFmtId="165" fontId="81" fillId="0" borderId="9" xfId="0" applyFont="true" applyFill="true" applyBorder="true" applyNumberFormat="true">
      <alignment horizontal="right" vertical="bottom" wrapText="false" textRotation="0"/>
      <protection locked="true" hidden="false"/>
    </xf>
    <xf numFmtId="165" fontId="82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83" fillId="6" borderId="15" xfId="0" applyFont="true" applyFill="true" applyBorder="true">
      <alignment horizontal="center" vertical="center" wrapText="false" textRotation="0"/>
      <protection locked="true" hidden="false"/>
    </xf>
    <xf numFmtId="0" fontId="84" fillId="6" borderId="21" xfId="0" applyFont="true" applyFill="true" applyBorder="true">
      <alignment horizontal="center" vertical="center" wrapText="false" textRotation="0"/>
      <protection locked="true" hidden="false"/>
    </xf>
    <xf numFmtId="165" fontId="85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165" fontId="86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0" fontId="87" fillId="6" borderId="21" xfId="0" applyFont="true" applyFill="true" applyBorder="true">
      <alignment horizontal="left" vertical="center" wrapText="false" textRotation="0"/>
      <protection locked="true" hidden="false"/>
    </xf>
    <xf numFmtId="0" fontId="88" fillId="6" borderId="21" xfId="0" applyFont="true" applyFill="true" applyBorder="true">
      <alignment horizontal="center" vertical="center" wrapText="false" textRotation="0"/>
      <protection locked="true" hidden="false"/>
    </xf>
    <xf numFmtId="165" fontId="89" fillId="0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90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91" fillId="9" borderId="21" xfId="0" applyFont="true" applyFill="true" applyBorder="true" applyNumberFormat="true">
      <alignment horizontal="right" vertical="center" wrapText="false" textRotation="0"/>
      <protection locked="false" hidden="false"/>
    </xf>
    <xf numFmtId="165" fontId="92" fillId="15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93" fillId="0" borderId="21" xfId="0" applyFont="true" applyFill="true" applyBorder="true" applyNumberFormat="true">
      <alignment horizontal="right" vertical="center" wrapText="false" textRotation="0"/>
      <protection locked="false" hidden="false"/>
    </xf>
    <xf numFmtId="0" fontId="94" fillId="0" borderId="7" xfId="0" applyFont="true" applyFill="true" applyBorder="true">
      <alignment horizontal="center" vertical="center" wrapText="false" textRotation="0"/>
      <protection locked="true" hidden="false"/>
    </xf>
    <xf numFmtId="0" fontId="95" fillId="0" borderId="0" xfId="0" applyFont="true" applyFill="true">
      <alignment horizontal="justify" vertical="center" wrapText="false" textRotation="0"/>
      <protection locked="true" hidden="false"/>
    </xf>
    <xf numFmtId="0" fontId="96" fillId="0" borderId="0" xfId="0" applyFont="true" applyFill="true">
      <alignment horizontal="center" vertical="center" wrapText="false" textRotation="0"/>
      <protection locked="true" hidden="false"/>
    </xf>
    <xf numFmtId="165" fontId="97" fillId="0" borderId="0" xfId="0" applyFont="true" applyFill="true" applyNumberFormat="true">
      <alignment horizontal="right" vertical="center" wrapText="false" textRotation="0"/>
      <protection locked="true" hidden="false"/>
    </xf>
    <xf numFmtId="0" fontId="98" fillId="0" borderId="9" xfId="0" applyFont="true" applyFill="true" applyBorder="true">
      <alignment horizontal="justify" vertical="center" wrapText="false" textRotation="0"/>
      <protection locked="true" hidden="false"/>
    </xf>
    <xf numFmtId="0" fontId="99" fillId="0" borderId="9" xfId="0" applyFont="true" applyFill="true" applyBorder="true">
      <alignment horizontal="center" vertical="center" wrapText="false" textRotation="0"/>
      <protection locked="true" hidden="false"/>
    </xf>
    <xf numFmtId="165" fontId="100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101" fillId="6" borderId="15" xfId="0" applyFont="true" applyFill="true" applyBorder="true">
      <alignment horizontal="center" vertical="center" wrapText="false" textRotation="0"/>
      <protection locked="true" hidden="false"/>
    </xf>
    <xf numFmtId="0" fontId="102" fillId="6" borderId="21" xfId="0" applyFont="true" applyFill="true" applyBorder="true">
      <alignment horizontal="center" vertical="center" wrapText="false" textRotation="0"/>
      <protection locked="true" hidden="false"/>
    </xf>
    <xf numFmtId="165" fontId="103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0" fontId="104" fillId="6" borderId="15" xfId="0" applyFont="true" applyFill="true" applyBorder="true">
      <alignment horizontal="left" vertical="center" wrapText="false" textRotation="0"/>
      <protection locked="true" hidden="false"/>
    </xf>
    <xf numFmtId="166" fontId="105" fillId="0" borderId="21" xfId="0" applyFont="true" applyFill="true" applyBorder="true" applyNumberFormat="true">
      <alignment horizontal="right" vertical="center" wrapText="false" textRotation="0"/>
      <protection locked="true" hidden="false"/>
    </xf>
    <xf numFmtId="166" fontId="106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166" fontId="107" fillId="18" borderId="21" xfId="0" applyFont="true" applyFill="true" applyBorder="true" applyNumberFormat="true">
      <alignment horizontal="right" vertical="center" wrapText="false" textRotation="0"/>
      <protection locked="true" hidden="false"/>
    </xf>
    <xf numFmtId="166" fontId="108" fillId="15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109" fillId="6" borderId="15" xfId="0" applyFont="true" applyFill="true" applyBorder="true">
      <alignment horizontal="justify" vertical="center" wrapText="false" textRotation="0"/>
      <protection locked="true" hidden="false"/>
    </xf>
    <xf numFmtId="0" fontId="110" fillId="0" borderId="7" xfId="0" applyFont="true" applyFill="true" applyBorder="true">
      <alignment horizontal="center" vertical="center" wrapText="false" textRotation="0"/>
      <protection locked="true" hidden="false"/>
    </xf>
    <xf numFmtId="0" fontId="111" fillId="0" borderId="0" xfId="0" applyFont="true" applyFill="true">
      <alignment horizontal="center" vertical="center" wrapText="false" textRotation="0"/>
      <protection locked="true" hidden="false"/>
    </xf>
    <xf numFmtId="0" fontId="112" fillId="0" borderId="0" xfId="0" applyFont="true" applyFill="true">
      <alignment horizontal="justify" vertical="center" wrapText="false" textRotation="0"/>
      <protection locked="true" hidden="false"/>
    </xf>
    <xf numFmtId="0" fontId="113" fillId="0" borderId="0" xfId="0" applyFont="true" applyFill="true">
      <alignment horizontal="center" vertical="center" wrapText="false" textRotation="0"/>
      <protection locked="true" hidden="false"/>
    </xf>
    <xf numFmtId="165" fontId="114" fillId="0" borderId="0" xfId="0" applyFont="true" applyFill="true" applyNumberFormat="true">
      <alignment horizontal="right" vertical="center" wrapText="false" textRotation="0"/>
      <protection locked="true" hidden="false"/>
    </xf>
    <xf numFmtId="0" fontId="115" fillId="0" borderId="9" xfId="0" applyFont="true" applyFill="true" applyBorder="true">
      <alignment horizontal="justify" vertical="center" wrapText="false" textRotation="0"/>
      <protection locked="true" hidden="false"/>
    </xf>
    <xf numFmtId="0" fontId="116" fillId="0" borderId="9" xfId="0" applyFont="true" applyFill="true" applyBorder="true">
      <alignment horizontal="left" vertical="center" wrapText="false" textRotation="0"/>
      <protection locked="true" hidden="false"/>
    </xf>
    <xf numFmtId="165" fontId="117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118" fillId="6" borderId="15" xfId="0" applyFont="true" applyFill="true" applyBorder="true">
      <alignment horizontal="center" vertical="center" wrapText="false" textRotation="0"/>
      <protection locked="true" hidden="false"/>
    </xf>
    <xf numFmtId="0" fontId="119" fillId="6" borderId="21" xfId="0" applyFont="true" applyFill="true" applyBorder="true">
      <alignment horizontal="center" vertical="center" wrapText="false" textRotation="0"/>
      <protection locked="true" hidden="false"/>
    </xf>
    <xf numFmtId="165" fontId="120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0" fontId="121" fillId="6" borderId="15" xfId="0" applyFont="true" applyFill="true" applyBorder="true">
      <alignment horizontal="left" vertical="center" wrapText="false" textRotation="0"/>
      <protection locked="true" hidden="false"/>
    </xf>
    <xf numFmtId="165" fontId="122" fillId="0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123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124" fillId="6" borderId="15" xfId="0" applyFont="true" applyFill="true" applyBorder="true">
      <alignment horizontal="justify" vertical="center" wrapText="false" textRotation="0"/>
      <protection locked="true" hidden="false"/>
    </xf>
    <xf numFmtId="165" fontId="125" fillId="18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126" fillId="15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127" fillId="6" borderId="15" xfId="0" applyFont="true" applyFill="true" applyBorder="true">
      <alignment horizontal="left" vertical="center" wrapText="false" textRotation="0"/>
      <protection locked="true" hidden="false"/>
    </xf>
    <xf numFmtId="165" fontId="128" fillId="0" borderId="21" xfId="0" applyFont="true" applyFill="true" applyBorder="true" applyNumberFormat="true">
      <alignment horizontal="right" vertical="center" wrapText="false" textRotation="0"/>
      <protection locked="false" hidden="false"/>
    </xf>
    <xf numFmtId="165" fontId="129" fillId="9" borderId="21" xfId="0" applyFont="true" applyFill="true" applyBorder="true" applyNumberFormat="true">
      <alignment horizontal="right" vertical="center" wrapText="false" textRotation="0"/>
      <protection locked="false" hidden="false"/>
    </xf>
    <xf numFmtId="165" fontId="130" fillId="15" borderId="21" xfId="0" applyFont="true" applyFill="true" applyBorder="true" applyNumberFormat="true">
      <alignment horizontal="right" vertical="center" wrapText="false" textRotation="0"/>
      <protection locked="false" hidden="false"/>
    </xf>
    <xf numFmtId="0" fontId="131" fillId="0" borderId="7" xfId="0" applyFont="true" applyFill="true" applyBorder="true">
      <alignment horizontal="center" vertical="center" wrapText="false" textRotation="0"/>
      <protection locked="true" hidden="false"/>
    </xf>
    <xf numFmtId="0" fontId="132" fillId="0" borderId="0" xfId="0" applyFont="true" applyFill="true">
      <alignment horizontal="center" vertical="center" wrapText="false" textRotation="0"/>
      <protection locked="true" hidden="false"/>
    </xf>
    <xf numFmtId="0" fontId="133" fillId="0" borderId="0" xfId="0" applyFont="true" applyFill="true">
      <alignment horizontal="center" vertical="center" wrapText="false" textRotation="0"/>
      <protection locked="true" hidden="false"/>
    </xf>
    <xf numFmtId="165" fontId="134" fillId="0" borderId="0" xfId="0" applyFont="true" applyFill="true" applyNumberFormat="true">
      <alignment horizontal="right" vertical="center" wrapText="false" textRotation="0"/>
      <protection locked="true" hidden="false"/>
    </xf>
    <xf numFmtId="0" fontId="135" fillId="0" borderId="9" xfId="0" applyFont="true" applyFill="true" applyBorder="true">
      <alignment horizontal="justify" vertical="center" wrapText="false" textRotation="0"/>
      <protection locked="true" hidden="false"/>
    </xf>
    <xf numFmtId="0" fontId="136" fillId="0" borderId="9" xfId="0" applyFont="true" applyFill="true" applyBorder="true">
      <alignment horizontal="left" vertical="center" wrapText="false" textRotation="0"/>
      <protection locked="true" hidden="false"/>
    </xf>
    <xf numFmtId="165" fontId="137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138" fillId="6" borderId="15" xfId="0" applyFont="true" applyFill="true" applyBorder="true">
      <alignment horizontal="center" vertical="center" wrapText="false" textRotation="0"/>
      <protection locked="true" hidden="false"/>
    </xf>
    <xf numFmtId="0" fontId="139" fillId="6" borderId="21" xfId="0" applyFont="true" applyFill="true" applyBorder="true">
      <alignment horizontal="center" vertical="center" wrapText="false" textRotation="0"/>
      <protection locked="true" hidden="false"/>
    </xf>
    <xf numFmtId="165" fontId="140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0" fontId="141" fillId="0" borderId="15" xfId="0" applyFont="true" applyFill="true" applyBorder="true">
      <alignment horizontal="left" vertical="center" wrapText="false" textRotation="0"/>
      <protection locked="true" hidden="false"/>
    </xf>
    <xf numFmtId="0" fontId="142" fillId="0" borderId="21" xfId="0" applyFont="true" applyFill="true" applyBorder="true">
      <alignment horizontal="center" vertical="center" wrapText="false" textRotation="0"/>
      <protection locked="true" hidden="false"/>
    </xf>
    <xf numFmtId="165" fontId="143" fillId="0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144" fillId="0" borderId="15" xfId="0" applyFont="true" applyFill="true" applyBorder="true">
      <alignment horizontal="center" vertical="center" wrapText="false" textRotation="0"/>
      <protection locked="true" hidden="false"/>
    </xf>
    <xf numFmtId="165" fontId="145" fillId="15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146" fillId="0" borderId="0" xfId="0" applyFont="true" applyFill="true" applyNumberFormat="true">
      <alignment horizontal="right" vertical="center" wrapText="false" textRotation="0"/>
      <protection locked="false" hidden="false"/>
    </xf>
    <xf numFmtId="165" fontId="147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148" fillId="19" borderId="15" xfId="0" applyFont="true" applyFill="true" applyBorder="true">
      <alignment horizontal="left" vertical="center" wrapText="false" textRotation="0"/>
      <protection locked="true" hidden="false"/>
    </xf>
    <xf numFmtId="0" fontId="149" fillId="19" borderId="21" xfId="0" applyFont="true" applyFill="true" applyBorder="true">
      <alignment horizontal="center" vertical="center" wrapText="false" textRotation="0"/>
      <protection locked="true" hidden="false"/>
    </xf>
    <xf numFmtId="165" fontId="150" fillId="19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151" fillId="19" borderId="0" xfId="0" applyFont="true" applyFill="true" applyNumberFormat="true">
      <alignment horizontal="right" vertical="center" wrapText="false" textRotation="0"/>
      <protection locked="true" hidden="false"/>
    </xf>
    <xf numFmtId="0" fontId="152" fillId="19" borderId="15" xfId="0" applyFont="true" applyFill="true" applyBorder="true">
      <alignment horizontal="justify" vertical="center" wrapText="false" textRotation="0"/>
      <protection locked="true" hidden="false"/>
    </xf>
    <xf numFmtId="0" fontId="153" fillId="19" borderId="21" xfId="0" applyFont="true" applyFill="true" applyBorder="true">
      <alignment horizontal="justify" vertical="center" wrapText="false" textRotation="0"/>
      <protection locked="true" hidden="false"/>
    </xf>
    <xf numFmtId="0" fontId="154" fillId="0" borderId="15" xfId="0" applyFont="true" applyFill="true" applyBorder="true">
      <alignment horizontal="left" vertical="center" wrapText="false" textRotation="0"/>
      <protection locked="false" hidden="false"/>
    </xf>
    <xf numFmtId="165" fontId="155" fillId="0" borderId="21" xfId="0" applyFont="true" applyFill="true" applyBorder="true" applyNumberFormat="true">
      <alignment horizontal="right" vertical="center" wrapText="false" textRotation="0"/>
      <protection locked="false" hidden="false"/>
    </xf>
    <xf numFmtId="165" fontId="156" fillId="15" borderId="21" xfId="0" applyFont="true" applyFill="true" applyBorder="true" applyNumberFormat="true">
      <alignment horizontal="right" vertical="center" wrapText="false" textRotation="0"/>
      <protection locked="false" hidden="false"/>
    </xf>
    <xf numFmtId="0" fontId="157" fillId="0" borderId="7" xfId="0" applyFont="true" applyFill="true" applyBorder="true">
      <alignment horizontal="center" vertical="center" wrapText="false" textRotation="0"/>
      <protection locked="true" hidden="false"/>
    </xf>
    <xf numFmtId="0" fontId="158" fillId="0" borderId="0" xfId="0" applyFont="true" applyFill="true">
      <alignment horizontal="justify" vertical="center" wrapText="false" textRotation="0"/>
      <protection locked="true" hidden="false"/>
    </xf>
    <xf numFmtId="0" fontId="159" fillId="0" borderId="0" xfId="0" applyFont="true" applyFill="true">
      <alignment horizontal="center" vertical="center" wrapText="false" textRotation="0"/>
      <protection locked="true" hidden="false"/>
    </xf>
    <xf numFmtId="165" fontId="160" fillId="0" borderId="0" xfId="0" applyFont="true" applyFill="true" applyNumberFormat="true">
      <alignment horizontal="right" vertical="center" wrapText="false" textRotation="0"/>
      <protection locked="true" hidden="false"/>
    </xf>
    <xf numFmtId="0" fontId="161" fillId="0" borderId="9" xfId="0" applyFont="true" applyFill="true" applyBorder="true">
      <alignment horizontal="justify" vertical="center" wrapText="false" textRotation="0"/>
      <protection locked="true" hidden="false"/>
    </xf>
    <xf numFmtId="0" fontId="162" fillId="0" borderId="9" xfId="0" applyFont="true" applyFill="true" applyBorder="true">
      <alignment horizontal="center" vertical="center" wrapText="false" textRotation="0"/>
      <protection locked="true" hidden="false"/>
    </xf>
    <xf numFmtId="165" fontId="163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164" fillId="6" borderId="13" xfId="0" applyFont="true" applyFill="true" applyBorder="true">
      <alignment horizontal="center" vertical="center" wrapText="false" textRotation="0"/>
      <protection locked="false" hidden="false"/>
    </xf>
    <xf numFmtId="0" fontId="165" fillId="6" borderId="19" xfId="0" applyFont="true" applyFill="true" applyBorder="true">
      <alignment horizontal="center" vertical="center" wrapText="false" textRotation="0"/>
      <protection locked="false" hidden="false"/>
    </xf>
    <xf numFmtId="165" fontId="166" fillId="6" borderId="15" xfId="0" applyFont="true" applyFill="true" applyBorder="true" applyNumberFormat="true">
      <alignment horizontal="right" vertical="center" wrapText="false" textRotation="0"/>
      <protection locked="true" hidden="false"/>
    </xf>
    <xf numFmtId="0" fontId="167" fillId="0" borderId="11" xfId="0" applyFont="true" applyFill="true" applyBorder="true">
      <alignment horizontal="center" vertical="center" wrapText="false" textRotation="0"/>
      <protection locked="false" hidden="false"/>
    </xf>
    <xf numFmtId="165" fontId="168" fillId="6" borderId="15" xfId="0" applyFont="true" applyFill="true" applyBorder="true" applyNumberFormat="true">
      <alignment horizontal="center" vertical="center" wrapText="false" textRotation="0"/>
      <protection locked="true" hidden="false"/>
    </xf>
    <xf numFmtId="165" fontId="169" fillId="6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170" fillId="6" borderId="19" xfId="0" applyFont="true" applyFill="true" applyBorder="true" applyNumberFormat="true">
      <alignment horizontal="right" vertical="center" wrapText="false" textRotation="0"/>
      <protection locked="true" hidden="false"/>
    </xf>
    <xf numFmtId="165" fontId="171" fillId="6" borderId="19" xfId="0" applyFont="true" applyFill="true" applyBorder="true" applyNumberFormat="true">
      <alignment horizontal="center" vertical="center" wrapText="false" textRotation="0"/>
      <protection locked="true" hidden="false"/>
    </xf>
    <xf numFmtId="165" fontId="172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165" fontId="173" fillId="6" borderId="21" xfId="0" applyFont="true" applyFill="true" applyBorder="true" applyNumberFormat="true">
      <alignment horizontal="center" vertical="center" wrapText="true" textRotation="0"/>
      <protection locked="true" hidden="false"/>
    </xf>
    <xf numFmtId="0" fontId="174" fillId="6" borderId="15" xfId="0" applyFont="true" applyFill="true" applyBorder="true">
      <alignment horizontal="center" vertical="center" wrapText="false" textRotation="0"/>
      <protection locked="false" hidden="false"/>
    </xf>
    <xf numFmtId="0" fontId="175" fillId="6" borderId="21" xfId="0" applyFont="true" applyFill="true" applyBorder="true">
      <alignment horizontal="center" vertical="center" wrapText="false" textRotation="0"/>
      <protection locked="false" hidden="false"/>
    </xf>
    <xf numFmtId="0" fontId="176" fillId="6" borderId="15" xfId="0" applyFont="true" applyFill="true" applyBorder="true">
      <alignment horizontal="left" vertical="center" wrapText="false" textRotation="0"/>
      <protection locked="false" hidden="false"/>
    </xf>
    <xf numFmtId="165" fontId="177" fillId="18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178" fillId="0" borderId="21" xfId="0" applyFont="true" applyFill="true" applyBorder="true" applyNumberFormat="true">
      <alignment horizontal="right" vertical="center" wrapText="false" textRotation="0"/>
      <protection locked="false" hidden="false"/>
    </xf>
    <xf numFmtId="165" fontId="179" fillId="0" borderId="11" xfId="0" applyFont="true" applyFill="true" applyBorder="true" applyNumberFormat="true">
      <alignment horizontal="right" vertical="center" wrapText="false" textRotation="0"/>
      <protection locked="false" hidden="false"/>
    </xf>
    <xf numFmtId="165" fontId="180" fillId="0" borderId="0" xfId="0" applyFont="true" applyFill="true" applyNumberFormat="true">
      <alignment horizontal="right" vertical="center" wrapText="false" textRotation="0"/>
      <protection locked="false" hidden="false"/>
    </xf>
    <xf numFmtId="165" fontId="181" fillId="0" borderId="0" xfId="0" applyFont="true" applyFill="true" applyNumberFormat="true">
      <alignment horizontal="justify" vertical="center" wrapText="false" textRotation="0"/>
      <protection locked="false" hidden="false"/>
    </xf>
    <xf numFmtId="165" fontId="182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183" fillId="0" borderId="0" xfId="0" applyFont="true" applyFill="true">
      <alignment horizontal="right" vertical="center" wrapText="false" textRotation="0"/>
      <protection locked="false" hidden="false"/>
    </xf>
    <xf numFmtId="0" fontId="184" fillId="0" borderId="0" xfId="0" applyFont="true" applyFill="true">
      <alignment horizontal="center" vertical="center" wrapText="false" textRotation="0"/>
      <protection locked="false" hidden="false"/>
    </xf>
    <xf numFmtId="0" fontId="185" fillId="0" borderId="0" xfId="0" applyFont="true" applyFill="true">
      <alignment horizontal="center" vertical="center" wrapText="false" textRotation="0"/>
      <protection locked="true" hidden="false"/>
    </xf>
    <xf numFmtId="165" fontId="186" fillId="0" borderId="0" xfId="0" applyFont="true" applyFill="true" applyNumberFormat="true">
      <alignment horizontal="center" vertical="center" wrapText="false" textRotation="0"/>
      <protection locked="true" hidden="false"/>
    </xf>
    <xf numFmtId="0" fontId="187" fillId="0" borderId="9" xfId="0" applyFont="true" applyFill="true" applyBorder="true">
      <alignment horizontal="justify" vertical="center" wrapText="false" textRotation="0"/>
      <protection locked="true" hidden="false"/>
    </xf>
    <xf numFmtId="0" fontId="188" fillId="0" borderId="9" xfId="0" applyFont="true" applyFill="true" applyBorder="true">
      <alignment horizontal="left" vertical="center" wrapText="false" textRotation="0"/>
      <protection locked="true" hidden="false"/>
    </xf>
    <xf numFmtId="0" fontId="189" fillId="0" borderId="9" xfId="0" applyFont="true" applyFill="true" applyBorder="true">
      <alignment horizontal="justify" vertical="bottom" wrapText="false" textRotation="0"/>
      <protection locked="true" hidden="false"/>
    </xf>
    <xf numFmtId="0" fontId="190" fillId="0" borderId="9" xfId="0" applyFont="true" applyFill="true" applyBorder="true">
      <alignment horizontal="right" vertical="center" wrapText="false" textRotation="0"/>
      <protection locked="true" hidden="false"/>
    </xf>
    <xf numFmtId="0" fontId="191" fillId="6" borderId="15" xfId="0" applyFont="true" applyFill="true" applyBorder="true">
      <alignment horizontal="center" vertical="center" wrapText="false" textRotation="0"/>
      <protection locked="true" hidden="false"/>
    </xf>
    <xf numFmtId="0" fontId="192" fillId="6" borderId="21" xfId="0" applyFont="true" applyFill="true" applyBorder="true">
      <alignment horizontal="center" vertical="center" wrapText="false" textRotation="0"/>
      <protection locked="false" hidden="false"/>
    </xf>
    <xf numFmtId="0" fontId="193" fillId="6" borderId="21" xfId="0" applyFont="true" applyFill="true" applyBorder="true">
      <alignment horizontal="left" vertical="center" wrapText="false" textRotation="0"/>
      <protection locked="true" hidden="false"/>
    </xf>
    <xf numFmtId="167" fontId="194" fillId="0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195" fillId="6" borderId="21" xfId="0" applyFont="true" applyFill="true" applyBorder="true">
      <alignment horizontal="center" vertical="center" wrapText="false" textRotation="0"/>
      <protection locked="true" hidden="false"/>
    </xf>
    <xf numFmtId="167" fontId="196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197" fillId="0" borderId="0" xfId="0" applyFont="true" applyFill="true">
      <alignment horizontal="center" vertical="center" wrapText="false" textRotation="0"/>
      <protection locked="true" hidden="false"/>
    </xf>
    <xf numFmtId="0" fontId="198" fillId="0" borderId="9" xfId="0" applyFont="true" applyFill="true" applyBorder="true">
      <alignment horizontal="justify" vertical="center" wrapText="false" textRotation="0"/>
      <protection locked="true" hidden="false"/>
    </xf>
    <xf numFmtId="0" fontId="199" fillId="0" borderId="9" xfId="0" applyFont="true" applyFill="true" applyBorder="true">
      <alignment horizontal="left" vertical="center" wrapText="false" textRotation="0"/>
      <protection locked="true" hidden="false"/>
    </xf>
    <xf numFmtId="0" fontId="200" fillId="0" borderId="9" xfId="0" applyFont="true" applyFill="true" applyBorder="true">
      <alignment horizontal="justify" vertical="bottom" wrapText="false" textRotation="0"/>
      <protection locked="true" hidden="false"/>
    </xf>
    <xf numFmtId="0" fontId="201" fillId="0" borderId="9" xfId="0" applyFont="true" applyFill="true" applyBorder="true">
      <alignment horizontal="right" vertical="center" wrapText="false" textRotation="0"/>
      <protection locked="true" hidden="false"/>
    </xf>
    <xf numFmtId="0" fontId="202" fillId="6" borderId="15" xfId="0" applyFont="true" applyFill="true" applyBorder="true">
      <alignment horizontal="center" vertical="center" wrapText="false" textRotation="0"/>
      <protection locked="true" hidden="false"/>
    </xf>
    <xf numFmtId="0" fontId="203" fillId="6" borderId="21" xfId="0" applyFont="true" applyFill="true" applyBorder="true">
      <alignment horizontal="center" vertical="center" wrapText="false" textRotation="0"/>
      <protection locked="false" hidden="false"/>
    </xf>
    <xf numFmtId="0" fontId="204" fillId="6" borderId="21" xfId="0" applyFont="true" applyFill="true" applyBorder="true">
      <alignment horizontal="left" vertical="center" wrapText="false" textRotation="0"/>
      <protection locked="true" hidden="false"/>
    </xf>
    <xf numFmtId="167" fontId="205" fillId="0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206" fillId="6" borderId="21" xfId="0" applyFont="true" applyFill="true" applyBorder="true">
      <alignment horizontal="center" vertical="center" wrapText="false" textRotation="0"/>
      <protection locked="true" hidden="false"/>
    </xf>
    <xf numFmtId="167" fontId="207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208" fillId="0" borderId="7" xfId="0" applyFont="true" applyFill="true" applyBorder="true">
      <alignment horizontal="center" vertical="center" wrapText="false" textRotation="0"/>
      <protection locked="true" hidden="false"/>
    </xf>
    <xf numFmtId="0" fontId="209" fillId="0" borderId="0" xfId="0" applyFont="true" applyFill="true">
      <alignment horizontal="justify" vertical="center" wrapText="false" textRotation="0"/>
      <protection locked="true" hidden="false"/>
    </xf>
    <xf numFmtId="165" fontId="210" fillId="0" borderId="0" xfId="0" applyFont="true" applyFill="true" applyNumberFormat="true">
      <alignment horizontal="right" vertical="center" wrapText="false" textRotation="0"/>
      <protection locked="true" hidden="false"/>
    </xf>
    <xf numFmtId="0" fontId="211" fillId="0" borderId="9" xfId="0" applyFont="true" applyFill="true" applyBorder="true">
      <alignment horizontal="justify" vertical="center" wrapText="false" textRotation="0"/>
      <protection locked="true" hidden="false"/>
    </xf>
    <xf numFmtId="0" fontId="212" fillId="0" borderId="9" xfId="0" applyFont="true" applyFill="true" applyBorder="true">
      <alignment horizontal="left" vertical="center" wrapText="false" textRotation="0"/>
      <protection locked="true" hidden="false"/>
    </xf>
    <xf numFmtId="165" fontId="213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214" fillId="6" borderId="15" xfId="0" applyFont="true" applyFill="true" applyBorder="true">
      <alignment horizontal="center" vertical="center" wrapText="false" textRotation="0"/>
      <protection locked="true" hidden="false"/>
    </xf>
    <xf numFmtId="165" fontId="215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0" fontId="216" fillId="18" borderId="15" xfId="0" applyFont="true" applyFill="true" applyBorder="true">
      <alignment horizontal="left" vertical="center" wrapText="false" textRotation="0"/>
      <protection locked="true" hidden="false"/>
    </xf>
    <xf numFmtId="165" fontId="217" fillId="18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218" fillId="15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219" fillId="6" borderId="15" xfId="0" applyFont="true" applyFill="true" applyBorder="true">
      <alignment horizontal="left" vertical="center" wrapText="false" textRotation="0"/>
      <protection locked="true" hidden="false"/>
    </xf>
    <xf numFmtId="165" fontId="220" fillId="0" borderId="21" xfId="0" applyFont="true" applyFill="true" applyBorder="true" applyNumberFormat="true">
      <alignment horizontal="right" vertical="center" wrapText="false" textRotation="0"/>
      <protection locked="false" hidden="false"/>
    </xf>
    <xf numFmtId="0" fontId="221" fillId="0" borderId="21" xfId="0" applyFont="true" applyFill="true" applyBorder="true">
      <alignment horizontal="justify" vertical="center" wrapText="false" textRotation="0"/>
      <protection locked="false" hidden="false"/>
    </xf>
    <xf numFmtId="165" fontId="222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223" fillId="6" borderId="15" xfId="0" applyFont="true" applyFill="true" applyBorder="true">
      <alignment horizontal="justify" vertical="center" wrapText="false" textRotation="0"/>
      <protection locked="true" hidden="false"/>
    </xf>
    <xf numFmtId="0" fontId="224" fillId="0" borderId="21" xfId="0" applyFont="true" applyFill="true" applyBorder="true">
      <alignment horizontal="right" vertical="center" wrapText="false" textRotation="0"/>
      <protection locked="false" hidden="false"/>
    </xf>
    <xf numFmtId="0" fontId="225" fillId="18" borderId="15" xfId="0" applyFont="true" applyFill="true" applyBorder="true">
      <alignment horizontal="justify" vertical="center" wrapText="false" textRotation="0"/>
      <protection locked="true" hidden="false"/>
    </xf>
    <xf numFmtId="0" fontId="226" fillId="0" borderId="7" xfId="0" applyFont="true" applyFill="true" applyBorder="true">
      <alignment horizontal="center" vertical="center" wrapText="false" textRotation="0"/>
      <protection locked="true" hidden="false"/>
    </xf>
    <xf numFmtId="0" fontId="227" fillId="0" borderId="0" xfId="0" applyFont="true" applyFill="true">
      <alignment horizontal="justify" vertical="center" wrapText="false" textRotation="0"/>
      <protection locked="true" hidden="false"/>
    </xf>
    <xf numFmtId="165" fontId="228" fillId="0" borderId="0" xfId="0" applyFont="true" applyFill="true" applyNumberFormat="true">
      <alignment horizontal="right" vertical="center" wrapText="false" textRotation="0"/>
      <protection locked="true" hidden="false"/>
    </xf>
    <xf numFmtId="0" fontId="229" fillId="0" borderId="9" xfId="0" applyFont="true" applyFill="true" applyBorder="true">
      <alignment horizontal="justify" vertical="center" wrapText="false" textRotation="0"/>
      <protection locked="true" hidden="false"/>
    </xf>
    <xf numFmtId="165" fontId="230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231" fillId="6" borderId="21" xfId="0" applyFont="true" applyFill="true" applyBorder="true">
      <alignment horizontal="center" vertical="center" wrapText="false" textRotation="0"/>
      <protection locked="true" hidden="false"/>
    </xf>
    <xf numFmtId="165" fontId="232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165" fontId="233" fillId="18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234" fillId="6" borderId="21" xfId="0" applyFont="true" applyFill="true" applyBorder="true">
      <alignment horizontal="justify" vertical="center" wrapText="false" textRotation="0"/>
      <protection locked="true" hidden="false"/>
    </xf>
    <xf numFmtId="165" fontId="235" fillId="0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236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237" fillId="0" borderId="21" xfId="0" applyFont="true" applyFill="true" applyBorder="true" applyNumberFormat="true">
      <alignment horizontal="right" vertical="center" wrapText="false" textRotation="0"/>
      <protection locked="false" hidden="false"/>
    </xf>
    <xf numFmtId="0" fontId="238" fillId="0" borderId="7" xfId="0" applyFont="true" applyFill="true" applyBorder="true">
      <alignment horizontal="center" vertical="center" wrapText="false" textRotation="0"/>
      <protection locked="true" hidden="false"/>
    </xf>
    <xf numFmtId="0" fontId="239" fillId="0" borderId="0" xfId="0" applyFont="true" applyFill="true">
      <alignment horizontal="justify" vertical="center" wrapText="false" textRotation="0"/>
      <protection locked="true" hidden="false"/>
    </xf>
    <xf numFmtId="0" fontId="240" fillId="0" borderId="0" xfId="0" applyFont="true" applyFill="true">
      <alignment horizontal="center" vertical="center" wrapText="false" textRotation="0"/>
      <protection locked="true" hidden="false"/>
    </xf>
    <xf numFmtId="165" fontId="241" fillId="0" borderId="0" xfId="0" applyFont="true" applyFill="true" applyNumberFormat="true">
      <alignment horizontal="right" vertical="center" wrapText="false" textRotation="0"/>
      <protection locked="true" hidden="false"/>
    </xf>
    <xf numFmtId="0" fontId="242" fillId="0" borderId="9" xfId="0" applyFont="true" applyFill="true" applyBorder="true">
      <alignment horizontal="justify" vertical="center" wrapText="false" textRotation="0"/>
      <protection locked="true" hidden="false"/>
    </xf>
    <xf numFmtId="0" fontId="243" fillId="0" borderId="9" xfId="0" applyFont="true" applyFill="true" applyBorder="true">
      <alignment horizontal="left" vertical="center" wrapText="false" textRotation="0"/>
      <protection locked="true" hidden="false"/>
    </xf>
    <xf numFmtId="165" fontId="244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245" fillId="6" borderId="15" xfId="0" applyFont="true" applyFill="true" applyBorder="true">
      <alignment horizontal="center" vertical="center" wrapText="false" textRotation="0"/>
      <protection locked="true" hidden="false"/>
    </xf>
    <xf numFmtId="0" fontId="246" fillId="6" borderId="21" xfId="0" applyFont="true" applyFill="true" applyBorder="true">
      <alignment horizontal="center" vertical="center" wrapText="false" textRotation="0"/>
      <protection locked="true" hidden="false"/>
    </xf>
    <xf numFmtId="165" fontId="247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165" fontId="248" fillId="6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249" fillId="6" borderId="15" xfId="0" applyFont="true" applyFill="true" applyBorder="true">
      <alignment horizontal="left" vertical="center" wrapText="false" textRotation="0"/>
      <protection locked="true" hidden="false"/>
    </xf>
    <xf numFmtId="165" fontId="250" fillId="15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251" fillId="0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252" fillId="0" borderId="21" xfId="0" applyFont="true" applyFill="true" applyBorder="true" applyNumberFormat="true">
      <alignment horizontal="right" vertical="center" wrapText="false" textRotation="0"/>
      <protection locked="false" hidden="false"/>
    </xf>
    <xf numFmtId="165" fontId="253" fillId="0" borderId="11" xfId="0" applyFont="true" applyFill="true" applyBorder="true" applyNumberFormat="true">
      <alignment horizontal="right" vertical="center" wrapText="false" textRotation="0"/>
      <protection locked="false" hidden="false"/>
    </xf>
    <xf numFmtId="165" fontId="254" fillId="0" borderId="0" xfId="0" applyFont="true" applyFill="true" applyNumberFormat="true">
      <alignment horizontal="right" vertical="center" wrapText="false" textRotation="0"/>
      <protection locked="false" hidden="false"/>
    </xf>
    <xf numFmtId="0" fontId="255" fillId="6" borderId="15" xfId="0" applyFont="true" applyFill="true" applyBorder="true">
      <alignment horizontal="justify" vertical="center" wrapText="false" textRotation="0"/>
      <protection locked="true" hidden="false"/>
    </xf>
    <xf numFmtId="165" fontId="256" fillId="18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257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258" fillId="0" borderId="7" xfId="0" applyFont="true" applyFill="true" applyBorder="true" applyNumberFormat="true">
      <alignment horizontal="right" vertical="center" wrapText="false" textRotation="0"/>
      <protection locked="false" hidden="false"/>
    </xf>
    <xf numFmtId="165" fontId="259" fillId="9" borderId="0" xfId="0" applyFont="true" applyFill="true" applyNumberFormat="true">
      <alignment horizontal="right" vertical="center" wrapText="false" textRotation="0"/>
      <protection locked="false" hidden="false"/>
    </xf>
    <xf numFmtId="0" fontId="260" fillId="0" borderId="7" xfId="0" applyFont="true" applyFill="true" applyBorder="true">
      <alignment horizontal="center" vertical="center" wrapText="false" textRotation="0"/>
      <protection locked="true" hidden="false"/>
    </xf>
    <xf numFmtId="0" fontId="261" fillId="0" borderId="0" xfId="0" applyFont="true" applyFill="true">
      <alignment horizontal="justify" vertical="center" wrapText="false" textRotation="0"/>
      <protection locked="true" hidden="false"/>
    </xf>
    <xf numFmtId="0" fontId="262" fillId="0" borderId="0" xfId="0" applyFont="true" applyFill="true">
      <alignment horizontal="center" vertical="center" wrapText="false" textRotation="0"/>
      <protection locked="true" hidden="false"/>
    </xf>
    <xf numFmtId="165" fontId="263" fillId="0" borderId="0" xfId="0" applyFont="true" applyFill="true" applyNumberFormat="true">
      <alignment horizontal="right" vertical="center" wrapText="false" textRotation="0"/>
      <protection locked="true" hidden="false"/>
    </xf>
    <xf numFmtId="0" fontId="264" fillId="0" borderId="9" xfId="0" applyFont="true" applyFill="true" applyBorder="true">
      <alignment horizontal="justify" vertical="center" wrapText="false" textRotation="0"/>
      <protection locked="true" hidden="false"/>
    </xf>
    <xf numFmtId="0" fontId="265" fillId="0" borderId="9" xfId="0" applyFont="true" applyFill="true" applyBorder="true">
      <alignment horizontal="left" vertical="center" wrapText="false" textRotation="0"/>
      <protection locked="true" hidden="false"/>
    </xf>
    <xf numFmtId="165" fontId="266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267" fillId="6" borderId="15" xfId="0" applyFont="true" applyFill="true" applyBorder="true">
      <alignment horizontal="center" vertical="center" wrapText="false" textRotation="0"/>
      <protection locked="true" hidden="false"/>
    </xf>
    <xf numFmtId="0" fontId="268" fillId="6" borderId="21" xfId="0" applyFont="true" applyFill="true" applyBorder="true">
      <alignment horizontal="center" vertical="center" wrapText="false" textRotation="0"/>
      <protection locked="true" hidden="false"/>
    </xf>
    <xf numFmtId="165" fontId="269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0" fontId="270" fillId="6" borderId="15" xfId="0" applyFont="true" applyFill="true" applyBorder="true">
      <alignment horizontal="center" vertical="center" wrapText="false" textRotation="0"/>
      <protection locked="false" hidden="false"/>
    </xf>
    <xf numFmtId="165" fontId="271" fillId="6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272" fillId="6" borderId="15" xfId="0" applyFont="true" applyFill="true" applyBorder="true">
      <alignment horizontal="left" vertical="center" wrapText="false" textRotation="0"/>
      <protection locked="true" hidden="false"/>
    </xf>
    <xf numFmtId="165" fontId="273" fillId="18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274" fillId="0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275" fillId="0" borderId="21" xfId="0" applyFont="true" applyFill="true" applyBorder="true" applyNumberFormat="true">
      <alignment horizontal="right" vertical="center" wrapText="false" textRotation="0"/>
      <protection locked="false" hidden="false"/>
    </xf>
    <xf numFmtId="165" fontId="276" fillId="0" borderId="11" xfId="0" applyFont="true" applyFill="true" applyBorder="true" applyNumberFormat="true">
      <alignment horizontal="center" vertical="center" wrapText="false" textRotation="0"/>
      <protection locked="false" hidden="false"/>
    </xf>
    <xf numFmtId="0" fontId="277" fillId="6" borderId="15" xfId="0" applyFont="true" applyFill="true" applyBorder="true">
      <alignment horizontal="justify" vertical="center" wrapText="false" textRotation="0"/>
      <protection locked="true" hidden="false"/>
    </xf>
    <xf numFmtId="0" fontId="278" fillId="0" borderId="29" xfId="0" applyFont="true" applyFill="true" applyBorder="true">
      <alignment horizontal="right" vertical="center" wrapText="false" textRotation="0"/>
      <protection locked="false" hidden="false"/>
    </xf>
    <xf numFmtId="165" fontId="279" fillId="0" borderId="29" xfId="0" applyFont="true" applyFill="true" applyBorder="true" applyNumberFormat="true">
      <alignment horizontal="right" vertical="center" wrapText="false" textRotation="0"/>
      <protection locked="false" hidden="false"/>
    </xf>
    <xf numFmtId="0" fontId="280" fillId="0" borderId="7" xfId="0" applyFont="true" applyFill="true" applyBorder="true">
      <alignment horizontal="center" vertical="center" wrapText="false" textRotation="0"/>
      <protection locked="true" hidden="false"/>
    </xf>
    <xf numFmtId="0" fontId="281" fillId="0" borderId="0" xfId="0" applyFont="true" applyFill="true">
      <alignment horizontal="justify" vertical="center" wrapText="false" textRotation="0"/>
      <protection locked="true" hidden="false"/>
    </xf>
    <xf numFmtId="0" fontId="282" fillId="0" borderId="0" xfId="0" applyFont="true" applyFill="true">
      <alignment horizontal="center" vertical="center" wrapText="false" textRotation="0"/>
      <protection locked="true" hidden="false"/>
    </xf>
    <xf numFmtId="165" fontId="283" fillId="0" borderId="0" xfId="0" applyFont="true" applyFill="true" applyNumberFormat="true">
      <alignment horizontal="right" vertical="center" wrapText="false" textRotation="0"/>
      <protection locked="true" hidden="false"/>
    </xf>
    <xf numFmtId="0" fontId="284" fillId="0" borderId="9" xfId="0" applyFont="true" applyFill="true" applyBorder="true">
      <alignment horizontal="justify" vertical="center" wrapText="false" textRotation="0"/>
      <protection locked="true" hidden="false"/>
    </xf>
    <xf numFmtId="0" fontId="285" fillId="0" borderId="9" xfId="0" applyFont="true" applyFill="true" applyBorder="true">
      <alignment horizontal="center" vertical="center" wrapText="false" textRotation="0"/>
      <protection locked="true" hidden="false"/>
    </xf>
    <xf numFmtId="165" fontId="286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287" fillId="6" borderId="21" xfId="0" applyFont="true" applyFill="true" applyBorder="true">
      <alignment horizontal="center" vertical="center" wrapText="false" textRotation="0"/>
      <protection locked="true" hidden="false"/>
    </xf>
    <xf numFmtId="165" fontId="288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165" fontId="289" fillId="18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290" fillId="6" borderId="21" xfId="0" applyFont="true" applyFill="true" applyBorder="true">
      <alignment horizontal="justify" vertical="center" wrapText="false" textRotation="0"/>
      <protection locked="true" hidden="false"/>
    </xf>
    <xf numFmtId="165" fontId="291" fillId="0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292" fillId="0" borderId="0" xfId="0" applyFont="true" applyFill="true">
      <alignment horizontal="center" vertical="center" wrapText="false" textRotation="0"/>
      <protection locked="true" hidden="false"/>
    </xf>
    <xf numFmtId="0" fontId="293" fillId="0" borderId="0" xfId="0" applyFont="true" applyFill="true">
      <alignment horizontal="justify" vertical="center" wrapText="false" textRotation="0"/>
      <protection locked="true" hidden="false"/>
    </xf>
    <xf numFmtId="0" fontId="294" fillId="0" borderId="0" xfId="0" applyFont="true" applyFill="true">
      <alignment horizontal="center" vertical="center" wrapText="false" textRotation="0"/>
      <protection locked="true" hidden="false"/>
    </xf>
    <xf numFmtId="165" fontId="295" fillId="0" borderId="0" xfId="0" applyFont="true" applyFill="true" applyNumberFormat="true">
      <alignment horizontal="right" vertical="center" wrapText="false" textRotation="0"/>
      <protection locked="true" hidden="false"/>
    </xf>
    <xf numFmtId="0" fontId="296" fillId="0" borderId="9" xfId="0" applyFont="true" applyFill="true" applyBorder="true">
      <alignment horizontal="justify" vertical="center" wrapText="false" textRotation="0"/>
      <protection locked="true" hidden="false"/>
    </xf>
    <xf numFmtId="0" fontId="297" fillId="0" borderId="9" xfId="0" applyFont="true" applyFill="true" applyBorder="true">
      <alignment horizontal="left" vertical="center" wrapText="false" textRotation="0"/>
      <protection locked="true" hidden="false"/>
    </xf>
    <xf numFmtId="165" fontId="298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299" fillId="6" borderId="21" xfId="0" applyFont="true" applyFill="true" applyBorder="true">
      <alignment horizontal="center" vertical="center" wrapText="false" textRotation="0"/>
      <protection locked="true" hidden="false"/>
    </xf>
    <xf numFmtId="165" fontId="300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165" fontId="301" fillId="18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302" fillId="6" borderId="21" xfId="0" applyFont="true" applyFill="true" applyBorder="true">
      <alignment horizontal="justify" vertical="center" wrapText="false" textRotation="0"/>
      <protection locked="true" hidden="false"/>
    </xf>
    <xf numFmtId="165" fontId="303" fillId="0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304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305" fillId="0" borderId="7" xfId="0" applyFont="true" applyFill="true" applyBorder="true">
      <alignment horizontal="center" vertical="center" wrapText="false" textRotation="0"/>
      <protection locked="true" hidden="false"/>
    </xf>
    <xf numFmtId="0" fontId="306" fillId="0" borderId="0" xfId="0" applyFont="true" applyFill="true">
      <alignment horizontal="justify" vertical="center" wrapText="false" textRotation="0"/>
      <protection locked="true" hidden="false"/>
    </xf>
    <xf numFmtId="0" fontId="307" fillId="0" borderId="0" xfId="0" applyFont="true" applyFill="true">
      <alignment horizontal="center" vertical="center" wrapText="false" textRotation="0"/>
      <protection locked="true" hidden="false"/>
    </xf>
    <xf numFmtId="165" fontId="308" fillId="0" borderId="0" xfId="0" applyFont="true" applyFill="true" applyNumberFormat="true">
      <alignment horizontal="right" vertical="center" wrapText="false" textRotation="0"/>
      <protection locked="true" hidden="false"/>
    </xf>
    <xf numFmtId="0" fontId="309" fillId="0" borderId="9" xfId="0" applyFont="true" applyFill="true" applyBorder="true">
      <alignment horizontal="justify" vertical="center" wrapText="false" textRotation="0"/>
      <protection locked="true" hidden="false"/>
    </xf>
    <xf numFmtId="0" fontId="310" fillId="0" borderId="9" xfId="0" applyFont="true" applyFill="true" applyBorder="true">
      <alignment horizontal="left" vertical="center" wrapText="false" textRotation="0"/>
      <protection locked="true" hidden="false"/>
    </xf>
    <xf numFmtId="165" fontId="311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312" fillId="6" borderId="15" xfId="0" applyFont="true" applyFill="true" applyBorder="true">
      <alignment horizontal="center" vertical="center" wrapText="false" textRotation="0"/>
      <protection locked="true" hidden="false"/>
    </xf>
    <xf numFmtId="0" fontId="313" fillId="6" borderId="21" xfId="0" applyFont="true" applyFill="true" applyBorder="true">
      <alignment horizontal="center" vertical="center" wrapText="false" textRotation="0"/>
      <protection locked="true" hidden="false"/>
    </xf>
    <xf numFmtId="165" fontId="314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165" fontId="315" fillId="18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316" fillId="6" borderId="15" xfId="0" applyFont="true" applyFill="true" applyBorder="true">
      <alignment horizontal="left" vertical="center" wrapText="false" textRotation="0"/>
      <protection locked="true" hidden="false"/>
    </xf>
    <xf numFmtId="165" fontId="317" fillId="0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318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319" fillId="6" borderId="15" xfId="0" applyFont="true" applyFill="true" applyBorder="true">
      <alignment horizontal="justify" vertical="center" wrapText="false" textRotation="0"/>
      <protection locked="true" hidden="false"/>
    </xf>
    <xf numFmtId="165" fontId="320" fillId="0" borderId="21" xfId="0" applyFont="true" applyFill="true" applyBorder="true" applyNumberFormat="true">
      <alignment horizontal="right" vertical="center" wrapText="false" textRotation="0"/>
      <protection locked="false" hidden="false"/>
    </xf>
    <xf numFmtId="0" fontId="321" fillId="0" borderId="7" xfId="0" applyFont="true" applyFill="true" applyBorder="true">
      <alignment horizontal="center" vertical="center" wrapText="false" textRotation="0"/>
      <protection locked="true" hidden="false"/>
    </xf>
    <xf numFmtId="0" fontId="322" fillId="0" borderId="0" xfId="0" applyFont="true" applyFill="true">
      <alignment horizontal="justify" vertical="center" wrapText="false" textRotation="0"/>
      <protection locked="true" hidden="false"/>
    </xf>
    <xf numFmtId="165" fontId="323" fillId="0" borderId="0" xfId="0" applyFont="true" applyFill="true" applyNumberFormat="true">
      <alignment horizontal="right" vertical="center" wrapText="false" textRotation="0"/>
      <protection locked="true" hidden="false"/>
    </xf>
    <xf numFmtId="0" fontId="324" fillId="0" borderId="9" xfId="0" applyFont="true" applyFill="true" applyBorder="true">
      <alignment horizontal="justify" vertical="center" wrapText="false" textRotation="0"/>
      <protection locked="true" hidden="false"/>
    </xf>
    <xf numFmtId="0" fontId="325" fillId="0" borderId="9" xfId="0" applyFont="true" applyFill="true" applyBorder="true">
      <alignment horizontal="left" vertical="center" wrapText="false" textRotation="0"/>
      <protection locked="true" hidden="false"/>
    </xf>
    <xf numFmtId="165" fontId="326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327" fillId="6" borderId="15" xfId="0" applyFont="true" applyFill="true" applyBorder="true">
      <alignment horizontal="center" vertical="center" wrapText="false" textRotation="0"/>
      <protection locked="true" hidden="false"/>
    </xf>
    <xf numFmtId="0" fontId="328" fillId="6" borderId="21" xfId="0" applyFont="true" applyFill="true" applyBorder="true">
      <alignment horizontal="center" vertical="center" wrapText="false" textRotation="0"/>
      <protection locked="true" hidden="false"/>
    </xf>
    <xf numFmtId="165" fontId="329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165" fontId="330" fillId="18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331" fillId="6" borderId="15" xfId="0" applyFont="true" applyFill="true" applyBorder="true">
      <alignment horizontal="left" vertical="center" wrapText="false" textRotation="0"/>
      <protection locked="true" hidden="false"/>
    </xf>
    <xf numFmtId="165" fontId="332" fillId="0" borderId="21" xfId="0" applyFont="true" applyFill="true" applyBorder="true" applyNumberFormat="true">
      <alignment horizontal="right" vertical="center" wrapText="false" textRotation="0"/>
      <protection locked="false" hidden="false"/>
    </xf>
    <xf numFmtId="165" fontId="333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334" fillId="6" borderId="15" xfId="0" applyFont="true" applyFill="true" applyBorder="true">
      <alignment horizontal="justify" vertical="center" wrapText="false" textRotation="0"/>
      <protection locked="true" hidden="false"/>
    </xf>
    <xf numFmtId="0" fontId="335" fillId="0" borderId="0" xfId="0" applyFont="true" applyFill="true">
      <alignment horizontal="justify" vertical="center" wrapText="false" textRotation="0"/>
      <protection locked="true" hidden="false"/>
    </xf>
    <xf numFmtId="0" fontId="336" fillId="0" borderId="7" xfId="0" applyFont="true" applyFill="true" applyBorder="true">
      <alignment horizontal="center" vertical="center" wrapText="false" textRotation="0"/>
      <protection locked="true" hidden="false"/>
    </xf>
    <xf numFmtId="165" fontId="337" fillId="0" borderId="0" xfId="0" applyFont="true" applyFill="true" applyNumberFormat="true">
      <alignment horizontal="right" vertical="center" wrapText="false" textRotation="0"/>
      <protection locked="true" hidden="false"/>
    </xf>
    <xf numFmtId="0" fontId="338" fillId="0" borderId="9" xfId="0" applyFont="true" applyFill="true" applyBorder="true">
      <alignment horizontal="justify" vertical="center" wrapText="false" textRotation="0"/>
      <protection locked="true" hidden="false"/>
    </xf>
    <xf numFmtId="0" fontId="339" fillId="0" borderId="9" xfId="0" applyFont="true" applyFill="true" applyBorder="true">
      <alignment horizontal="left" vertical="center" wrapText="false" textRotation="0"/>
      <protection locked="true" hidden="false"/>
    </xf>
    <xf numFmtId="165" fontId="340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341" fillId="6" borderId="15" xfId="0" applyFont="true" applyFill="true" applyBorder="true">
      <alignment horizontal="center" vertical="center" wrapText="false" textRotation="0"/>
      <protection locked="true" hidden="false"/>
    </xf>
    <xf numFmtId="0" fontId="342" fillId="6" borderId="21" xfId="0" applyFont="true" applyFill="true" applyBorder="true">
      <alignment horizontal="center" vertical="center" wrapText="false" textRotation="0"/>
      <protection locked="true" hidden="false"/>
    </xf>
    <xf numFmtId="165" fontId="343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0" fontId="344" fillId="0" borderId="19" xfId="0" applyFont="true" applyFill="true" applyBorder="true">
      <alignment horizontal="center" vertical="center" wrapText="false" textRotation="0"/>
      <protection locked="true" hidden="false"/>
    </xf>
    <xf numFmtId="165" fontId="345" fillId="18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346" fillId="6" borderId="15" xfId="0" applyFont="true" applyFill="true" applyBorder="true">
      <alignment horizontal="left" vertical="center" wrapText="false" textRotation="0"/>
      <protection locked="true" hidden="false"/>
    </xf>
    <xf numFmtId="165" fontId="347" fillId="0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348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349" fillId="12" borderId="21" xfId="0" applyFont="true" applyFill="true" applyBorder="true" applyNumberFormat="true">
      <alignment horizontal="right" vertical="center" wrapText="false" textRotation="0"/>
      <protection locked="false" hidden="false"/>
    </xf>
    <xf numFmtId="0" fontId="350" fillId="0" borderId="7" xfId="0" applyFont="true" applyFill="true" applyBorder="true">
      <alignment horizontal="center" vertical="center" wrapText="false" textRotation="0"/>
      <protection locked="true" hidden="false"/>
    </xf>
    <xf numFmtId="0" fontId="351" fillId="0" borderId="0" xfId="0" applyFont="true" applyFill="true">
      <alignment horizontal="justify" vertical="center" wrapText="false" textRotation="0"/>
      <protection locked="true" hidden="false"/>
    </xf>
    <xf numFmtId="0" fontId="352" fillId="0" borderId="0" xfId="0" applyFont="true" applyFill="true">
      <alignment horizontal="center" vertical="center" wrapText="false" textRotation="0"/>
      <protection locked="true" hidden="false"/>
    </xf>
    <xf numFmtId="165" fontId="353" fillId="0" borderId="0" xfId="0" applyFont="true" applyFill="true" applyNumberFormat="true">
      <alignment horizontal="right" vertical="center" wrapText="false" textRotation="0"/>
      <protection locked="true" hidden="false"/>
    </xf>
    <xf numFmtId="0" fontId="354" fillId="0" borderId="9" xfId="0" applyFont="true" applyFill="true" applyBorder="true">
      <alignment horizontal="justify" vertical="center" wrapText="false" textRotation="0"/>
      <protection locked="true" hidden="false"/>
    </xf>
    <xf numFmtId="0" fontId="355" fillId="0" borderId="9" xfId="0" applyFont="true" applyFill="true" applyBorder="true">
      <alignment horizontal="left" vertical="center" wrapText="false" textRotation="0"/>
      <protection locked="true" hidden="false"/>
    </xf>
    <xf numFmtId="0" fontId="356" fillId="0" borderId="9" xfId="0" applyFont="true" applyFill="true" applyBorder="true">
      <alignment horizontal="center" vertical="center" wrapText="false" textRotation="0"/>
      <protection locked="true" hidden="false"/>
    </xf>
    <xf numFmtId="165" fontId="357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358" fillId="6" borderId="15" xfId="0" applyFont="true" applyFill="true" applyBorder="true">
      <alignment horizontal="center" vertical="center" wrapText="false" textRotation="0"/>
      <protection locked="true" hidden="false"/>
    </xf>
    <xf numFmtId="0" fontId="359" fillId="6" borderId="21" xfId="0" applyFont="true" applyFill="true" applyBorder="true">
      <alignment horizontal="center" vertical="center" wrapText="false" textRotation="0"/>
      <protection locked="true" hidden="false"/>
    </xf>
    <xf numFmtId="165" fontId="360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0" fontId="361" fillId="6" borderId="15" xfId="0" applyFont="true" applyFill="true" applyBorder="true">
      <alignment horizontal="left" vertical="center" wrapText="false" textRotation="0"/>
      <protection locked="true" hidden="false"/>
    </xf>
    <xf numFmtId="165" fontId="362" fillId="0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363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364" fillId="6" borderId="21" xfId="0" applyFont="true" applyFill="true" applyBorder="true">
      <alignment horizontal="justify" vertical="center" wrapText="false" textRotation="0"/>
      <protection locked="true" hidden="false"/>
    </xf>
    <xf numFmtId="0" fontId="365" fillId="6" borderId="15" xfId="0" applyFont="true" applyFill="true" applyBorder="true">
      <alignment horizontal="justify" vertical="center" wrapText="false" textRotation="0"/>
      <protection locked="true" hidden="false"/>
    </xf>
    <xf numFmtId="165" fontId="366" fillId="9" borderId="21" xfId="0" applyFont="true" applyFill="true" applyBorder="true" applyNumberFormat="true">
      <alignment horizontal="right" vertical="center" wrapText="false" textRotation="0"/>
      <protection locked="false" hidden="false"/>
    </xf>
    <xf numFmtId="165" fontId="367" fillId="18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368" fillId="15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369" fillId="0" borderId="7" xfId="0" applyFont="true" applyFill="true" applyBorder="true" applyNumberFormat="true">
      <alignment horizontal="right" vertical="center" wrapText="false" textRotation="0"/>
      <protection locked="false" hidden="false"/>
    </xf>
    <xf numFmtId="165" fontId="370" fillId="0" borderId="0" xfId="0" applyFont="true" applyFill="true" applyNumberFormat="true">
      <alignment horizontal="right" vertical="center" wrapText="false" textRotation="0"/>
      <protection locked="false" hidden="false"/>
    </xf>
    <xf numFmtId="0" fontId="371" fillId="0" borderId="0" xfId="0" applyFont="true" applyFill="true">
      <alignment horizontal="center" vertical="center" wrapText="false" textRotation="0"/>
      <protection locked="true" hidden="false"/>
    </xf>
    <xf numFmtId="0" fontId="372" fillId="0" borderId="9" xfId="0" applyFont="true" applyFill="true" applyBorder="true">
      <alignment horizontal="justify" vertical="bottom" wrapText="false" textRotation="0"/>
      <protection locked="true" hidden="false"/>
    </xf>
    <xf numFmtId="0" fontId="373" fillId="0" borderId="9" xfId="0" applyFont="true" applyFill="true" applyBorder="true">
      <alignment horizontal="justify" vertical="center" wrapText="false" textRotation="0"/>
      <protection locked="true" hidden="false"/>
    </xf>
    <xf numFmtId="165" fontId="374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375" fillId="0" borderId="15" xfId="0" applyFont="true" applyFill="true" applyBorder="true">
      <alignment horizontal="center" vertical="bottom" wrapText="false" textRotation="0"/>
      <protection locked="true" hidden="false"/>
    </xf>
    <xf numFmtId="0" fontId="376" fillId="0" borderId="21" xfId="0" applyFont="true" applyFill="true" applyBorder="true">
      <alignment horizontal="center" vertical="bottom" wrapText="false" textRotation="0"/>
      <protection locked="true" hidden="false"/>
    </xf>
    <xf numFmtId="165" fontId="377" fillId="0" borderId="21" xfId="0" applyFont="true" applyFill="true" applyBorder="true" applyNumberFormat="true">
      <alignment horizontal="center" vertical="bottom" wrapText="false" textRotation="0"/>
      <protection locked="true" hidden="false"/>
    </xf>
    <xf numFmtId="0" fontId="378" fillId="0" borderId="15" xfId="0" applyFont="true" applyFill="true" applyBorder="true">
      <alignment horizontal="left" vertical="bottom" wrapText="false" textRotation="0"/>
      <protection locked="true" hidden="false"/>
    </xf>
    <xf numFmtId="0" fontId="379" fillId="0" borderId="21" xfId="0" applyFont="true" applyFill="true" applyBorder="true">
      <alignment horizontal="justify" vertical="center" wrapText="false" textRotation="0"/>
      <protection locked="true" hidden="false"/>
    </xf>
    <xf numFmtId="165" fontId="380" fillId="0" borderId="21" xfId="0" applyFont="true" applyFill="true" applyBorder="true" applyNumberFormat="true">
      <alignment horizontal="center" vertical="center" wrapText="false" textRotation="0"/>
      <protection locked="false" hidden="false"/>
    </xf>
    <xf numFmtId="0" fontId="381" fillId="0" borderId="21" xfId="0" applyFont="true" applyFill="true" applyBorder="true">
      <alignment horizontal="justify" vertical="center" wrapText="false" textRotation="0"/>
      <protection locked="false" hidden="false"/>
    </xf>
    <xf numFmtId="0" fontId="382" fillId="0" borderId="21" xfId="0" applyFont="true" applyFill="true" applyBorder="true">
      <alignment horizontal="center" vertical="center" wrapText="false" textRotation="0"/>
      <protection locked="false" hidden="false"/>
    </xf>
    <xf numFmtId="165" fontId="383" fillId="0" borderId="21" xfId="0" applyFont="true" applyFill="true" applyBorder="true" applyNumberFormat="true">
      <alignment horizontal="center" vertical="center" wrapText="false" textRotation="0"/>
      <protection locked="false" hidden="false"/>
    </xf>
    <xf numFmtId="0" fontId="384" fillId="0" borderId="21" xfId="0" applyFont="true" applyFill="true" applyBorder="true">
      <alignment horizontal="center" vertical="center" wrapText="false" textRotation="0"/>
      <protection locked="true" hidden="false"/>
    </xf>
    <xf numFmtId="0" fontId="385" fillId="0" borderId="21" xfId="0" applyFont="true" applyFill="true" applyBorder="true">
      <alignment horizontal="justify" vertical="center" wrapText="false" textRotation="0"/>
      <protection locked="false" hidden="false"/>
    </xf>
    <xf numFmtId="165" fontId="386" fillId="9" borderId="21" xfId="0" applyFont="true" applyFill="true" applyBorder="true" applyNumberFormat="true">
      <alignment horizontal="justify" vertical="center" wrapText="false" textRotation="0"/>
      <protection locked="true" hidden="false"/>
    </xf>
    <xf numFmtId="0" fontId="387" fillId="0" borderId="21" xfId="0" applyFont="true" applyFill="true" applyBorder="true">
      <alignment horizontal="center" vertical="bottom" wrapText="false" textRotation="0"/>
      <protection locked="true" hidden="false"/>
    </xf>
    <xf numFmtId="165" fontId="388" fillId="0" borderId="21" xfId="0" applyFont="true" applyFill="true" applyBorder="true" applyNumberFormat="true">
      <alignment horizontal="justify" vertical="center" wrapText="false" textRotation="0"/>
      <protection locked="false" hidden="false"/>
    </xf>
    <xf numFmtId="165" fontId="389" fillId="0" borderId="21" xfId="0" applyFont="true" applyFill="true" applyBorder="true" applyNumberFormat="true">
      <alignment horizontal="center" vertical="center" wrapText="false" textRotation="0"/>
      <protection locked="true" hidden="false"/>
    </xf>
    <xf numFmtId="0" fontId="390" fillId="0" borderId="15" xfId="0" applyFont="true" applyFill="true" applyBorder="true">
      <alignment horizontal="left" vertical="center" wrapText="false" textRotation="0"/>
      <protection locked="false" hidden="false"/>
    </xf>
    <xf numFmtId="0" fontId="391" fillId="9" borderId="15" xfId="0" applyFont="true" applyFill="true" applyBorder="true">
      <alignment horizontal="left" vertical="center" wrapText="false" textRotation="0"/>
      <protection locked="false" hidden="false"/>
    </xf>
    <xf numFmtId="0" fontId="392" fillId="9" borderId="21" xfId="0" applyFont="true" applyFill="true" applyBorder="true">
      <alignment horizontal="center" vertical="center" wrapText="false" textRotation="0"/>
      <protection locked="false" hidden="false"/>
    </xf>
    <xf numFmtId="0" fontId="393" fillId="0" borderId="15" xfId="0" applyFont="true" applyFill="true" applyBorder="true">
      <alignment horizontal="left" vertical="bottom" wrapText="false" textRotation="0"/>
      <protection locked="true" hidden="false"/>
    </xf>
    <xf numFmtId="0" fontId="394" fillId="0" borderId="0" xfId="0" applyFont="true" applyFill="true">
      <alignment horizontal="justify" vertical="center" wrapText="false" textRotation="0"/>
      <protection locked="false" hidden="false"/>
    </xf>
    <xf numFmtId="166" fontId="395" fillId="0" borderId="0" xfId="0" applyFont="true" applyFill="true" applyNumberFormat="true">
      <alignment horizontal="right" vertical="center" wrapText="false" textRotation="0"/>
      <protection locked="false" hidden="false"/>
    </xf>
    <xf numFmtId="0" fontId="396" fillId="0" borderId="0" xfId="0" applyFont="true" applyFill="true">
      <alignment horizontal="center" vertical="center" wrapText="false" textRotation="0"/>
      <protection locked="true" hidden="false"/>
    </xf>
    <xf numFmtId="0" fontId="397" fillId="0" borderId="0" xfId="0" applyFont="true" applyFill="true">
      <alignment horizontal="justify" vertical="center" wrapText="false" textRotation="0"/>
      <protection locked="true" hidden="false"/>
    </xf>
    <xf numFmtId="0" fontId="398" fillId="0" borderId="0" xfId="0" applyFont="true" applyFill="true">
      <alignment horizontal="center" vertical="center" wrapText="false" textRotation="0"/>
      <protection locked="true" hidden="false"/>
    </xf>
    <xf numFmtId="165" fontId="399" fillId="0" borderId="0" xfId="0" applyFont="true" applyFill="true" applyNumberFormat="true">
      <alignment horizontal="right" vertical="center" wrapText="false" textRotation="0"/>
      <protection locked="true" hidden="false"/>
    </xf>
    <xf numFmtId="0" fontId="400" fillId="0" borderId="9" xfId="0" applyFont="true" applyFill="true" applyBorder="true">
      <alignment horizontal="justify" vertical="center" wrapText="false" textRotation="0"/>
      <protection locked="true" hidden="false"/>
    </xf>
    <xf numFmtId="0" fontId="401" fillId="0" borderId="9" xfId="0" applyFont="true" applyFill="true" applyBorder="true">
      <alignment horizontal="left" vertical="center" wrapText="false" textRotation="0"/>
      <protection locked="true" hidden="false"/>
    </xf>
    <xf numFmtId="0" fontId="402" fillId="0" borderId="9" xfId="0" applyFont="true" applyFill="true" applyBorder="true">
      <alignment horizontal="center" vertical="center" wrapText="false" textRotation="0"/>
      <protection locked="true" hidden="false"/>
    </xf>
    <xf numFmtId="165" fontId="403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404" fillId="6" borderId="15" xfId="0" applyFont="true" applyFill="true" applyBorder="true">
      <alignment horizontal="center" vertical="center" wrapText="false" textRotation="0"/>
      <protection locked="true" hidden="false"/>
    </xf>
    <xf numFmtId="0" fontId="405" fillId="6" borderId="21" xfId="0" applyFont="true" applyFill="true" applyBorder="true">
      <alignment horizontal="center" vertical="center" wrapText="false" textRotation="0"/>
      <protection locked="true" hidden="false"/>
    </xf>
    <xf numFmtId="165" fontId="406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0" fontId="407" fillId="6" borderId="15" xfId="0" applyFont="true" applyFill="true" applyBorder="true">
      <alignment horizontal="left" vertical="center" wrapText="false" textRotation="0"/>
      <protection locked="true" hidden="false"/>
    </xf>
    <xf numFmtId="165" fontId="408" fillId="0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409" fillId="6" borderId="15" xfId="0" applyFont="true" applyFill="true" applyBorder="true">
      <alignment horizontal="justify" vertical="center" wrapText="false" textRotation="0"/>
      <protection locked="true" hidden="false"/>
    </xf>
    <xf numFmtId="165" fontId="410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411" fillId="18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412" fillId="0" borderId="21" xfId="0" applyFont="true" applyFill="true" applyBorder="true" applyNumberFormat="true">
      <alignment horizontal="right" vertical="center" wrapText="false" textRotation="0"/>
      <protection locked="false" hidden="false"/>
    </xf>
    <xf numFmtId="165" fontId="413" fillId="15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414" fillId="0" borderId="7" xfId="0" applyFont="true" applyFill="true" applyBorder="true" applyNumberFormat="true">
      <alignment horizontal="right" vertical="center" wrapText="false" textRotation="0"/>
      <protection locked="false" hidden="false"/>
    </xf>
    <xf numFmtId="0" fontId="415" fillId="0" borderId="0" xfId="0" applyFont="true" applyFill="true">
      <alignment horizontal="justify" vertical="center" wrapText="false" textRotation="0"/>
      <protection locked="false" hidden="false"/>
    </xf>
    <xf numFmtId="0" fontId="416" fillId="0" borderId="0" xfId="0" applyFont="true" applyFill="true">
      <alignment horizontal="center" vertical="center" wrapText="false" textRotation="0"/>
      <protection locked="false" hidden="false"/>
    </xf>
    <xf numFmtId="165" fontId="417" fillId="0" borderId="0" xfId="0" applyFont="true" applyFill="true" applyNumberFormat="true">
      <alignment horizontal="right" vertical="center" wrapText="false" textRotation="0"/>
      <protection locked="false" hidden="false"/>
    </xf>
    <xf numFmtId="165" fontId="418" fillId="0" borderId="0" xfId="0" applyFont="true" applyFill="true" applyNumberFormat="true">
      <alignment horizontal="right" vertical="center" wrapText="false" textRotation="0"/>
      <protection locked="false" hidden="false"/>
    </xf>
    <xf numFmtId="0" fontId="419" fillId="0" borderId="0" xfId="0" applyFont="true" applyFill="true">
      <alignment horizontal="center" vertical="center" wrapText="false" textRotation="0"/>
      <protection locked="true" hidden="false"/>
    </xf>
    <xf numFmtId="0" fontId="420" fillId="0" borderId="0" xfId="0" applyFont="true" applyFill="true">
      <alignment horizontal="justify" vertical="center" wrapText="false" textRotation="0"/>
      <protection locked="true" hidden="false"/>
    </xf>
    <xf numFmtId="165" fontId="421" fillId="0" borderId="0" xfId="0" applyFont="true" applyFill="true" applyNumberFormat="true">
      <alignment horizontal="right" vertical="center" wrapText="false" textRotation="0"/>
      <protection locked="true" hidden="false"/>
    </xf>
    <xf numFmtId="0" fontId="422" fillId="0" borderId="9" xfId="0" applyFont="true" applyFill="true" applyBorder="true">
      <alignment horizontal="justify" vertical="center" wrapText="false" textRotation="0"/>
      <protection locked="true" hidden="false"/>
    </xf>
    <xf numFmtId="0" fontId="423" fillId="0" borderId="9" xfId="0" applyFont="true" applyFill="true" applyBorder="true">
      <alignment horizontal="left" vertical="center" wrapText="false" textRotation="0"/>
      <protection locked="true" hidden="false"/>
    </xf>
    <xf numFmtId="165" fontId="424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165" fontId="425" fillId="0" borderId="9" xfId="0" applyFont="true" applyFill="true" applyBorder="true" applyNumberFormat="true">
      <alignment horizontal="right" vertical="center" wrapText="false" textRotation="0"/>
      <protection locked="false" hidden="false"/>
    </xf>
    <xf numFmtId="0" fontId="426" fillId="6" borderId="15" xfId="0" applyFont="true" applyFill="true" applyBorder="true">
      <alignment horizontal="center" vertical="center" wrapText="false" textRotation="0"/>
      <protection locked="true" hidden="false"/>
    </xf>
    <xf numFmtId="165" fontId="427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0" fontId="428" fillId="6" borderId="15" xfId="0" applyFont="true" applyFill="true" applyBorder="true">
      <alignment horizontal="left" vertical="center" wrapText="false" textRotation="0"/>
      <protection locked="true" hidden="false"/>
    </xf>
    <xf numFmtId="165" fontId="429" fillId="0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430" fillId="6" borderId="15" xfId="0" applyFont="true" applyFill="true" applyBorder="true">
      <alignment horizontal="justify" vertical="center" wrapText="false" textRotation="0"/>
      <protection locked="true" hidden="false"/>
    </xf>
    <xf numFmtId="165" fontId="431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432" fillId="0" borderId="21" xfId="0" applyFont="true" applyFill="true" applyBorder="true" applyNumberFormat="true">
      <alignment horizontal="right" vertical="center" wrapText="false" textRotation="0"/>
      <protection locked="false" hidden="false"/>
    </xf>
    <xf numFmtId="165" fontId="433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434" fillId="0" borderId="7" xfId="0" applyFont="true" applyFill="true" applyBorder="true" applyNumberFormat="true">
      <alignment horizontal="right" vertical="center" wrapText="false" textRotation="0"/>
      <protection locked="false" hidden="false"/>
    </xf>
    <xf numFmtId="0" fontId="435" fillId="0" borderId="9" xfId="0" applyFont="true" applyFill="true" applyBorder="true">
      <alignment horizontal="center" vertical="center" wrapText="false" textRotation="0"/>
      <protection locked="false" hidden="false"/>
    </xf>
    <xf numFmtId="165" fontId="436" fillId="0" borderId="9" xfId="0" applyFont="true" applyFill="true" applyBorder="true" applyNumberFormat="true">
      <alignment horizontal="right" vertical="center" wrapText="false" textRotation="0"/>
      <protection locked="false" hidden="false"/>
    </xf>
    <xf numFmtId="165" fontId="437" fillId="0" borderId="21" xfId="0" applyFont="true" applyFill="true" applyBorder="true" applyNumberFormat="true">
      <alignment horizontal="right" vertical="center" wrapText="false" textRotation="0"/>
      <protection locked="false" hidden="false"/>
    </xf>
    <xf numFmtId="0" fontId="438" fillId="0" borderId="7" xfId="0" applyFont="true" applyFill="true" applyBorder="true">
      <alignment horizontal="center" vertical="center" wrapText="false" textRotation="0"/>
      <protection locked="true" hidden="false"/>
    </xf>
    <xf numFmtId="0" fontId="439" fillId="0" borderId="0" xfId="0" applyFont="true" applyFill="true">
      <alignment horizontal="justify" vertical="center" wrapText="false" textRotation="0"/>
      <protection locked="true" hidden="false"/>
    </xf>
    <xf numFmtId="0" fontId="440" fillId="0" borderId="0" xfId="0" applyFont="true" applyFill="true">
      <alignment horizontal="center" vertical="center" wrapText="false" textRotation="0"/>
      <protection locked="true" hidden="false"/>
    </xf>
    <xf numFmtId="165" fontId="441" fillId="0" borderId="0" xfId="0" applyFont="true" applyFill="true" applyNumberFormat="true">
      <alignment horizontal="right" vertical="center" wrapText="false" textRotation="0"/>
      <protection locked="true" hidden="false"/>
    </xf>
    <xf numFmtId="0" fontId="442" fillId="0" borderId="9" xfId="0" applyFont="true" applyFill="true" applyBorder="true">
      <alignment horizontal="justify" vertical="center" wrapText="false" textRotation="0"/>
      <protection locked="true" hidden="false"/>
    </xf>
    <xf numFmtId="0" fontId="443" fillId="0" borderId="9" xfId="0" applyFont="true" applyFill="true" applyBorder="true">
      <alignment horizontal="left" vertical="center" wrapText="false" textRotation="0"/>
      <protection locked="true" hidden="false"/>
    </xf>
    <xf numFmtId="0" fontId="444" fillId="0" borderId="9" xfId="0" applyFont="true" applyFill="true" applyBorder="true">
      <alignment horizontal="center" vertical="center" wrapText="false" textRotation="0"/>
      <protection locked="true" hidden="false"/>
    </xf>
    <xf numFmtId="165" fontId="445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446" fillId="6" borderId="15" xfId="0" applyFont="true" applyFill="true" applyBorder="true">
      <alignment horizontal="center" vertical="center" wrapText="false" textRotation="0"/>
      <protection locked="true" hidden="false"/>
    </xf>
    <xf numFmtId="0" fontId="447" fillId="6" borderId="21" xfId="0" applyFont="true" applyFill="true" applyBorder="true">
      <alignment horizontal="center" vertical="center" wrapText="false" textRotation="0"/>
      <protection locked="true" hidden="false"/>
    </xf>
    <xf numFmtId="165" fontId="448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0" fontId="449" fillId="6" borderId="15" xfId="0" applyFont="true" applyFill="true" applyBorder="true">
      <alignment horizontal="left" vertical="center" wrapText="false" textRotation="0"/>
      <protection locked="true" hidden="false"/>
    </xf>
    <xf numFmtId="165" fontId="450" fillId="18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451" fillId="15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452" fillId="6" borderId="15" xfId="0" applyFont="true" applyFill="true" applyBorder="true">
      <alignment horizontal="justify" vertical="center" wrapText="false" textRotation="0"/>
      <protection locked="true" hidden="false"/>
    </xf>
    <xf numFmtId="165" fontId="453" fillId="0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454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455" fillId="0" borderId="21" xfId="0" applyFont="true" applyFill="true" applyBorder="true" applyNumberFormat="true">
      <alignment horizontal="right" vertical="center" wrapText="false" textRotation="0"/>
      <protection locked="false" hidden="false"/>
    </xf>
    <xf numFmtId="0" fontId="456" fillId="0" borderId="7" xfId="0" applyFont="true" applyFill="true" applyBorder="true">
      <alignment horizontal="center" vertical="center" wrapText="false" textRotation="0"/>
      <protection locked="true" hidden="false"/>
    </xf>
    <xf numFmtId="0" fontId="457" fillId="0" borderId="0" xfId="0" applyFont="true" applyFill="true">
      <alignment horizontal="justify" vertical="center" wrapText="false" textRotation="0"/>
      <protection locked="true" hidden="false"/>
    </xf>
    <xf numFmtId="0" fontId="458" fillId="0" borderId="0" xfId="0" applyFont="true" applyFill="true">
      <alignment horizontal="center" vertical="center" wrapText="false" textRotation="0"/>
      <protection locked="true" hidden="false"/>
    </xf>
    <xf numFmtId="165" fontId="459" fillId="0" borderId="0" xfId="0" applyFont="true" applyFill="true" applyNumberFormat="true">
      <alignment horizontal="right" vertical="center" wrapText="false" textRotation="0"/>
      <protection locked="true" hidden="false"/>
    </xf>
    <xf numFmtId="0" fontId="460" fillId="0" borderId="9" xfId="0" applyFont="true" applyFill="true" applyBorder="true">
      <alignment horizontal="justify" vertical="center" wrapText="false" textRotation="0"/>
      <protection locked="true" hidden="false"/>
    </xf>
    <xf numFmtId="0" fontId="461" fillId="0" borderId="9" xfId="0" applyFont="true" applyFill="true" applyBorder="true">
      <alignment horizontal="left" vertical="center" wrapText="false" textRotation="0"/>
      <protection locked="true" hidden="false"/>
    </xf>
    <xf numFmtId="0" fontId="462" fillId="0" borderId="9" xfId="0" applyFont="true" applyFill="true" applyBorder="true">
      <alignment horizontal="center" vertical="center" wrapText="false" textRotation="0"/>
      <protection locked="true" hidden="false"/>
    </xf>
    <xf numFmtId="165" fontId="463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464" fillId="6" borderId="15" xfId="0" applyFont="true" applyFill="true" applyBorder="true">
      <alignment horizontal="center" vertical="center" wrapText="false" textRotation="0"/>
      <protection locked="true" hidden="false"/>
    </xf>
    <xf numFmtId="0" fontId="465" fillId="6" borderId="21" xfId="0" applyFont="true" applyFill="true" applyBorder="true">
      <alignment horizontal="center" vertical="center" wrapText="false" textRotation="0"/>
      <protection locked="true" hidden="false"/>
    </xf>
    <xf numFmtId="165" fontId="466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0" fontId="467" fillId="6" borderId="15" xfId="0" applyFont="true" applyFill="true" applyBorder="true">
      <alignment horizontal="left" vertical="center" wrapText="false" textRotation="0"/>
      <protection locked="true" hidden="false"/>
    </xf>
    <xf numFmtId="165" fontId="468" fillId="18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469" fillId="15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470" fillId="6" borderId="15" xfId="0" applyFont="true" applyFill="true" applyBorder="true">
      <alignment horizontal="justify" vertical="center" wrapText="false" textRotation="0"/>
      <protection locked="true" hidden="false"/>
    </xf>
    <xf numFmtId="165" fontId="471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472" fillId="0" borderId="7" xfId="0" applyFont="true" applyFill="true" applyBorder="true">
      <alignment horizontal="center" vertical="center" wrapText="false" textRotation="0"/>
      <protection locked="true" hidden="false"/>
    </xf>
    <xf numFmtId="0" fontId="473" fillId="0" borderId="0" xfId="0" applyFont="true" applyFill="true">
      <alignment horizontal="justify" vertical="center" wrapText="false" textRotation="0"/>
      <protection locked="true" hidden="false"/>
    </xf>
    <xf numFmtId="165" fontId="474" fillId="0" borderId="0" xfId="0" applyFont="true" applyFill="true" applyNumberFormat="true">
      <alignment horizontal="right" vertical="center" wrapText="false" textRotation="0"/>
      <protection locked="true" hidden="false"/>
    </xf>
    <xf numFmtId="0" fontId="475" fillId="0" borderId="9" xfId="0" applyFont="true" applyFill="true" applyBorder="true">
      <alignment horizontal="justify" vertical="center" wrapText="false" textRotation="0"/>
      <protection locked="true" hidden="false"/>
    </xf>
    <xf numFmtId="0" fontId="476" fillId="0" borderId="9" xfId="0" applyFont="true" applyFill="true" applyBorder="true">
      <alignment horizontal="left" vertical="center" wrapText="false" textRotation="0"/>
      <protection locked="true" hidden="false"/>
    </xf>
    <xf numFmtId="165" fontId="477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478" fillId="6" borderId="13" xfId="0" applyFont="true" applyFill="true" applyBorder="true">
      <alignment horizontal="center" vertical="center" wrapText="false" textRotation="0"/>
      <protection locked="true" hidden="false"/>
    </xf>
    <xf numFmtId="0" fontId="479" fillId="6" borderId="19" xfId="0" applyFont="true" applyFill="true" applyBorder="true">
      <alignment horizontal="center" vertical="center" wrapText="false" textRotation="0"/>
      <protection locked="true" hidden="false"/>
    </xf>
    <xf numFmtId="165" fontId="480" fillId="6" borderId="15" xfId="0" applyFont="true" applyFill="true" applyBorder="true" applyNumberFormat="true">
      <alignment horizontal="center" vertical="center" wrapText="false" textRotation="0"/>
      <protection locked="true" hidden="false"/>
    </xf>
    <xf numFmtId="0" fontId="481" fillId="15" borderId="31" xfId="0" applyFont="true" applyFill="true" applyBorder="true">
      <alignment horizontal="center" vertical="center" wrapText="false" textRotation="0"/>
      <protection locked="true" hidden="false"/>
    </xf>
    <xf numFmtId="165" fontId="482" fillId="15" borderId="21" xfId="0" applyFont="true" applyFill="true" applyBorder="true" applyNumberFormat="true">
      <alignment horizontal="center" vertical="center" wrapText="false" textRotation="0"/>
      <protection locked="true" hidden="false"/>
    </xf>
    <xf numFmtId="0" fontId="483" fillId="6" borderId="15" xfId="0" applyFont="true" applyFill="true" applyBorder="true">
      <alignment horizontal="left" vertical="center" wrapText="false" textRotation="0"/>
      <protection locked="true" hidden="false"/>
    </xf>
    <xf numFmtId="165" fontId="484" fillId="6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485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486" fillId="0" borderId="21" xfId="0" applyFont="true" applyFill="true" applyBorder="true" applyNumberFormat="true">
      <alignment horizontal="right" vertical="center" wrapText="false" textRotation="0"/>
      <protection locked="false" hidden="false"/>
    </xf>
    <xf numFmtId="0" fontId="487" fillId="6" borderId="15" xfId="0" applyFont="true" applyFill="true" applyBorder="true">
      <alignment horizontal="center" vertical="center" wrapText="false" textRotation="0"/>
      <protection locked="true" hidden="false"/>
    </xf>
    <xf numFmtId="165" fontId="488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489" fillId="0" borderId="7" xfId="0" applyFont="true" applyFill="true" applyBorder="true">
      <alignment horizontal="center" vertical="center" wrapText="false" textRotation="0"/>
      <protection locked="true" hidden="false"/>
    </xf>
    <xf numFmtId="0" fontId="490" fillId="0" borderId="0" xfId="0" applyFont="true" applyFill="true">
      <alignment horizontal="justify" vertical="center" wrapText="false" textRotation="0"/>
      <protection locked="true" hidden="false"/>
    </xf>
    <xf numFmtId="165" fontId="491" fillId="0" borderId="0" xfId="0" applyFont="true" applyFill="true" applyNumberFormat="true">
      <alignment horizontal="right" vertical="center" wrapText="false" textRotation="0"/>
      <protection locked="true" hidden="false"/>
    </xf>
    <xf numFmtId="0" fontId="492" fillId="0" borderId="9" xfId="0" applyFont="true" applyFill="true" applyBorder="true">
      <alignment horizontal="justify" vertical="center" wrapText="false" textRotation="0"/>
      <protection locked="true" hidden="false"/>
    </xf>
    <xf numFmtId="0" fontId="493" fillId="0" borderId="9" xfId="0" applyFont="true" applyFill="true" applyBorder="true">
      <alignment horizontal="left" vertical="center" wrapText="false" textRotation="0"/>
      <protection locked="true" hidden="false"/>
    </xf>
    <xf numFmtId="165" fontId="494" fillId="0" borderId="9" xfId="0" applyFont="true" applyFill="true" applyBorder="true" applyNumberFormat="true">
      <alignment horizontal="right" vertical="center" wrapText="false" textRotation="0"/>
      <protection locked="true" hidden="false"/>
    </xf>
    <xf numFmtId="0" fontId="495" fillId="6" borderId="15" xfId="0" applyFont="true" applyFill="true" applyBorder="true">
      <alignment horizontal="center" vertical="center" wrapText="false" textRotation="0"/>
      <protection locked="true" hidden="false"/>
    </xf>
    <xf numFmtId="165" fontId="496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0" fontId="497" fillId="6" borderId="15" xfId="0" applyFont="true" applyFill="true" applyBorder="true">
      <alignment horizontal="left" vertical="center" wrapText="false" textRotation="0"/>
      <protection locked="true" hidden="false"/>
    </xf>
    <xf numFmtId="165" fontId="498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499" fillId="6" borderId="15" xfId="0" applyFont="true" applyFill="true" applyBorder="true">
      <alignment horizontal="justify" vertical="center" wrapText="false" textRotation="0"/>
      <protection locked="true" hidden="false"/>
    </xf>
    <xf numFmtId="165" fontId="500" fillId="0" borderId="21" xfId="0" applyFont="true" applyFill="true" applyBorder="true" applyNumberFormat="true">
      <alignment horizontal="right" vertical="center" wrapText="false" textRotation="0"/>
      <protection locked="false" hidden="false"/>
    </xf>
    <xf numFmtId="0" fontId="501" fillId="6" borderId="15" xfId="0" applyFont="true" applyFill="true" applyBorder="true">
      <alignment horizontal="center" vertical="center" wrapText="false" textRotation="0"/>
      <protection locked="true" hidden="false"/>
    </xf>
    <xf numFmtId="165" fontId="502" fillId="6" borderId="21" xfId="0" applyFont="true" applyFill="true" applyBorder="true" applyNumberFormat="true">
      <alignment horizontal="right" vertical="center" wrapText="false" textRotation="0"/>
      <protection locked="false" hidden="false"/>
    </xf>
    <xf numFmtId="0" fontId="503" fillId="0" borderId="0" xfId="0" applyFont="true" applyFill="true">
      <alignment horizontal="justify" vertical="center" wrapText="false" textRotation="0"/>
      <protection locked="false" hidden="false"/>
    </xf>
    <xf numFmtId="0" fontId="504" fillId="0" borderId="7" xfId="0" applyFont="true" applyFill="true" applyBorder="true">
      <alignment horizontal="center" vertical="center" wrapText="false" textRotation="0"/>
      <protection locked="false" hidden="false"/>
    </xf>
    <xf numFmtId="0" fontId="505" fillId="0" borderId="9" xfId="0" applyFont="true" applyFill="true" applyBorder="true">
      <alignment horizontal="justify" vertical="center" wrapText="false" textRotation="0"/>
      <protection locked="false" hidden="false"/>
    </xf>
    <xf numFmtId="0" fontId="506" fillId="0" borderId="9" xfId="0" applyFont="true" applyFill="true" applyBorder="true">
      <alignment horizontal="left" vertical="center" wrapText="false" textRotation="0"/>
      <protection locked="false" hidden="false"/>
    </xf>
    <xf numFmtId="0" fontId="507" fillId="0" borderId="9" xfId="0" applyFont="true" applyFill="true" applyBorder="true">
      <alignment horizontal="center" vertical="center" wrapText="false" textRotation="0"/>
      <protection locked="false" hidden="false"/>
    </xf>
    <xf numFmtId="0" fontId="508" fillId="0" borderId="9" xfId="0" applyFont="true" applyFill="true" applyBorder="true">
      <alignment horizontal="right" vertical="center" wrapText="false" textRotation="0"/>
      <protection locked="false" hidden="false"/>
    </xf>
    <xf numFmtId="0" fontId="509" fillId="6" borderId="15" xfId="0" applyFont="true" applyFill="true" applyBorder="true">
      <alignment horizontal="center" vertical="center" wrapText="false" textRotation="0"/>
      <protection locked="true" hidden="false"/>
    </xf>
    <xf numFmtId="0" fontId="510" fillId="6" borderId="21" xfId="0" applyFont="true" applyFill="true" applyBorder="true">
      <alignment horizontal="center" vertical="center" wrapText="false" textRotation="0"/>
      <protection locked="true" hidden="false"/>
    </xf>
    <xf numFmtId="0" fontId="511" fillId="6" borderId="15" xfId="0" applyFont="true" applyFill="true" applyBorder="true">
      <alignment horizontal="left" vertical="center" wrapText="false" textRotation="0"/>
      <protection locked="true" hidden="false"/>
    </xf>
    <xf numFmtId="165" fontId="512" fillId="18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513" fillId="15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514" fillId="6" borderId="15" xfId="0" applyFont="true" applyFill="true" applyBorder="true">
      <alignment horizontal="justify" vertical="center" wrapText="false" textRotation="0"/>
      <protection locked="true" hidden="false"/>
    </xf>
    <xf numFmtId="165" fontId="515" fillId="0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516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517" fillId="0" borderId="7" xfId="0" applyFont="true" applyFill="true" applyBorder="true">
      <alignment horizontal="center" vertical="center" wrapText="false" textRotation="0"/>
      <protection locked="false" hidden="false"/>
    </xf>
    <xf numFmtId="0" fontId="518" fillId="0" borderId="9" xfId="0" applyFont="true" applyFill="true" applyBorder="true">
      <alignment horizontal="justify" vertical="center" wrapText="false" textRotation="0"/>
      <protection locked="false" hidden="false"/>
    </xf>
    <xf numFmtId="165" fontId="519" fillId="0" borderId="9" xfId="0" applyFont="true" applyFill="true" applyBorder="true" applyNumberFormat="true">
      <alignment horizontal="right" vertical="center" wrapText="false" textRotation="0"/>
      <protection locked="false" hidden="false"/>
    </xf>
    <xf numFmtId="0" fontId="520" fillId="6" borderId="15" xfId="0" applyFont="true" applyFill="true" applyBorder="true">
      <alignment horizontal="center" vertical="center" wrapText="false" textRotation="0"/>
      <protection locked="true" hidden="false"/>
    </xf>
    <xf numFmtId="0" fontId="521" fillId="6" borderId="21" xfId="0" applyFont="true" applyFill="true" applyBorder="true">
      <alignment horizontal="center" vertical="center" wrapText="false" textRotation="0"/>
      <protection locked="true" hidden="false"/>
    </xf>
    <xf numFmtId="165" fontId="522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0" fontId="523" fillId="6" borderId="21" xfId="0" applyFont="true" applyFill="true" applyBorder="true">
      <alignment horizontal="center" vertical="bottom" wrapText="false" textRotation="0"/>
      <protection locked="false" hidden="false"/>
    </xf>
    <xf numFmtId="165" fontId="524" fillId="18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525" fillId="6" borderId="15" xfId="0" applyFont="true" applyFill="true" applyBorder="true">
      <alignment horizontal="left" vertical="center" wrapText="false" textRotation="0"/>
      <protection locked="true" hidden="false"/>
    </xf>
    <xf numFmtId="0" fontId="526" fillId="6" borderId="15" xfId="0" applyFont="true" applyFill="true" applyBorder="true">
      <alignment horizontal="justify" vertical="center" wrapText="false" textRotation="0"/>
      <protection locked="true" hidden="false"/>
    </xf>
    <xf numFmtId="165" fontId="527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528" fillId="15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529" fillId="0" borderId="7" xfId="0" applyFont="true" applyFill="true" applyBorder="true">
      <alignment horizontal="center" vertical="center" wrapText="false" textRotation="0"/>
      <protection locked="false" hidden="false"/>
    </xf>
    <xf numFmtId="0" fontId="530" fillId="0" borderId="9" xfId="0" applyFont="true" applyFill="true" applyBorder="true">
      <alignment horizontal="justify" vertical="center" wrapText="false" textRotation="0"/>
      <protection locked="false" hidden="false"/>
    </xf>
    <xf numFmtId="0" fontId="531" fillId="0" borderId="9" xfId="0" applyFont="true" applyFill="true" applyBorder="true">
      <alignment horizontal="left" vertical="center" wrapText="false" textRotation="0"/>
      <protection locked="false" hidden="false"/>
    </xf>
    <xf numFmtId="165" fontId="532" fillId="0" borderId="9" xfId="0" applyFont="true" applyFill="true" applyBorder="true" applyNumberFormat="true">
      <alignment horizontal="right" vertical="center" wrapText="false" textRotation="0"/>
      <protection locked="false" hidden="false"/>
    </xf>
    <xf numFmtId="0" fontId="533" fillId="6" borderId="15" xfId="0" applyFont="true" applyFill="true" applyBorder="true">
      <alignment horizontal="center" vertical="center" wrapText="false" textRotation="0"/>
      <protection locked="true" hidden="false"/>
    </xf>
    <xf numFmtId="165" fontId="534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165" fontId="535" fillId="18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536" fillId="15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537" fillId="6" borderId="15" xfId="0" applyFont="true" applyFill="true" applyBorder="true">
      <alignment horizontal="left" vertical="center" wrapText="false" textRotation="0"/>
      <protection locked="true" hidden="false"/>
    </xf>
    <xf numFmtId="0" fontId="538" fillId="6" borderId="15" xfId="0" applyFont="true" applyFill="true" applyBorder="true">
      <alignment horizontal="justify" vertical="center" wrapText="false" textRotation="0"/>
      <protection locked="true" hidden="false"/>
    </xf>
    <xf numFmtId="165" fontId="539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540" fillId="0" borderId="0" xfId="0" applyFont="true" applyFill="true">
      <alignment horizontal="justify" vertical="center" wrapText="false" textRotation="0"/>
      <protection locked="false" hidden="false"/>
    </xf>
    <xf numFmtId="0" fontId="541" fillId="0" borderId="7" xfId="0" applyFont="true" applyFill="true" applyBorder="true">
      <alignment horizontal="center" vertical="center" wrapText="false" textRotation="0"/>
      <protection locked="false" hidden="false"/>
    </xf>
    <xf numFmtId="0" fontId="542" fillId="0" borderId="0" xfId="0" applyFont="true" applyFill="true">
      <alignment horizontal="justify" vertical="center" wrapText="false" textRotation="0"/>
      <protection locked="false" hidden="false"/>
    </xf>
    <xf numFmtId="0" fontId="543" fillId="0" borderId="0" xfId="0" applyFont="true" applyFill="true">
      <alignment horizontal="left" vertical="center" wrapText="false" textRotation="0"/>
      <protection locked="false" hidden="false"/>
    </xf>
    <xf numFmtId="165" fontId="544" fillId="0" borderId="9" xfId="0" applyFont="true" applyFill="true" applyBorder="true" applyNumberFormat="true">
      <alignment horizontal="right" vertical="center" wrapText="false" textRotation="0"/>
      <protection locked="false" hidden="false"/>
    </xf>
    <xf numFmtId="0" fontId="545" fillId="6" borderId="33" xfId="0" applyFont="true" applyFill="true" applyBorder="true">
      <alignment horizontal="center" vertical="center" wrapText="false" textRotation="0"/>
      <protection locked="true" hidden="false"/>
    </xf>
    <xf numFmtId="0" fontId="546" fillId="6" borderId="21" xfId="0" applyFont="true" applyFill="true" applyBorder="true">
      <alignment horizontal="center" vertical="center" wrapText="false" textRotation="0"/>
      <protection locked="true" hidden="false"/>
    </xf>
    <xf numFmtId="165" fontId="547" fillId="6" borderId="21" xfId="0" applyFont="true" applyFill="true" applyBorder="true" applyNumberFormat="true">
      <alignment horizontal="center" vertical="center" wrapText="false" textRotation="0"/>
      <protection locked="true" hidden="false"/>
    </xf>
    <xf numFmtId="0" fontId="548" fillId="6" borderId="15" xfId="0" applyFont="true" applyFill="true" applyBorder="true">
      <alignment horizontal="left" vertical="center" wrapText="false" textRotation="0"/>
      <protection locked="true" hidden="false"/>
    </xf>
    <xf numFmtId="49" fontId="549" fillId="6" borderId="21" xfId="0" applyFont="true" applyFill="true" applyBorder="true" applyNumberFormat="true">
      <alignment horizontal="center" vertical="bottom" wrapText="false" textRotation="0"/>
      <protection locked="true" hidden="false"/>
    </xf>
    <xf numFmtId="165" fontId="550" fillId="18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551" fillId="15" borderId="21" xfId="0" applyFont="true" applyFill="true" applyBorder="true" applyNumberFormat="true">
      <alignment horizontal="right" vertical="center" wrapText="false" textRotation="0"/>
      <protection locked="true" hidden="false"/>
    </xf>
    <xf numFmtId="0" fontId="552" fillId="6" borderId="21" xfId="0" applyFont="true" applyFill="true" applyBorder="true">
      <alignment horizontal="justify" vertical="center" wrapText="false" textRotation="0"/>
      <protection locked="true" hidden="false"/>
    </xf>
    <xf numFmtId="165" fontId="553" fillId="9" borderId="21" xfId="0" applyFont="true" applyFill="true" applyBorder="true" applyNumberFormat="true">
      <alignment horizontal="right" vertical="center" wrapText="false" textRotation="0"/>
      <protection locked="true" hidden="false"/>
    </xf>
    <xf numFmtId="165" fontId="554" fillId="9" borderId="21" xfId="0" applyFont="true" applyFill="true" applyBorder="true" applyNumberFormat="true">
      <alignment horizontal="right" vertical="center" wrapText="false" textRotation="0"/>
      <protection locked="false" hidden="false"/>
    </xf>
    <xf numFmtId="165" fontId="555" fillId="9" borderId="7" xfId="0" applyFont="true" applyFill="true" applyBorder="true" applyNumberFormat="true">
      <alignment horizontal="right" vertical="center" wrapText="false" textRotation="0"/>
      <protection locked="true" hidden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16" Type="http://schemas.openxmlformats.org/officeDocument/2006/relationships/worksheet" Target="worksheets/sheet14.xml"/>
  <Relationship Id="rId17" Type="http://schemas.openxmlformats.org/officeDocument/2006/relationships/worksheet" Target="worksheets/sheet15.xml"/>
  <Relationship Id="rId18" Type="http://schemas.openxmlformats.org/officeDocument/2006/relationships/worksheet" Target="worksheets/sheet16.xml"/>
  <Relationship Id="rId19" Type="http://schemas.openxmlformats.org/officeDocument/2006/relationships/worksheet" Target="worksheets/sheet17.xml"/>
  <Relationship Id="rId2" Type="http://schemas.openxmlformats.org/officeDocument/2006/relationships/styles" Target="styles.xml"/>
  <Relationship Id="rId20" Type="http://schemas.openxmlformats.org/officeDocument/2006/relationships/worksheet" Target="worksheets/sheet18.xml"/>
  <Relationship Id="rId21" Type="http://schemas.openxmlformats.org/officeDocument/2006/relationships/worksheet" Target="worksheets/sheet19.xml"/>
  <Relationship Id="rId22" Type="http://schemas.openxmlformats.org/officeDocument/2006/relationships/worksheet" Target="worksheets/sheet20.xml"/>
  <Relationship Id="rId23" Type="http://schemas.openxmlformats.org/officeDocument/2006/relationships/worksheet" Target="worksheets/sheet21.xml"/>
  <Relationship Id="rId24" Type="http://schemas.openxmlformats.org/officeDocument/2006/relationships/worksheet" Target="worksheets/sheet22.xml"/>
  <Relationship Id="rId25" Type="http://schemas.openxmlformats.org/officeDocument/2006/relationships/worksheet" Target="worksheets/sheet23.xml"/>
  <Relationship Id="rId26" Type="http://schemas.openxmlformats.org/officeDocument/2006/relationships/worksheet" Target="worksheets/sheet24.xml"/>
  <Relationship Id="rId27" Type="http://schemas.openxmlformats.org/officeDocument/2006/relationships/worksheet" Target="worksheets/sheet25.xml"/>
  <Relationship Id="rId28" Type="http://schemas.openxmlformats.org/officeDocument/2006/relationships/worksheet" Target="worksheets/sheet26.xml"/>
  <Relationship Id="rId29" Type="http://schemas.openxmlformats.org/officeDocument/2006/relationships/worksheet" Target="worksheets/sheet27.xml"/>
  <Relationship Id="rId3" Type="http://schemas.openxmlformats.org/officeDocument/2006/relationships/worksheet" Target="worksheets/sheet1.xml"/>
  <Relationship Id="rId30" Type="http://schemas.openxmlformats.org/officeDocument/2006/relationships/worksheet" Target="worksheets/sheet28.xml"/>
  <Relationship Id="rId31" Type="http://schemas.openxmlformats.org/officeDocument/2006/relationships/worksheet" Target="worksheets/sheet29.xml"/>
  <Relationship Id="rId32" Type="http://schemas.openxmlformats.org/officeDocument/2006/relationships/worksheet" Target="worksheets/sheet30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 tabSelected="true"/>
  </sheetViews>
  <sheetFormatPr defaultRowHeight="15.0"/>
  <cols>
    <col min="1" max="1" width="13.125" customWidth="true"/>
    <col min="2" max="2" width="15.859375" customWidth="true"/>
    <col min="3" max="3" width="6.5625" customWidth="true"/>
    <col min="4" max="4" width="19.140625" customWidth="true"/>
    <col min="5" max="5" width="19.140625" customWidth="true"/>
    <col min="6" max="6" width="31.171875" customWidth="true"/>
    <col min="7" max="7" width="6.5625" customWidth="true"/>
    <col min="8" max="8" width="20.234375" customWidth="true"/>
    <col min="9" max="9" width="20.234375" customWidth="true"/>
    <col min="11" max="11" width="20.78125" customWidth="true"/>
    <col min="12" max="12" width="20.78125" customWidth="true"/>
  </cols>
  <sheetData>
    <row r="1" ht="14.2" customHeight="true"/>
    <row r="1" ht="14.2" customHeight="true">
      <c r="A1" t="str" s="31">
        <v>资产负债表</v>
      </c>
      <c r="B1" s="31"/>
      <c r="C1" s="31"/>
      <c r="D1" s="31"/>
      <c r="E1" s="31"/>
      <c r="F1" s="31"/>
      <c r="G1" s="31"/>
      <c r="H1" s="31"/>
      <c r="I1" s="31"/>
      <c r="J1" s="1"/>
      <c r="K1" s="1"/>
      <c r="L1" s="1"/>
    </row>
    <row r="2" ht="14.2" customHeight="true">
      <c r="A2" s="32"/>
      <c r="B2" s="32"/>
      <c r="C2" s="32"/>
      <c r="D2" s="33"/>
      <c r="E2" s="33"/>
      <c r="F2" s="32"/>
      <c r="G2" s="32"/>
      <c r="H2" s="33"/>
      <c r="I2" s="33"/>
      <c r="J2" s="1"/>
      <c r="K2" s="1"/>
      <c r="L2" s="1"/>
    </row>
    <row r="3" ht="14.2" customHeight="true">
      <c r="A3" t="str" s="34">
        <v>编制单位：</v>
      </c>
      <c r="B3" t="n" s="35">
        <v>0.0</v>
      </c>
      <c r="C3" s="35"/>
      <c r="D3" s="36"/>
      <c r="E3" t="n" s="36">
        <v>0.0</v>
      </c>
      <c r="F3" s="36"/>
      <c r="G3" s="34"/>
      <c r="H3" s="36"/>
      <c r="I3" t="str" s="36">
        <v>单位/元</v>
      </c>
      <c r="J3" s="1"/>
      <c r="K3" s="1"/>
      <c r="L3" s="1"/>
    </row>
    <row r="4" ht="14.2" customHeight="true">
      <c r="A4" t="str" s="37">
        <v>资   产</v>
      </c>
      <c r="B4" s="37"/>
      <c r="C4" t="str" s="38">
        <v>行次</v>
      </c>
      <c r="D4" t="str" s="39">
        <v> 年初余额 </v>
      </c>
      <c r="E4" t="str" s="39">
        <v> 期末余额 </v>
      </c>
      <c r="F4" t="str" s="38">
        <v>负债及所有者权益</v>
      </c>
      <c r="G4" t="str" s="38">
        <v>行次</v>
      </c>
      <c r="H4" t="str" s="39">
        <v> 年初余额 </v>
      </c>
      <c r="I4" t="str" s="39">
        <v> 期末余额 </v>
      </c>
      <c r="J4" s="1"/>
      <c r="K4" s="1"/>
      <c r="L4" s="1"/>
    </row>
    <row r="5" ht="14.2" customHeight="true">
      <c r="A5" t="str" s="40">
        <v>  货币资金</v>
      </c>
      <c r="B5" s="40"/>
      <c r="C5" t="n" s="41">
        <v>1.0</v>
      </c>
      <c r="D5" t="n" s="42">
        <v>0.0</v>
      </c>
      <c r="E5" t="n" s="42">
        <v>0.0</v>
      </c>
      <c r="F5" t="str" s="43">
        <v>  短期借款</v>
      </c>
      <c r="G5" t="n" s="41">
        <v>1.0</v>
      </c>
      <c r="H5" t="n" s="42">
        <v>0.0</v>
      </c>
      <c r="I5" t="n" s="42">
        <v>0.0</v>
      </c>
      <c r="J5" s="1"/>
      <c r="K5" s="1"/>
      <c r="L5" s="1"/>
    </row>
    <row r="6" ht="14.2" customHeight="true">
      <c r="A6" t="str" s="44">
        <v>  交易性金融资产　　</v>
      </c>
      <c r="B6" s="44"/>
      <c r="C6" t="n" s="41">
        <v>2.0</v>
      </c>
      <c r="D6" t="n" s="42">
        <v>0.0</v>
      </c>
      <c r="E6" t="n" s="42">
        <v>0.0</v>
      </c>
      <c r="F6" t="str" s="43">
        <v>  交易性金融负债</v>
      </c>
      <c r="G6" t="n" s="41">
        <v>2.0</v>
      </c>
      <c r="H6" t="n" s="42">
        <v>0.0</v>
      </c>
      <c r="I6" t="n" s="42">
        <v>0.0</v>
      </c>
      <c r="J6" s="1"/>
      <c r="K6" s="1"/>
      <c r="L6" s="1"/>
    </row>
    <row r="7" ht="14.2" customHeight="true">
      <c r="A7" t="str" s="44">
        <v>  衍生金融资产</v>
      </c>
      <c r="B7" s="44"/>
      <c r="C7" t="n" s="41">
        <v>3.0</v>
      </c>
      <c r="D7" s="42"/>
      <c r="E7" s="42"/>
      <c r="F7" t="str" s="43">
        <v>  衍生金融负债</v>
      </c>
      <c r="G7" t="n" s="41">
        <v>3.0</v>
      </c>
      <c r="H7" s="42"/>
      <c r="I7" s="42"/>
      <c r="J7" s="1"/>
      <c r="K7" s="1"/>
      <c r="L7" s="1"/>
    </row>
    <row r="8" ht="14.2" customHeight="true">
      <c r="A8" t="str" s="44">
        <v>  应收票据</v>
      </c>
      <c r="B8" s="44"/>
      <c r="C8" t="n" s="41">
        <v>4.0</v>
      </c>
      <c r="D8" t="n" s="42">
        <v>0.0</v>
      </c>
      <c r="E8" t="n" s="42">
        <v>0.0</v>
      </c>
      <c r="F8" t="str" s="43">
        <v>  应付票据</v>
      </c>
      <c r="G8" t="n" s="41">
        <v>4.0</v>
      </c>
      <c r="H8" t="n" s="42">
        <v>0.0</v>
      </c>
      <c r="I8" t="n" s="42">
        <v>0.0</v>
      </c>
      <c r="J8" s="1"/>
      <c r="K8" s="1"/>
      <c r="L8" s="1"/>
    </row>
    <row r="9" ht="14.2" customHeight="true">
      <c r="A9" t="str" s="44">
        <v>  应收账款</v>
      </c>
      <c r="B9" s="44"/>
      <c r="C9" t="n" s="41">
        <v>5.0</v>
      </c>
      <c r="D9" t="n" s="45">
        <v>0.0</v>
      </c>
      <c r="E9" t="n" s="45">
        <v>0.0</v>
      </c>
      <c r="F9" t="str" s="43">
        <v>  应付账款</v>
      </c>
      <c r="G9" t="n" s="41">
        <v>5.0</v>
      </c>
      <c r="H9" t="n" s="45">
        <v>0.0</v>
      </c>
      <c r="I9" t="n" s="45">
        <v>0.0</v>
      </c>
      <c r="J9" s="1"/>
      <c r="K9" s="1"/>
      <c r="L9" s="1"/>
    </row>
    <row r="10" ht="14.2" customHeight="true">
      <c r="A10" t="str" s="40">
        <v>  应收款项融资</v>
      </c>
      <c r="B10" s="40"/>
      <c r="C10" t="n" s="41">
        <v>6.0</v>
      </c>
      <c r="D10" s="46"/>
      <c r="E10" s="46"/>
      <c r="F10" t="str" s="43">
        <v>  预收账款</v>
      </c>
      <c r="G10" t="n" s="41">
        <v>6.0</v>
      </c>
      <c r="H10" t="n" s="45">
        <v>0.0</v>
      </c>
      <c r="I10" t="n" s="45">
        <v>0.0</v>
      </c>
      <c r="J10" s="1"/>
      <c r="K10" s="1"/>
      <c r="L10" s="1"/>
    </row>
    <row r="11" ht="14.2" customHeight="true">
      <c r="A11" t="str" s="44">
        <v>  预付款项</v>
      </c>
      <c r="B11" s="44"/>
      <c r="C11" t="n" s="41">
        <v>7.0</v>
      </c>
      <c r="D11" t="n" s="45">
        <v>0.0</v>
      </c>
      <c r="E11" t="n" s="45">
        <v>0.0</v>
      </c>
      <c r="F11" t="str" s="43">
        <v>  合同负债</v>
      </c>
      <c r="G11" t="n" s="41">
        <v>7.0</v>
      </c>
      <c r="H11" t="n" s="46">
        <v>0.0</v>
      </c>
      <c r="I11" t="n" s="46">
        <v>0.0</v>
      </c>
      <c r="J11" s="1"/>
      <c r="K11" s="1"/>
      <c r="L11" s="1"/>
    </row>
    <row r="12" ht="14.2" customHeight="true">
      <c r="A12" t="str" s="44">
        <v>  其他应收款</v>
      </c>
      <c r="B12" s="44"/>
      <c r="C12" t="n" s="41">
        <v>8.0</v>
      </c>
      <c r="D12" t="n" s="47">
        <v>0.0</v>
      </c>
      <c r="E12" t="n" s="47">
        <v>0.0</v>
      </c>
      <c r="F12" t="str" s="43">
        <v>  应付职工薪酬</v>
      </c>
      <c r="G12" t="n" s="41">
        <v>8.0</v>
      </c>
      <c r="H12" t="n" s="42">
        <v>0.0</v>
      </c>
      <c r="I12" t="n" s="42">
        <v>0.0</v>
      </c>
      <c r="J12" s="1"/>
      <c r="K12" s="1"/>
      <c r="L12" s="1"/>
    </row>
    <row r="13" ht="14.2" customHeight="true">
      <c r="A13" t="str" s="44">
        <v>     其中：应收股利</v>
      </c>
      <c r="B13" s="44"/>
      <c r="C13" t="n" s="41">
        <v>9.0</v>
      </c>
      <c r="D13" t="n" s="42">
        <v>0.0</v>
      </c>
      <c r="E13" t="n" s="42">
        <v>0.0</v>
      </c>
      <c r="F13" t="str" s="43">
        <v>  应交税费</v>
      </c>
      <c r="G13" t="n" s="41">
        <v>9.0</v>
      </c>
      <c r="H13" t="n" s="46">
        <v>0.0</v>
      </c>
      <c r="I13" t="n" s="46">
        <v>0.0</v>
      </c>
      <c r="J13" s="1"/>
      <c r="K13" s="1"/>
      <c r="L13" s="1"/>
    </row>
    <row r="14" ht="14.2" customHeight="true">
      <c r="A14" t="str" s="44">
        <v>           应收利息</v>
      </c>
      <c r="B14" s="44"/>
      <c r="C14" t="n" s="41">
        <v>10.0</v>
      </c>
      <c r="D14" t="n" s="46">
        <v>0.0</v>
      </c>
      <c r="E14" t="n" s="46">
        <v>0.0</v>
      </c>
      <c r="F14" t="str" s="43">
        <v>  其他应付款</v>
      </c>
      <c r="G14" t="n" s="41">
        <v>10.0</v>
      </c>
      <c r="H14" t="n" s="47">
        <v>0.0</v>
      </c>
      <c r="I14" t="n" s="47">
        <v>0.0</v>
      </c>
      <c r="J14" s="1"/>
      <c r="K14" s="48"/>
      <c r="L14" s="48"/>
    </row>
    <row r="15" ht="14.2" customHeight="true">
      <c r="A15" t="str" s="44">
        <v>  存货</v>
      </c>
      <c r="B15" s="44"/>
      <c r="C15" t="n" s="41">
        <v>11.0</v>
      </c>
      <c r="D15" t="n" s="42">
        <v>0.0</v>
      </c>
      <c r="E15" t="n" s="42">
        <v>0.0</v>
      </c>
      <c r="F15" t="str" s="43">
        <v>     其中：应付股利</v>
      </c>
      <c r="G15" t="n" s="41">
        <v>11.0</v>
      </c>
      <c r="H15" t="n" s="42">
        <v>0.0</v>
      </c>
      <c r="I15" t="n" s="42">
        <v>0.0</v>
      </c>
      <c r="J15" s="1"/>
      <c r="K15" s="1"/>
      <c r="L15" s="1"/>
    </row>
    <row r="16" ht="14.2" customHeight="true">
      <c r="A16" t="str" s="44">
        <v>  合同资产</v>
      </c>
      <c r="B16" s="44"/>
      <c r="C16" t="n" s="41">
        <v>12.0</v>
      </c>
      <c r="D16" t="n" s="42">
        <v>0.0</v>
      </c>
      <c r="E16" t="n" s="42">
        <v>0.0</v>
      </c>
      <c r="F16" t="str" s="43">
        <v>           应付利息</v>
      </c>
      <c r="G16" t="n" s="41">
        <v>12.0</v>
      </c>
      <c r="H16" t="n" s="46">
        <v>0.0</v>
      </c>
      <c r="I16" t="n" s="46">
        <v>0.0</v>
      </c>
      <c r="J16" s="1"/>
      <c r="K16" s="1"/>
      <c r="L16" s="1"/>
    </row>
    <row r="17" ht="14.2" customHeight="true">
      <c r="A17" t="str" s="44">
        <v>  持有待售资产</v>
      </c>
      <c r="B17" s="44"/>
      <c r="C17" t="n" s="41">
        <v>13.0</v>
      </c>
      <c r="D17" s="42"/>
      <c r="E17" s="42"/>
      <c r="F17" t="str" s="43">
        <v>  持有待售负债</v>
      </c>
      <c r="G17" t="n" s="41">
        <v>13.0</v>
      </c>
      <c r="H17" s="46"/>
      <c r="I17" s="46"/>
      <c r="J17" s="1"/>
      <c r="K17" s="1"/>
      <c r="L17" s="1"/>
    </row>
    <row r="18" ht="14.2" customHeight="true">
      <c r="A18" t="str" s="44">
        <v>  一年内到期的非流动资产</v>
      </c>
      <c r="B18" s="44"/>
      <c r="C18" t="n" s="41">
        <v>14.0</v>
      </c>
      <c r="D18" s="49"/>
      <c r="E18" s="49"/>
      <c r="F18" t="str" s="43">
        <v>  一年内到期的非流动负债</v>
      </c>
      <c r="G18" t="n" s="41">
        <v>14.0</v>
      </c>
      <c r="H18" s="49"/>
      <c r="I18" s="49"/>
      <c r="J18" s="1"/>
      <c r="K18" s="1"/>
      <c r="L18" s="1"/>
    </row>
    <row r="19" ht="14.2" customHeight="true">
      <c r="A19" t="str" s="44">
        <v>  其他流动资产</v>
      </c>
      <c r="B19" s="44"/>
      <c r="C19" t="n" s="41">
        <v>15.0</v>
      </c>
      <c r="D19" t="n" s="50">
        <v>0.0</v>
      </c>
      <c r="E19" t="n" s="50">
        <v>0.0</v>
      </c>
      <c r="F19" t="str" s="43">
        <v>  其他流动负债</v>
      </c>
      <c r="G19" t="n" s="41">
        <v>15.0</v>
      </c>
      <c r="H19" s="49"/>
      <c r="I19" s="49"/>
      <c r="J19" s="1"/>
      <c r="K19" s="1"/>
      <c r="L19" s="1"/>
    </row>
    <row r="20" ht="14.2" customHeight="true">
      <c r="A20" t="str" s="51">
        <v>  流动资产合计</v>
      </c>
      <c r="B20" s="51"/>
      <c r="C20" t="n" s="41">
        <v>16.0</v>
      </c>
      <c r="D20" t="n" s="52">
        <f>SUM(D5:D19)-D13-D14</f>
        <v>0.0</v>
      </c>
      <c r="E20" t="n" s="52">
        <f>SUM(E5:E19)-E13-E14</f>
        <v>0.0</v>
      </c>
      <c r="F20" t="str" s="53">
        <v>      流动负债合计</v>
      </c>
      <c r="G20" t="n" s="41">
        <v>16.0</v>
      </c>
      <c r="H20" t="n" s="52">
        <f>SUM(H5:H19)-H15-H16</f>
        <v>0.0</v>
      </c>
      <c r="I20" t="n" s="52">
        <f>SUM(I5:I19)-I15-I16</f>
        <v>0.0</v>
      </c>
      <c r="J20" s="1"/>
      <c r="K20" s="1"/>
      <c r="L20" s="1"/>
    </row>
    <row r="21" ht="14.2" customHeight="true">
      <c r="A21" t="str" s="44">
        <v>  债权投资</v>
      </c>
      <c r="B21" s="44"/>
      <c r="C21" t="n" s="41">
        <v>17.0</v>
      </c>
      <c r="D21" t="n" s="42">
        <v>0.0</v>
      </c>
      <c r="E21" t="n" s="42">
        <v>0.0</v>
      </c>
      <c r="F21" t="str" s="43">
        <v>  长期借款</v>
      </c>
      <c r="G21" t="n" s="41">
        <v>17.0</v>
      </c>
      <c r="H21" t="n" s="42">
        <v>0.0</v>
      </c>
      <c r="I21" t="n" s="42">
        <v>0.0</v>
      </c>
      <c r="J21" s="1"/>
      <c r="K21" s="1"/>
      <c r="L21" s="1"/>
    </row>
    <row r="22" ht="14.2" customHeight="true">
      <c r="A22" t="str" s="44">
        <v>  其他债权投资</v>
      </c>
      <c r="B22" s="44"/>
      <c r="C22" t="n" s="41">
        <v>18.0</v>
      </c>
      <c r="D22" t="n" s="42">
        <v>0.0</v>
      </c>
      <c r="E22" t="n" s="42">
        <v>0.0</v>
      </c>
      <c r="F22" t="str" s="43">
        <v>  应付债券</v>
      </c>
      <c r="G22" t="n" s="41">
        <v>18.0</v>
      </c>
      <c r="H22" t="n" s="42">
        <v>0.0</v>
      </c>
      <c r="I22" t="n" s="42">
        <v>0.0</v>
      </c>
      <c r="J22" s="1"/>
      <c r="K22" s="1"/>
      <c r="L22" s="1"/>
    </row>
    <row r="23" ht="14.2" customHeight="true">
      <c r="A23" t="str" s="44">
        <v>  长期应收款</v>
      </c>
      <c r="B23" s="44"/>
      <c r="C23" t="n" s="41">
        <v>19.0</v>
      </c>
      <c r="D23" t="n" s="42">
        <v>0.0</v>
      </c>
      <c r="E23" t="n" s="42">
        <v>0.0</v>
      </c>
      <c r="F23" t="str" s="43">
        <v>      其中：优先股</v>
      </c>
      <c r="G23" t="n" s="41">
        <v>19.0</v>
      </c>
      <c r="H23" s="49"/>
      <c r="I23" s="49"/>
      <c r="J23" s="1"/>
      <c r="K23" s="1"/>
      <c r="L23" s="1"/>
    </row>
    <row r="24" ht="14.2" customHeight="true">
      <c r="A24" t="str" s="44">
        <v>  长期股权投资</v>
      </c>
      <c r="B24" s="44"/>
      <c r="C24" t="n" s="41">
        <v>20.0</v>
      </c>
      <c r="D24" t="n" s="42">
        <v>0.0</v>
      </c>
      <c r="E24" t="n" s="42">
        <v>0.0</v>
      </c>
      <c r="F24" t="str" s="43">
        <v>            永续债</v>
      </c>
      <c r="G24" t="n" s="41">
        <v>20.0</v>
      </c>
      <c r="H24" s="49"/>
      <c r="I24" s="49"/>
      <c r="J24" s="1"/>
      <c r="K24" s="1"/>
      <c r="L24" s="1"/>
    </row>
    <row r="25" ht="14.2" customHeight="true">
      <c r="A25" t="str" s="44">
        <v>  其他权益工具投资</v>
      </c>
      <c r="B25" s="44"/>
      <c r="C25" t="n" s="41">
        <v>21.0</v>
      </c>
      <c r="D25" s="42"/>
      <c r="E25" s="42"/>
      <c r="F25" t="str" s="43">
        <v>  租赁负债</v>
      </c>
      <c r="G25" t="n" s="41">
        <v>21.0</v>
      </c>
      <c r="H25" s="49"/>
      <c r="I25" s="49"/>
      <c r="J25" s="1"/>
      <c r="K25" s="1"/>
      <c r="L25" s="1"/>
    </row>
    <row r="26" ht="14.2" customHeight="true">
      <c r="A26" t="str" s="44">
        <v>  其他非流动金融资产</v>
      </c>
      <c r="B26" s="44"/>
      <c r="C26" t="n" s="41">
        <v>22.0</v>
      </c>
      <c r="D26" s="42"/>
      <c r="E26" s="42"/>
      <c r="F26" t="str" s="43">
        <v>  长期应付款</v>
      </c>
      <c r="G26" t="n" s="41">
        <v>22.0</v>
      </c>
      <c r="H26" t="n" s="49">
        <v>0.0</v>
      </c>
      <c r="I26" t="n" s="49">
        <v>0.0</v>
      </c>
      <c r="J26" s="1"/>
      <c r="K26" s="1"/>
      <c r="L26" s="1"/>
    </row>
    <row r="27" ht="14.2" customHeight="true">
      <c r="A27" t="str" s="44">
        <v>  投资性房地产</v>
      </c>
      <c r="B27" s="44"/>
      <c r="C27" t="n" s="41">
        <v>23.0</v>
      </c>
      <c r="D27" t="n" s="42">
        <v>0.0</v>
      </c>
      <c r="E27" t="n" s="42">
        <v>0.0</v>
      </c>
      <c r="F27" t="str" s="43">
        <v>     其中：专项应付款</v>
      </c>
      <c r="G27" t="n" s="41">
        <v>23.0</v>
      </c>
      <c r="H27" s="49"/>
      <c r="I27" s="49"/>
      <c r="J27" s="1"/>
      <c r="K27" s="1"/>
      <c r="L27" s="1"/>
    </row>
    <row r="28" ht="14.2" customHeight="true">
      <c r="A28" t="str" s="44">
        <v>  固定资产</v>
      </c>
      <c r="B28" s="44"/>
      <c r="C28" t="n" s="41">
        <v>24.0</v>
      </c>
      <c r="D28" t="n" s="42">
        <v>0.0</v>
      </c>
      <c r="E28" t="n" s="42">
        <v>0.0</v>
      </c>
      <c r="F28" t="str" s="43">
        <v>  预计负债</v>
      </c>
      <c r="G28" t="n" s="41">
        <v>24.0</v>
      </c>
      <c r="H28" t="n" s="49">
        <v>0.0</v>
      </c>
      <c r="I28" t="n" s="49">
        <v>0.0</v>
      </c>
      <c r="J28" s="1"/>
      <c r="K28" s="1"/>
      <c r="L28" s="1"/>
    </row>
    <row r="29" ht="14.2" customHeight="true">
      <c r="A29" t="str" s="44">
        <v>  在建工程</v>
      </c>
      <c r="B29" s="54"/>
      <c r="C29" t="n" s="41">
        <v>25.0</v>
      </c>
      <c r="D29" t="n" s="42">
        <v>0.0</v>
      </c>
      <c r="E29" t="n" s="42">
        <v>0.0</v>
      </c>
      <c r="F29" t="str" s="43">
        <v>  递延收益</v>
      </c>
      <c r="G29" t="n" s="41">
        <v>25.0</v>
      </c>
      <c r="H29" t="n" s="49">
        <v>0.0</v>
      </c>
      <c r="I29" t="n" s="49">
        <v>0.0</v>
      </c>
      <c r="J29" s="1"/>
      <c r="K29" s="1"/>
      <c r="L29" s="1"/>
    </row>
    <row r="30" ht="14.2" customHeight="true">
      <c r="A30" t="str" s="44">
        <v>     其中：工程物资</v>
      </c>
      <c r="B30" s="44"/>
      <c r="C30" t="n" s="41">
        <v>26.0</v>
      </c>
      <c r="D30" t="n" s="42">
        <v>0.0</v>
      </c>
      <c r="E30" t="n" s="42">
        <v>0.0</v>
      </c>
      <c r="F30" t="str" s="43">
        <v>  递延所得税负债</v>
      </c>
      <c r="G30" t="n" s="41">
        <v>26.0</v>
      </c>
      <c r="H30" t="n" s="49">
        <v>0.0</v>
      </c>
      <c r="I30" t="n" s="49">
        <v>0.0</v>
      </c>
      <c r="J30" s="1"/>
      <c r="K30" s="1"/>
      <c r="L30" s="1"/>
    </row>
    <row r="31" ht="14.2" customHeight="true">
      <c r="A31" t="str" s="44">
        <v>  生产性生物资产</v>
      </c>
      <c r="B31" s="44"/>
      <c r="C31" t="n" s="41">
        <v>27.0</v>
      </c>
      <c r="D31" t="n" s="42">
        <v>0.0</v>
      </c>
      <c r="E31" t="n" s="42">
        <v>0.0</v>
      </c>
      <c r="F31" t="str" s="43">
        <v>  其他非流动负债</v>
      </c>
      <c r="G31" t="n" s="41">
        <v>27.0</v>
      </c>
      <c r="H31" s="49"/>
      <c r="I31" s="49"/>
      <c r="J31" s="1"/>
      <c r="K31" s="1"/>
      <c r="L31" s="1"/>
    </row>
    <row r="32" ht="14.2" customHeight="true">
      <c r="A32" t="str" s="44">
        <v>  油气资产</v>
      </c>
      <c r="B32" s="44"/>
      <c r="C32" t="n" s="41">
        <v>28.0</v>
      </c>
      <c r="D32" s="42"/>
      <c r="E32" s="42"/>
      <c r="F32" t="str" s="43">
        <v>    非流动负债合计</v>
      </c>
      <c r="G32" t="n" s="41">
        <v>28.0</v>
      </c>
      <c r="H32" t="n" s="52">
        <f>SUM(H21:H31)-H23-H24-H27</f>
        <v>0.0</v>
      </c>
      <c r="I32" t="n" s="52">
        <f>SUM(I21:I31)-I23-I24-I27</f>
        <v>0.0</v>
      </c>
      <c r="J32" s="1"/>
      <c r="K32" s="1"/>
      <c r="L32" s="1"/>
    </row>
    <row r="33" ht="14.2" customHeight="true">
      <c r="A33" t="str" s="44">
        <v>  使用权资产</v>
      </c>
      <c r="B33" s="44"/>
      <c r="C33" t="n" s="41">
        <v>29.0</v>
      </c>
      <c r="D33" s="42"/>
      <c r="E33" s="42"/>
      <c r="F33" t="str" s="53">
        <v>        负债合计</v>
      </c>
      <c r="G33" t="n" s="41">
        <v>29.0</v>
      </c>
      <c r="H33" t="n" s="52">
        <f>H20+H32</f>
        <v>0.0</v>
      </c>
      <c r="I33" t="n" s="52">
        <f>I20+I32</f>
        <v>0.0</v>
      </c>
      <c r="J33" s="1"/>
      <c r="K33" s="1"/>
      <c r="L33" s="1"/>
    </row>
    <row r="34" ht="14.2" customHeight="true">
      <c r="A34" t="str" s="44">
        <v>  无形资产</v>
      </c>
      <c r="B34" s="44"/>
      <c r="C34" t="n" s="41">
        <v>30.0</v>
      </c>
      <c r="D34" t="n" s="49">
        <v>0.0</v>
      </c>
      <c r="E34" t="n" s="49">
        <v>0.0</v>
      </c>
      <c r="F34" t="str" s="43">
        <v>  实收资本（或股本）</v>
      </c>
      <c r="G34" t="n" s="41">
        <v>30.0</v>
      </c>
      <c r="H34" t="n" s="49">
        <v>0.0</v>
      </c>
      <c r="I34" t="n" s="49">
        <v>0.0</v>
      </c>
      <c r="J34" s="1"/>
      <c r="K34" s="1"/>
      <c r="L34" s="1"/>
    </row>
    <row r="35" ht="14.2" customHeight="true">
      <c r="A35" t="str" s="44">
        <v>  开发支出</v>
      </c>
      <c r="B35" s="44"/>
      <c r="C35" t="n" s="41">
        <v>31.0</v>
      </c>
      <c r="D35" t="n" s="49">
        <v>0.0</v>
      </c>
      <c r="E35" t="n" s="49">
        <v>0.0</v>
      </c>
      <c r="F35" t="str" s="43">
        <v>  其他权益工具</v>
      </c>
      <c r="G35" t="n" s="41">
        <v>31.0</v>
      </c>
      <c r="H35" t="n" s="49">
        <v>0.0</v>
      </c>
      <c r="I35" t="n" s="49">
        <v>0.0</v>
      </c>
      <c r="J35" s="1"/>
      <c r="K35" s="1"/>
      <c r="L35" s="1"/>
    </row>
    <row r="36" ht="14.2" customHeight="true">
      <c r="A36" t="str" s="44">
        <v>  商誉</v>
      </c>
      <c r="B36" s="54"/>
      <c r="C36" t="n" s="41">
        <v>32.0</v>
      </c>
      <c r="D36" t="n" s="49">
        <v>0.0</v>
      </c>
      <c r="E36" t="n" s="49">
        <v>0.0</v>
      </c>
      <c r="F36" t="str" s="43">
        <v>      其中：优先股</v>
      </c>
      <c r="G36" t="n" s="41">
        <v>32.0</v>
      </c>
      <c r="H36" t="n" s="49">
        <v>0.0</v>
      </c>
      <c r="I36" t="n" s="49">
        <v>0.0</v>
      </c>
      <c r="J36" s="1"/>
      <c r="K36" s="1"/>
      <c r="L36" s="1"/>
    </row>
    <row r="37" ht="14.2" customHeight="true">
      <c r="A37" t="str" s="44">
        <v>  长期待摊费用</v>
      </c>
      <c r="B37" s="54"/>
      <c r="C37" t="n" s="41">
        <v>33.0</v>
      </c>
      <c r="D37" t="n" s="49">
        <v>0.0</v>
      </c>
      <c r="E37" t="n" s="49">
        <v>0.0</v>
      </c>
      <c r="F37" t="str" s="43">
        <v>            永续债</v>
      </c>
      <c r="G37" t="n" s="41">
        <v>33.0</v>
      </c>
      <c r="H37" t="n" s="49">
        <v>0.0</v>
      </c>
      <c r="I37" t="n" s="49">
        <v>0.0</v>
      </c>
      <c r="J37" s="1"/>
      <c r="K37" s="1"/>
      <c r="L37" s="1"/>
    </row>
    <row r="38" ht="14.2" customHeight="true">
      <c r="A38" t="str" s="44">
        <v>  递延所得税资产</v>
      </c>
      <c r="B38" s="44"/>
      <c r="C38" t="n" s="41">
        <v>34.0</v>
      </c>
      <c r="D38" t="n" s="49">
        <v>0.0</v>
      </c>
      <c r="E38" t="n" s="49">
        <v>0.0</v>
      </c>
      <c r="F38" t="str" s="43">
        <v>  资本公积</v>
      </c>
      <c r="G38" t="n" s="41">
        <v>34.0</v>
      </c>
      <c r="H38" t="n" s="49">
        <v>0.0</v>
      </c>
      <c r="I38" t="n" s="49">
        <v>0.0</v>
      </c>
      <c r="J38" s="1"/>
      <c r="K38" s="1"/>
      <c r="L38" s="1"/>
    </row>
    <row r="39" ht="14.2" customHeight="true">
      <c r="A39" t="str" s="44">
        <v>  其他非流动资产</v>
      </c>
      <c r="B39" s="44"/>
      <c r="C39" t="n" s="41">
        <v>35.0</v>
      </c>
      <c r="D39" t="n" s="42">
        <v>0.0</v>
      </c>
      <c r="E39" t="n" s="42">
        <v>0.0</v>
      </c>
      <c r="F39" t="str" s="43">
        <v>  减：库存股</v>
      </c>
      <c r="G39" t="n" s="41">
        <v>35.0</v>
      </c>
      <c r="H39" t="n" s="49">
        <v>0.0</v>
      </c>
      <c r="I39" t="n" s="49">
        <v>0.0</v>
      </c>
      <c r="J39" s="1"/>
      <c r="K39" s="1"/>
      <c r="L39" s="1"/>
    </row>
    <row r="40" ht="14.2" customHeight="true">
      <c r="A40" s="44"/>
      <c r="B40" s="54"/>
      <c r="C40" t="n" s="41">
        <v>36.0</v>
      </c>
      <c r="D40" s="42"/>
      <c r="E40" s="42"/>
      <c r="F40" t="str" s="43">
        <v>  其他综合收益</v>
      </c>
      <c r="G40" t="n" s="41">
        <v>36.0</v>
      </c>
      <c r="H40" s="49"/>
      <c r="I40" s="49"/>
      <c r="J40" s="1"/>
      <c r="K40" s="1"/>
      <c r="L40" s="1"/>
    </row>
    <row r="41" ht="14.2" customHeight="true">
      <c r="A41" s="44"/>
      <c r="B41" s="44"/>
      <c r="C41" t="n" s="41">
        <v>37.0</v>
      </c>
      <c r="D41" s="49"/>
      <c r="E41" s="49"/>
      <c r="F41" t="str" s="43">
        <v>  专项储备</v>
      </c>
      <c r="G41" t="n" s="41">
        <v>37.0</v>
      </c>
      <c r="H41" t="n" s="49">
        <v>0.0</v>
      </c>
      <c r="I41" t="n" s="49">
        <v>0.0</v>
      </c>
      <c r="J41" s="1"/>
      <c r="K41" s="1"/>
      <c r="L41" s="1"/>
    </row>
    <row r="42" ht="14.2" customHeight="true">
      <c r="A42" s="44"/>
      <c r="B42" s="44"/>
      <c r="C42" t="n" s="41">
        <v>38.0</v>
      </c>
      <c r="D42" s="42"/>
      <c r="E42" s="42"/>
      <c r="F42" t="str" s="43">
        <v>  盈余公积</v>
      </c>
      <c r="G42" t="n" s="41">
        <v>38.0</v>
      </c>
      <c r="H42" t="n" s="49">
        <v>0.0</v>
      </c>
      <c r="I42" t="n" s="49">
        <v>0.0</v>
      </c>
      <c r="J42" s="1"/>
      <c r="K42" s="1"/>
      <c r="L42" s="1"/>
    </row>
    <row r="43" ht="14.2" customHeight="true">
      <c r="A43" s="44"/>
      <c r="B43" s="44"/>
      <c r="C43" t="n" s="41">
        <v>39.0</v>
      </c>
      <c r="D43" s="42"/>
      <c r="E43" s="42"/>
      <c r="F43" t="str" s="43">
        <v>  未分配利润</v>
      </c>
      <c r="G43" t="n" s="41">
        <v>39.0</v>
      </c>
      <c r="H43" t="n" s="42">
        <f>所有者权益变动表!N9</f>
        <v>0.0</v>
      </c>
      <c r="I43" t="n" s="42">
        <f>所有者权益变动表!N32</f>
        <v>0.0</v>
      </c>
      <c r="J43" s="1"/>
      <c r="K43" s="1"/>
      <c r="L43" s="1"/>
    </row>
    <row r="44" ht="14.2" customHeight="true">
      <c r="A44" s="44"/>
      <c r="B44" s="44"/>
      <c r="C44" t="n" s="41">
        <v>40.0</v>
      </c>
      <c r="D44" s="42"/>
      <c r="E44" s="42"/>
      <c r="F44" t="str" s="43">
        <v>      其中：本年利润</v>
      </c>
      <c r="G44" t="n" s="41">
        <v>40.0</v>
      </c>
      <c r="H44" s="42"/>
      <c r="I44" t="n" s="42">
        <f>利润表!E30</f>
        <v>0.0</v>
      </c>
      <c r="J44" s="1"/>
      <c r="K44" s="1"/>
      <c r="L44" s="1"/>
    </row>
    <row r="45" ht="14.2" customHeight="true">
      <c r="A45" s="44"/>
      <c r="B45" s="44"/>
      <c r="C45" t="n" s="41">
        <v>41.0</v>
      </c>
      <c r="D45" s="42"/>
      <c r="E45" s="42"/>
      <c r="F45" t="str" s="43">
        <v>  外币报表折算差额</v>
      </c>
      <c r="G45" t="n" s="41">
        <v>41.0</v>
      </c>
      <c r="H45" s="49"/>
      <c r="I45" s="49"/>
      <c r="J45" s="1"/>
      <c r="K45" s="1"/>
      <c r="L45" s="1"/>
    </row>
    <row r="46" ht="14.2" customHeight="true">
      <c r="A46" t="str" s="51">
        <v> 非流动资产合计  </v>
      </c>
      <c r="B46" s="51"/>
      <c r="C46" t="n" s="41">
        <v>42.0</v>
      </c>
      <c r="D46" t="n" s="52">
        <f>SUM(D21:D39)-D30</f>
        <v>0.0</v>
      </c>
      <c r="E46" t="n" s="52">
        <f>SUM(E21:E39)-E30</f>
        <v>0.0</v>
      </c>
      <c r="F46" t="str" s="43">
        <v>归属于母公司所有者权益合计</v>
      </c>
      <c r="G46" t="n" s="41">
        <v>42.0</v>
      </c>
      <c r="H46" t="n" s="52">
        <f>H34+H35+H38-H39+H40+H41+H42+H43+H45</f>
        <v>0.0</v>
      </c>
      <c r="I46" t="n" s="52">
        <f>I34+I35+I38-I39+I40+I41+I42+I43+I45</f>
        <v>0.0</v>
      </c>
      <c r="J46" s="1"/>
      <c r="K46" s="1"/>
      <c r="L46" s="1"/>
    </row>
    <row r="47" ht="14.2" customHeight="true">
      <c r="A47" s="44"/>
      <c r="B47" s="44"/>
      <c r="C47" t="n" s="41">
        <v>43.0</v>
      </c>
      <c r="D47" s="42"/>
      <c r="E47" s="42"/>
      <c r="F47" t="str" s="43">
        <v>  少数股东权益</v>
      </c>
      <c r="G47" t="n" s="41">
        <v>43.0</v>
      </c>
      <c r="H47" s="49"/>
      <c r="I47" s="49"/>
      <c r="J47" s="1"/>
      <c r="K47" s="1"/>
      <c r="L47" s="1"/>
    </row>
    <row r="48" ht="14.2" customHeight="true">
      <c r="A48" s="44"/>
      <c r="B48" s="44"/>
      <c r="C48" t="n" s="41">
        <v>44.0</v>
      </c>
      <c r="D48" s="42"/>
      <c r="E48" s="42"/>
      <c r="F48" t="str" s="53">
        <v>  所有者权益合计</v>
      </c>
      <c r="G48" t="n" s="41">
        <v>44.0</v>
      </c>
      <c r="H48" t="n" s="52">
        <f>H46+H47</f>
        <v>0.0</v>
      </c>
      <c r="I48" t="n" s="52">
        <f>I46+I47</f>
        <v>0.0</v>
      </c>
      <c r="J48" s="1"/>
      <c r="K48" s="1"/>
      <c r="L48" s="1"/>
    </row>
    <row r="49" ht="14.2" customHeight="true">
      <c r="A49" t="str" s="51">
        <v>  资产总计</v>
      </c>
      <c r="B49" s="51"/>
      <c r="C49" t="n" s="41">
        <v>45.0</v>
      </c>
      <c r="D49" t="n" s="52">
        <f>D20+D46</f>
        <v>0.0</v>
      </c>
      <c r="E49" t="n" s="52">
        <f>E20+E46</f>
        <v>0.0</v>
      </c>
      <c r="F49" t="str" s="53">
        <v>负债及所有者权益合计</v>
      </c>
      <c r="G49" t="n" s="41">
        <v>45.0</v>
      </c>
      <c r="H49" t="n" s="52">
        <f>H33+H48</f>
        <v>0.0</v>
      </c>
      <c r="I49" t="n" s="52">
        <f>I33+I48</f>
        <v>0.0</v>
      </c>
      <c r="J49" s="1"/>
      <c r="K49" s="1"/>
      <c r="L49" s="1"/>
    </row>
  </sheetData>
  <mergeCells>
    <mergeCell ref="A1:I1"/>
    <mergeCell ref="B3:C3"/>
    <mergeCell ref="E3:F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30:B30"/>
    <mergeCell ref="A31:B31"/>
    <mergeCell ref="A32:B32"/>
    <mergeCell ref="A33:B33"/>
    <mergeCell ref="A34:B34"/>
    <mergeCell ref="A35:B35"/>
    <mergeCell ref="A38:B38"/>
    <mergeCell ref="A39:B39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</mergeCells>
  <pageMargins bottom="0.75" footer="0.3" header="0.3" left="0.7" right="0.7" top="0.75"/>
</worksheet>
</file>

<file path=xl/worksheets/sheet10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12.03125" customWidth="true"/>
    <col min="2" max="2" width="21.875" customWidth="true"/>
    <col min="3" max="3" width="19.140625" customWidth="true"/>
    <col min="4" max="4" width="19.140625" customWidth="true"/>
    <col min="5" max="5" width="18.046875" customWidth="true"/>
  </cols>
  <sheetData>
    <row r="1" ht="14.2" customHeight="true"/>
    <row r="1" ht="14.2" customHeight="true">
      <c r="A1" t="str" s="208">
        <v>应收账款账龄分析表</v>
      </c>
      <c r="B1" s="208"/>
      <c r="C1" s="208"/>
      <c r="D1" s="208"/>
      <c r="E1" s="208"/>
    </row>
    <row r="2" ht="14.2" customHeight="true">
      <c r="A2" s="209"/>
      <c r="B2" s="209"/>
      <c r="C2" s="210"/>
      <c r="D2" s="210"/>
      <c r="E2" s="210"/>
    </row>
    <row r="3" ht="14.2" customHeight="true">
      <c r="A3" t="str" s="211">
        <v>编制单位：</v>
      </c>
      <c r="B3" t="n" s="212">
        <v>0.0</v>
      </c>
      <c r="C3" t="n" s="213">
        <v>0.0</v>
      </c>
      <c r="D3" s="213"/>
      <c r="E3" t="str" s="213">
        <v>单位/元</v>
      </c>
    </row>
    <row r="4" ht="14.2" customHeight="true">
      <c r="A4" t="str" s="214">
        <v>项目</v>
      </c>
      <c r="B4" s="214"/>
      <c r="C4" t="str" s="215">
        <v>年初数</v>
      </c>
      <c r="D4" t="str" s="215">
        <v>期末数</v>
      </c>
      <c r="E4" t="str" s="215">
        <v>上年同期数</v>
      </c>
    </row>
    <row r="5" ht="14.2" customHeight="true">
      <c r="A5" t="str" s="216">
        <v>一、应收帐款合计</v>
      </c>
      <c r="B5" s="216"/>
      <c r="C5" t="n" s="217">
        <f>SUM(C6:C12)</f>
        <v>0.0</v>
      </c>
      <c r="D5" t="n" s="217">
        <f>SUM(D6:D12)</f>
        <v>0.0</v>
      </c>
      <c r="E5" t="n" s="218">
        <f>SUM(E6:E12)</f>
        <v>0.0</v>
      </c>
    </row>
    <row r="6" ht="14.2" customHeight="true">
      <c r="A6" t="str" s="219">
        <v>  应收1-90天</v>
      </c>
      <c r="B6" s="219"/>
      <c r="C6" t="n" s="220">
        <v>0.0</v>
      </c>
      <c r="D6" t="n" s="221">
        <v>0.0</v>
      </c>
      <c r="E6" t="n" s="222">
        <v>0.0</v>
      </c>
    </row>
    <row r="7" ht="14.2" customHeight="true">
      <c r="A7" t="str" s="223">
        <v>  应收91-180天</v>
      </c>
      <c r="B7" s="223"/>
      <c r="C7" t="n" s="220">
        <v>0.0</v>
      </c>
      <c r="D7" t="n" s="221">
        <v>0.0</v>
      </c>
      <c r="E7" t="n" s="222">
        <v>0.0</v>
      </c>
    </row>
    <row r="8" ht="14.2" customHeight="true">
      <c r="A8" t="str" s="223">
        <v>  应收181-270天</v>
      </c>
      <c r="B8" s="223"/>
      <c r="C8" t="n" s="220">
        <v>0.0</v>
      </c>
      <c r="D8" t="n" s="221">
        <v>0.0</v>
      </c>
      <c r="E8" t="n" s="222">
        <v>0.0</v>
      </c>
    </row>
    <row r="9" ht="14.2" customHeight="true">
      <c r="A9" t="str" s="223">
        <v>  应收271-360天</v>
      </c>
      <c r="B9" s="223"/>
      <c r="C9" t="n" s="224">
        <v>0.0</v>
      </c>
      <c r="D9" t="n" s="221">
        <v>0.0</v>
      </c>
      <c r="E9" t="n" s="222">
        <v>0.0</v>
      </c>
    </row>
    <row r="10" ht="14.2" customHeight="true">
      <c r="A10" t="str" s="223">
        <v>  应收1年以上</v>
      </c>
      <c r="B10" s="223"/>
      <c r="C10" t="n" s="220">
        <v>0.0</v>
      </c>
      <c r="D10" t="n" s="221">
        <v>0.0</v>
      </c>
      <c r="E10" t="n" s="222">
        <v>0.0</v>
      </c>
    </row>
    <row r="11" ht="14.2" customHeight="true">
      <c r="A11" t="str" s="223">
        <v>  应收两年以上</v>
      </c>
      <c r="B11" s="223"/>
      <c r="C11" t="n" s="220">
        <v>0.0</v>
      </c>
      <c r="D11" t="n" s="221">
        <v>0.0</v>
      </c>
      <c r="E11" t="n" s="222">
        <v>0.0</v>
      </c>
    </row>
    <row r="12" ht="14.2" customHeight="true">
      <c r="A12" t="str" s="223">
        <v>应收抵消平衡数</v>
      </c>
      <c r="B12" s="223"/>
      <c r="C12" t="n" s="220">
        <v>0.0</v>
      </c>
      <c r="D12" t="n" s="221">
        <v>0.0</v>
      </c>
      <c r="E12" t="n" s="222">
        <v>0.0</v>
      </c>
    </row>
    <row r="13" ht="14.2" customHeight="true">
      <c r="A13" t="str" s="225">
        <v>二、其他应收款合计</v>
      </c>
      <c r="B13" s="225"/>
      <c r="C13" t="n" s="217">
        <f>SUM(C14:C20)</f>
        <v>0.0</v>
      </c>
      <c r="D13" t="n" s="217">
        <f>SUM(D14:D20)</f>
        <v>0.0</v>
      </c>
      <c r="E13" t="n" s="218">
        <f>SUM(E14:E19)</f>
        <v>0.0</v>
      </c>
    </row>
    <row r="14" ht="14.2" customHeight="true">
      <c r="A14" t="str" s="223">
        <v>  应收1-90天</v>
      </c>
      <c r="B14" s="223"/>
      <c r="C14" t="n" s="220">
        <v>0.0</v>
      </c>
      <c r="D14" t="n" s="220">
        <v>0.0</v>
      </c>
      <c r="E14" t="n" s="222">
        <v>0.0</v>
      </c>
    </row>
    <row r="15" ht="14.2" customHeight="true">
      <c r="A15" t="str" s="223">
        <v>  应收91-180天</v>
      </c>
      <c r="B15" s="223"/>
      <c r="C15" t="n" s="220">
        <v>0.0</v>
      </c>
      <c r="D15" t="n" s="220">
        <v>0.0</v>
      </c>
      <c r="E15" t="n" s="222">
        <v>0.0</v>
      </c>
    </row>
    <row r="16" ht="14.2" customHeight="true">
      <c r="A16" t="str" s="223">
        <v>  应收181-270天</v>
      </c>
      <c r="B16" s="223"/>
      <c r="C16" t="n" s="220">
        <v>0.0</v>
      </c>
      <c r="D16" t="n" s="220">
        <v>0.0</v>
      </c>
      <c r="E16" t="n" s="222">
        <v>0.0</v>
      </c>
    </row>
    <row r="17" ht="14.2" customHeight="true">
      <c r="A17" t="str" s="223">
        <v>  应收271-360天</v>
      </c>
      <c r="B17" s="223"/>
      <c r="C17" t="n" s="220">
        <v>0.0</v>
      </c>
      <c r="D17" t="n" s="220">
        <v>0.0</v>
      </c>
      <c r="E17" t="n" s="222">
        <v>0.0</v>
      </c>
    </row>
    <row r="18" ht="14.2" customHeight="true">
      <c r="A18" t="str" s="223">
        <v>  应收1年以上</v>
      </c>
      <c r="B18" s="223"/>
      <c r="C18" t="n" s="224">
        <v>0.0</v>
      </c>
      <c r="D18" t="n" s="220">
        <v>0.0</v>
      </c>
      <c r="E18" t="n" s="222">
        <v>0.0</v>
      </c>
    </row>
    <row r="19" ht="14.2" customHeight="true">
      <c r="A19" t="str" s="223">
        <v>  应收两年以上</v>
      </c>
      <c r="B19" s="223"/>
      <c r="C19" t="n" s="220">
        <v>0.0</v>
      </c>
      <c r="D19" t="n" s="220">
        <v>0.0</v>
      </c>
      <c r="E19" t="n" s="222">
        <v>0.0</v>
      </c>
    </row>
    <row r="20" ht="14.2" customHeight="true">
      <c r="A20" t="str" s="223">
        <v>其他应收抵消平衡数</v>
      </c>
      <c r="B20" s="223"/>
      <c r="C20" t="n" s="220">
        <v>0.0</v>
      </c>
      <c r="D20" t="n" s="220">
        <v>0.0</v>
      </c>
      <c r="E20" t="n" s="222">
        <v>0.0</v>
      </c>
    </row>
  </sheetData>
  <mergeCells>
    <mergeCell ref="A1:E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</mergeCells>
  <pageMargins bottom="0.75" footer="0.3" header="0.3" left="0.7" right="0.7" top="0.75"/>
</worksheet>
</file>

<file path=xl/worksheets/sheet11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21.875" customWidth="true"/>
    <col min="2" max="2" width="19.6875" customWidth="true"/>
    <col min="3" max="3" width="20.234375" customWidth="true"/>
    <col min="4" max="4" width="21.328125" customWidth="true"/>
    <col min="5" max="5" width="19.140625" customWidth="true"/>
    <col min="6" max="6" width="18.59375" customWidth="true"/>
  </cols>
  <sheetData>
    <row r="1" ht="14.2" customHeight="true"/>
    <row r="1" ht="14.2" customHeight="true">
      <c r="A1" t="str" s="226">
        <v>存货明细表</v>
      </c>
      <c r="B1" s="226"/>
      <c r="C1" s="226"/>
      <c r="D1" s="226"/>
      <c r="E1" s="226"/>
      <c r="F1" s="226"/>
    </row>
    <row r="2" ht="14.2" customHeight="true">
      <c r="A2" s="227"/>
      <c r="B2" s="228"/>
      <c r="C2" s="228"/>
      <c r="D2" s="228"/>
      <c r="E2" s="228"/>
      <c r="F2" s="228"/>
    </row>
    <row r="3" ht="14.2" customHeight="true">
      <c r="A3" t="str" s="229">
        <v>编制单位：</v>
      </c>
      <c r="B3" t="n" s="230">
        <v>0.0</v>
      </c>
      <c r="C3" t="n" s="230">
        <v>0.0</v>
      </c>
      <c r="D3" s="230"/>
      <c r="E3" s="230"/>
      <c r="F3" t="str" s="230">
        <v>单位/元</v>
      </c>
    </row>
    <row r="4" ht="14.2" customHeight="true">
      <c r="A4" t="str" s="231">
        <v>项目 </v>
      </c>
      <c r="B4" t="str" s="232">
        <v>年初数</v>
      </c>
      <c r="C4" t="str" s="232">
        <v>本年增加</v>
      </c>
      <c r="D4" t="str" s="232">
        <v>本年减少</v>
      </c>
      <c r="E4" t="str" s="232">
        <v>期末余额</v>
      </c>
      <c r="F4" t="str" s="232">
        <v>上年同期数</v>
      </c>
    </row>
    <row r="5" ht="14.2" customHeight="true">
      <c r="A5" t="str" s="231">
        <v>合计</v>
      </c>
      <c r="B5" t="n" s="233">
        <f>SUM(B6:B16)-B17+B18</f>
        <v>0.0</v>
      </c>
      <c r="C5" t="n" s="233">
        <f>SUM(C6:C16)-C17+C18</f>
        <v>0.0</v>
      </c>
      <c r="D5" t="n" s="233">
        <f>SUM(D6:D16)-D17+D18</f>
        <v>0.0</v>
      </c>
      <c r="E5" t="n" s="233">
        <f>SUM(E6:E16)-E17+E18</f>
        <v>0.0</v>
      </c>
      <c r="F5" t="n" s="233">
        <f>SUM(F6:F16)-F17+F18</f>
        <v>0.0</v>
      </c>
    </row>
    <row r="6" ht="14.2" customHeight="true">
      <c r="A6" t="str" s="234">
        <v>一、材料采购</v>
      </c>
      <c r="B6" t="n" s="235">
        <v>0.0</v>
      </c>
      <c r="C6" t="n" s="235">
        <v>0.0</v>
      </c>
      <c r="D6" t="n" s="235">
        <v>0.0</v>
      </c>
      <c r="E6" t="n" s="236">
        <f>B6+C6-D6</f>
        <v>0.0</v>
      </c>
      <c r="F6" t="n" s="236">
        <v>0.0</v>
      </c>
    </row>
    <row r="7" ht="14.2" customHeight="true">
      <c r="A7" t="str" s="234">
        <v>二、在途物资</v>
      </c>
      <c r="B7" t="n" s="235">
        <v>0.0</v>
      </c>
      <c r="C7" t="n" s="235">
        <v>0.0</v>
      </c>
      <c r="D7" t="n" s="235">
        <v>0.0</v>
      </c>
      <c r="E7" t="n" s="236">
        <f>B7+C7-D7</f>
        <v>0.0</v>
      </c>
      <c r="F7" t="n" s="236">
        <v>0.0</v>
      </c>
    </row>
    <row r="8" ht="14.2" customHeight="true">
      <c r="A8" t="str" s="234">
        <v>三、原材料</v>
      </c>
      <c r="B8" t="n" s="235">
        <v>0.0</v>
      </c>
      <c r="C8" t="n" s="235">
        <v>0.0</v>
      </c>
      <c r="D8" t="n" s="235">
        <v>0.0</v>
      </c>
      <c r="E8" t="n" s="236">
        <f>B8+C8-D8</f>
        <v>0.0</v>
      </c>
      <c r="F8" t="n" s="236">
        <v>0.0</v>
      </c>
    </row>
    <row r="9" ht="14.2" customHeight="true">
      <c r="A9" t="str" s="234">
        <v>四、材料成本差异</v>
      </c>
      <c r="B9" t="n" s="235">
        <v>0.0</v>
      </c>
      <c r="C9" t="n" s="235">
        <v>0.0</v>
      </c>
      <c r="D9" t="n" s="235">
        <v>0.0</v>
      </c>
      <c r="E9" t="n" s="236">
        <f>B9+C9-D9</f>
        <v>0.0</v>
      </c>
      <c r="F9" t="n" s="236">
        <v>0.0</v>
      </c>
    </row>
    <row r="10" ht="14.2" customHeight="true">
      <c r="A10" t="str" s="234">
        <v>五、库存商品</v>
      </c>
      <c r="B10" t="n" s="235">
        <v>0.0</v>
      </c>
      <c r="C10" t="n" s="235">
        <v>0.0</v>
      </c>
      <c r="D10" t="n" s="235">
        <v>0.0</v>
      </c>
      <c r="E10" t="n" s="236">
        <f>B10+C10-D10</f>
        <v>0.0</v>
      </c>
      <c r="F10" t="n" s="236">
        <v>0.0</v>
      </c>
    </row>
    <row r="11" ht="14.2" customHeight="true">
      <c r="A11" t="str" s="234">
        <v>六、发出商品</v>
      </c>
      <c r="B11" t="n" s="235">
        <v>0.0</v>
      </c>
      <c r="C11" t="n" s="235">
        <v>0.0</v>
      </c>
      <c r="D11" t="n" s="235">
        <v>0.0</v>
      </c>
      <c r="E11" t="n" s="236">
        <f>B11+C11-D11</f>
        <v>0.0</v>
      </c>
      <c r="F11" t="n" s="236">
        <v>0.0</v>
      </c>
    </row>
    <row r="12" ht="14.2" customHeight="true">
      <c r="A12" t="str" s="234">
        <v>七、商品进销差价</v>
      </c>
      <c r="B12" t="n" s="235">
        <v>0.0</v>
      </c>
      <c r="C12" t="n" s="235">
        <v>0.0</v>
      </c>
      <c r="D12" t="n" s="235">
        <v>0.0</v>
      </c>
      <c r="E12" t="n" s="236">
        <f>B12+C12-D12</f>
        <v>0.0</v>
      </c>
      <c r="F12" t="n" s="236">
        <v>0.0</v>
      </c>
    </row>
    <row r="13" ht="14.2" customHeight="true">
      <c r="A13" t="str" s="234">
        <v>八、委托加工物资</v>
      </c>
      <c r="B13" t="n" s="235">
        <v>0.0</v>
      </c>
      <c r="C13" t="n" s="235">
        <v>0.0</v>
      </c>
      <c r="D13" t="n" s="235">
        <v>0.0</v>
      </c>
      <c r="E13" t="n" s="236">
        <f>B13+C13-D13</f>
        <v>0.0</v>
      </c>
      <c r="F13" t="n" s="236">
        <v>0.0</v>
      </c>
    </row>
    <row r="14" ht="14.2" customHeight="true">
      <c r="A14" t="str" s="234">
        <v>九、包装物</v>
      </c>
      <c r="B14" t="n" s="235">
        <v>0.0</v>
      </c>
      <c r="C14" t="n" s="235">
        <v>0.0</v>
      </c>
      <c r="D14" t="n" s="235">
        <v>0.0</v>
      </c>
      <c r="E14" t="n" s="236">
        <f>B14+C14-D14</f>
        <v>0.0</v>
      </c>
      <c r="F14" t="n" s="236">
        <v>0.0</v>
      </c>
    </row>
    <row r="15" ht="14.2" customHeight="true">
      <c r="A15" t="str" s="234">
        <v>十、低值易耗品</v>
      </c>
      <c r="B15" t="n" s="235">
        <v>0.0</v>
      </c>
      <c r="C15" t="n" s="235">
        <v>0.0</v>
      </c>
      <c r="D15" t="n" s="235">
        <v>0.0</v>
      </c>
      <c r="E15" t="n" s="236">
        <f>B15+C15-D15</f>
        <v>0.0</v>
      </c>
      <c r="F15" t="n" s="236">
        <v>0.0</v>
      </c>
    </row>
    <row r="16" ht="14.2" customHeight="true">
      <c r="A16" t="str" s="234">
        <v>十一、生产成本</v>
      </c>
      <c r="B16" t="n" s="235">
        <v>0.0</v>
      </c>
      <c r="C16" t="n" s="235">
        <v>0.0</v>
      </c>
      <c r="D16" t="n" s="235">
        <v>0.0</v>
      </c>
      <c r="E16" t="n" s="236">
        <f>B16+C16-D16</f>
        <v>0.0</v>
      </c>
      <c r="F16" t="n" s="236">
        <v>0.0</v>
      </c>
    </row>
    <row r="17" ht="14.2" customHeight="true">
      <c r="A17" t="str" s="234">
        <v>十二、存货跌价准备</v>
      </c>
      <c r="B17" t="n" s="235">
        <v>0.0</v>
      </c>
      <c r="C17" t="n" s="235">
        <v>0.0</v>
      </c>
      <c r="D17" t="n" s="235">
        <v>0.0</v>
      </c>
      <c r="E17" t="n" s="236">
        <f>B17+C17-D17</f>
        <v>0.0</v>
      </c>
      <c r="F17" t="n" s="236">
        <v>0.0</v>
      </c>
    </row>
    <row r="18" ht="14.2" customHeight="true">
      <c r="A18" t="str" s="234">
        <v>十三、开发产品</v>
      </c>
      <c r="B18" t="n" s="237">
        <v>0.0</v>
      </c>
      <c r="C18" t="n" s="237">
        <v>0.0</v>
      </c>
      <c r="D18" t="n" s="237">
        <v>0.0</v>
      </c>
      <c r="E18" t="n" s="236">
        <f>B18+C18-D18</f>
        <v>0.0</v>
      </c>
      <c r="F18" t="n" s="236">
        <v>0.0</v>
      </c>
    </row>
  </sheetData>
  <mergeCells>
    <mergeCell ref="A1:F1"/>
    <mergeCell ref="C3:D3"/>
  </mergeCells>
  <pageMargins bottom="0.75" footer="0.3" header="0.3" left="0.7" right="0.7" top="0.75"/>
</worksheet>
</file>

<file path=xl/worksheets/sheet12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16.40625" customWidth="true"/>
    <col min="2" max="2" width="29.53125" customWidth="true"/>
    <col min="3" max="3" width="7.65625" customWidth="true"/>
    <col min="4" max="4" width="20.234375" customWidth="true"/>
    <col min="5" max="5" width="16.40625" customWidth="true"/>
    <col min="6" max="6" width="16.40625" customWidth="true"/>
    <col min="7" max="7" width="16.40625" customWidth="true"/>
    <col min="8" max="8" width="16.40625" customWidth="true"/>
    <col min="9" max="9" width="16.40625" customWidth="true"/>
    <col min="10" max="10" width="16.40625" customWidth="true"/>
    <col min="11" max="11" width="16.40625" customWidth="true"/>
    <col min="12" max="12" width="16.40625" customWidth="true"/>
    <col min="13" max="13" width="16.40625" customWidth="true"/>
    <col min="14" max="14" width="16.40625" customWidth="true"/>
    <col min="15" max="15" width="16.40625" customWidth="true"/>
    <col min="16" max="16" width="16.40625" customWidth="true"/>
    <col min="17" max="17" width="16.40625" customWidth="true"/>
    <col min="18" max="18" width="16.40625" customWidth="true"/>
    <col min="19" max="19" width="16.40625" customWidth="true"/>
    <col min="20" max="20" width="16.40625" customWidth="true"/>
    <col min="21" max="21" width="16.40625" customWidth="true"/>
    <col min="22" max="22" width="16.40625" customWidth="true"/>
    <col min="23" max="23" width="16.40625" customWidth="true"/>
    <col min="24" max="24" width="16.40625" customWidth="true"/>
    <col min="25" max="25" width="16.40625" customWidth="true"/>
  </cols>
  <sheetData>
    <row r="1" ht="14.2" customHeight="true"/>
    <row r="1" ht="14.2" customHeight="true">
      <c r="A1" t="str" s="238">
        <v>在建工程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12"/>
      <c r="T1" s="12"/>
      <c r="U1" s="12"/>
      <c r="V1" s="12"/>
      <c r="W1" s="12"/>
      <c r="X1" s="12"/>
      <c r="Y1" s="12"/>
    </row>
    <row r="2" ht="14.2" customHeight="true">
      <c r="A2" s="239"/>
      <c r="B2" s="239"/>
      <c r="C2" s="240"/>
      <c r="D2" s="240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12"/>
      <c r="T2" s="12"/>
      <c r="U2" s="12"/>
      <c r="V2" s="12"/>
      <c r="W2" s="12"/>
      <c r="X2" s="12"/>
      <c r="Y2" s="12"/>
    </row>
    <row r="3" ht="14.2" customHeight="true">
      <c r="A3" t="str" s="242">
        <v>编制单位：</v>
      </c>
      <c r="B3" t="n" s="243">
        <v>0.0</v>
      </c>
      <c r="C3" s="242"/>
      <c r="D3" s="242"/>
      <c r="E3" s="244"/>
      <c r="F3" s="244"/>
      <c r="G3" s="244"/>
      <c r="H3" t="n" s="244">
        <v>0.0</v>
      </c>
      <c r="I3" s="244"/>
      <c r="J3" s="244"/>
      <c r="K3" s="244"/>
      <c r="L3" s="244"/>
      <c r="M3" s="244"/>
      <c r="N3" s="244"/>
      <c r="O3" s="244"/>
      <c r="P3" s="244"/>
      <c r="Q3" s="244"/>
      <c r="R3" t="str" s="244">
        <v>单位/元</v>
      </c>
      <c r="S3" s="12"/>
      <c r="T3" s="12"/>
      <c r="U3" s="12"/>
      <c r="V3" s="12"/>
      <c r="W3" s="12"/>
      <c r="X3" s="12"/>
      <c r="Y3" s="12"/>
    </row>
    <row r="4" ht="14.2" customHeight="true">
      <c r="A4" t="str" s="245">
        <v>项   目</v>
      </c>
      <c r="B4" s="245"/>
      <c r="C4" t="str" s="246">
        <v>行次</v>
      </c>
      <c r="D4" t="str" s="246">
        <v>小计</v>
      </c>
      <c r="E4" t="str" s="247">
        <v>房屋及建筑物</v>
      </c>
      <c r="F4" t="str" s="247">
        <v>机器生产设备</v>
      </c>
      <c r="G4" t="str" s="247">
        <v>运输设备</v>
      </c>
      <c r="H4" t="str" s="247">
        <v>办公设备</v>
      </c>
      <c r="I4" t="str" s="247">
        <v>管道</v>
      </c>
      <c r="J4" t="str" s="247">
        <v>调压设施</v>
      </c>
      <c r="K4" t="str" s="247">
        <v>储配设备</v>
      </c>
      <c r="L4" t="str" s="247">
        <v>消防安全设备</v>
      </c>
      <c r="M4" t="str" s="247">
        <v>分析实验设备</v>
      </c>
      <c r="N4" t="str" s="246">
        <v>电气设备</v>
      </c>
      <c r="O4" t="str" s="246">
        <v>仪器仪表检验设备</v>
      </c>
      <c r="P4" t="str" s="246">
        <v>在安装设备</v>
      </c>
      <c r="Q4" t="str" s="246">
        <v>船舶</v>
      </c>
      <c r="R4" t="str" s="246">
        <v>其他在建工程</v>
      </c>
      <c r="S4" s="12"/>
      <c r="T4" s="12"/>
      <c r="U4" s="12"/>
      <c r="V4" s="12"/>
      <c r="W4" s="12"/>
      <c r="X4" s="12"/>
      <c r="Y4" s="12"/>
    </row>
    <row r="5" ht="14.2" customHeight="true">
      <c r="A5" t="str" s="245">
        <v>栏次</v>
      </c>
      <c r="B5" s="245"/>
      <c r="C5" t="str" s="246">
        <v>--</v>
      </c>
      <c r="D5" t="n" s="246">
        <v>1.0</v>
      </c>
      <c r="E5" t="n" s="248">
        <v>2.0</v>
      </c>
      <c r="F5" t="n" s="248">
        <v>3.0</v>
      </c>
      <c r="G5" t="n" s="248">
        <v>4.0</v>
      </c>
      <c r="H5" t="n" s="248">
        <v>5.0</v>
      </c>
      <c r="I5" t="n" s="248">
        <v>6.0</v>
      </c>
      <c r="J5" t="n" s="248">
        <v>7.0</v>
      </c>
      <c r="K5" t="n" s="248">
        <v>8.0</v>
      </c>
      <c r="L5" t="n" s="248">
        <v>9.0</v>
      </c>
      <c r="M5" t="n" s="248">
        <v>10.0</v>
      </c>
      <c r="N5" t="n" s="248">
        <v>11.0</v>
      </c>
      <c r="O5" t="n" s="248">
        <v>12.0</v>
      </c>
      <c r="P5" t="n" s="248">
        <v>13.0</v>
      </c>
      <c r="Q5" t="n" s="248">
        <v>14.0</v>
      </c>
      <c r="R5" t="n" s="248">
        <v>15.0</v>
      </c>
      <c r="S5" s="12"/>
      <c r="T5" s="12"/>
      <c r="U5" s="12"/>
      <c r="V5" s="12"/>
      <c r="W5" s="12"/>
      <c r="X5" s="12"/>
      <c r="Y5" s="12"/>
    </row>
    <row r="6" ht="14.2" customHeight="true">
      <c r="A6" t="str" s="249">
        <v>(一)年初在建工程余额</v>
      </c>
      <c r="B6" s="249"/>
      <c r="C6" t="n" s="246">
        <v>1.0</v>
      </c>
      <c r="D6" t="n" s="250">
        <f>SUM(E6:R6)</f>
        <v>0.0</v>
      </c>
      <c r="E6" t="n" s="251">
        <v>0.0</v>
      </c>
      <c r="F6" t="n" s="251">
        <v>0.0</v>
      </c>
      <c r="G6" s="251"/>
      <c r="H6" s="251"/>
      <c r="I6" s="251"/>
      <c r="J6" s="252"/>
      <c r="K6" s="251"/>
      <c r="L6" s="251"/>
      <c r="M6" s="251"/>
      <c r="N6" t="n" s="251">
        <v>0.0</v>
      </c>
      <c r="O6" t="n" s="251">
        <v>0.0</v>
      </c>
      <c r="P6" t="n" s="251">
        <v>0.0</v>
      </c>
      <c r="Q6" t="n" s="251">
        <v>0.0</v>
      </c>
      <c r="R6" t="n" s="251">
        <v>0.0</v>
      </c>
      <c r="S6" s="253"/>
      <c r="T6" s="254"/>
      <c r="U6" s="254"/>
      <c r="V6" s="254"/>
      <c r="W6" s="254"/>
      <c r="X6" s="254"/>
      <c r="Y6" s="254"/>
    </row>
    <row r="7" ht="14.2" customHeight="true">
      <c r="A7" t="str" s="255">
        <v>(二)在建工程本年增加</v>
      </c>
      <c r="B7" s="255"/>
      <c r="C7" t="n" s="246">
        <v>2.0</v>
      </c>
      <c r="D7" t="n" s="250">
        <f>SUM(E7:R7)</f>
        <v>0.0</v>
      </c>
      <c r="E7" t="n" s="256">
        <f>SUM(E8:E10)</f>
        <v>0.0</v>
      </c>
      <c r="F7" t="n" s="256">
        <f>SUM(F8:F10)</f>
        <v>0.0</v>
      </c>
      <c r="G7" t="n" s="256">
        <f>SUM(G8:G10)</f>
        <v>0.0</v>
      </c>
      <c r="H7" t="n" s="256">
        <f>SUM(H8:H10)</f>
        <v>0.0</v>
      </c>
      <c r="I7" t="n" s="256">
        <f>SUM(I8:I10)</f>
        <v>0.0</v>
      </c>
      <c r="J7" t="n" s="256">
        <f>SUM(J8:J10)</f>
        <v>0.0</v>
      </c>
      <c r="K7" t="n" s="256">
        <f>SUM(K8:K10)</f>
        <v>0.0</v>
      </c>
      <c r="L7" t="n" s="256">
        <f>SUM(L8:L10)</f>
        <v>0.0</v>
      </c>
      <c r="M7" t="n" s="256">
        <f>SUM(M8:M10)</f>
        <v>0.0</v>
      </c>
      <c r="N7" t="n" s="256">
        <f>SUM(N8:N10)</f>
        <v>0.0</v>
      </c>
      <c r="O7" t="n" s="256">
        <f>SUM(O8:O10)</f>
        <v>0.0</v>
      </c>
      <c r="P7" t="n" s="256">
        <f>SUM(P8:P10)</f>
        <v>0.0</v>
      </c>
      <c r="Q7" t="n" s="256">
        <f>SUM(Q8:Q10)</f>
        <v>0.0</v>
      </c>
      <c r="R7" t="n" s="256">
        <f>SUM(R8:R10)</f>
        <v>0.0</v>
      </c>
      <c r="S7" s="253"/>
      <c r="T7" s="254"/>
      <c r="U7" s="254"/>
      <c r="V7" s="254"/>
      <c r="W7" s="254"/>
      <c r="X7" s="254"/>
      <c r="Y7" s="254"/>
    </row>
    <row r="8" ht="14.2" customHeight="true">
      <c r="A8" t="str" s="255">
        <v>        其中:本年购建(包括由存货转入)</v>
      </c>
      <c r="B8" s="255"/>
      <c r="C8" t="n" s="246">
        <v>3.0</v>
      </c>
      <c r="D8" t="n" s="250">
        <f>SUM(E8:R8)</f>
        <v>0.0</v>
      </c>
      <c r="E8" t="n" s="252">
        <v>0.0</v>
      </c>
      <c r="F8" t="n" s="252">
        <v>0.0</v>
      </c>
      <c r="G8" s="252"/>
      <c r="H8" s="252"/>
      <c r="I8" s="252"/>
      <c r="J8" s="252"/>
      <c r="K8" s="252"/>
      <c r="L8" s="252"/>
      <c r="M8" s="252"/>
      <c r="N8" t="n" s="252">
        <v>0.0</v>
      </c>
      <c r="O8" t="n" s="252">
        <v>0.0</v>
      </c>
      <c r="P8" t="n" s="252">
        <v>0.0</v>
      </c>
      <c r="Q8" t="n" s="252">
        <v>0.0</v>
      </c>
      <c r="R8" t="n" s="252">
        <v>0.0</v>
      </c>
      <c r="S8" s="253"/>
      <c r="T8" s="254"/>
      <c r="U8" s="254"/>
      <c r="V8" s="254"/>
      <c r="W8" s="254"/>
      <c r="X8" s="254"/>
      <c r="Y8" s="254"/>
    </row>
    <row r="9" ht="14.2" customHeight="true">
      <c r="A9" t="str" s="255">
        <v>             收购中方资产时转入</v>
      </c>
      <c r="B9" s="255"/>
      <c r="C9" t="n" s="246">
        <v>4.0</v>
      </c>
      <c r="D9" t="n" s="250">
        <f>SUM(E9:R9)</f>
        <v>0.0</v>
      </c>
      <c r="E9" s="252"/>
      <c r="F9" s="252"/>
      <c r="G9" s="252"/>
      <c r="H9" s="252"/>
      <c r="I9" s="252"/>
      <c r="J9" s="252"/>
      <c r="K9" s="252"/>
      <c r="L9" s="252"/>
      <c r="M9" s="252"/>
      <c r="N9" s="252"/>
      <c r="O9" s="252"/>
      <c r="P9" s="252"/>
      <c r="Q9" s="252"/>
      <c r="R9" s="252"/>
      <c r="S9" s="253"/>
      <c r="T9" s="254"/>
      <c r="U9" s="254"/>
      <c r="V9" s="254"/>
      <c r="W9" s="254"/>
      <c r="X9" s="254"/>
      <c r="Y9" s="254"/>
    </row>
    <row r="10" ht="14.2" customHeight="true">
      <c r="A10" t="str" s="255">
        <v>             其他转入(不包括由存货转入)</v>
      </c>
      <c r="B10" s="255"/>
      <c r="C10" t="n" s="246">
        <v>5.0</v>
      </c>
      <c r="D10" t="n" s="250">
        <f>SUM(E10:R10)</f>
        <v>0.0</v>
      </c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3"/>
      <c r="T10" s="254"/>
      <c r="U10" s="254"/>
      <c r="V10" s="254"/>
      <c r="W10" s="254"/>
      <c r="X10" s="254"/>
      <c r="Y10" s="254"/>
    </row>
    <row r="11" ht="14.2" customHeight="true">
      <c r="A11" t="str" s="255">
        <v>(三)在建工程本年减少</v>
      </c>
      <c r="B11" s="255"/>
      <c r="C11" t="n" s="246">
        <v>6.0</v>
      </c>
      <c r="D11" t="n" s="250">
        <f>SUM(E11:R11)</f>
        <v>0.0</v>
      </c>
      <c r="E11" t="n" s="256">
        <f>SUM(E12:E13)</f>
        <v>0.0</v>
      </c>
      <c r="F11" t="n" s="256">
        <f>SUM(F12:F13)</f>
        <v>0.0</v>
      </c>
      <c r="G11" t="n" s="256">
        <f>SUM(G12:G13)</f>
        <v>0.0</v>
      </c>
      <c r="H11" t="n" s="256">
        <f>SUM(H12:H13)</f>
        <v>0.0</v>
      </c>
      <c r="I11" t="n" s="256">
        <f>SUM(I12:I13)</f>
        <v>0.0</v>
      </c>
      <c r="J11" t="n" s="256">
        <f>SUM(J12:J13)</f>
        <v>0.0</v>
      </c>
      <c r="K11" t="n" s="256">
        <f>SUM(K12:K13)</f>
        <v>0.0</v>
      </c>
      <c r="L11" t="n" s="256">
        <f>SUM(L12:L13)</f>
        <v>0.0</v>
      </c>
      <c r="M11" t="n" s="256">
        <f>SUM(M12:M13)</f>
        <v>0.0</v>
      </c>
      <c r="N11" t="n" s="256">
        <f>SUM(N12:N13)</f>
        <v>0.0</v>
      </c>
      <c r="O11" t="n" s="256">
        <f>SUM(O12:O13)</f>
        <v>0.0</v>
      </c>
      <c r="P11" t="n" s="256">
        <f>SUM(P12:P13)</f>
        <v>0.0</v>
      </c>
      <c r="Q11" t="n" s="256">
        <f>SUM(Q12:Q13)</f>
        <v>0.0</v>
      </c>
      <c r="R11" t="n" s="256">
        <f>SUM(R12:R13)</f>
        <v>0.0</v>
      </c>
      <c r="S11" s="253"/>
      <c r="T11" s="254"/>
      <c r="U11" s="254"/>
      <c r="V11" s="254"/>
      <c r="W11" s="254"/>
      <c r="X11" s="254"/>
      <c r="Y11" s="254"/>
    </row>
    <row r="12" ht="14.2" customHeight="true">
      <c r="A12" t="str" s="255">
        <v>        其中:转入固定资产</v>
      </c>
      <c r="B12" s="255"/>
      <c r="C12" t="n" s="246">
        <v>7.0</v>
      </c>
      <c r="D12" t="n" s="250">
        <f>SUM(E12:R12)</f>
        <v>0.0</v>
      </c>
      <c r="E12" t="n" s="252">
        <v>0.0</v>
      </c>
      <c r="F12" t="n" s="252">
        <v>0.0</v>
      </c>
      <c r="G12" s="252"/>
      <c r="H12" s="252"/>
      <c r="I12" s="252"/>
      <c r="J12" s="252"/>
      <c r="K12" s="252"/>
      <c r="L12" s="252"/>
      <c r="M12" s="252"/>
      <c r="N12" t="n" s="252">
        <v>0.0</v>
      </c>
      <c r="O12" t="n" s="252">
        <v>0.0</v>
      </c>
      <c r="P12" t="n" s="252">
        <v>0.0</v>
      </c>
      <c r="Q12" t="n" s="252">
        <v>0.0</v>
      </c>
      <c r="R12" t="n" s="252">
        <v>0.0</v>
      </c>
      <c r="S12" s="253"/>
      <c r="T12" s="254"/>
      <c r="U12" s="254"/>
      <c r="V12" s="254"/>
      <c r="W12" s="254"/>
      <c r="X12" s="254"/>
      <c r="Y12" s="254"/>
    </row>
    <row r="13" ht="14.2" customHeight="true">
      <c r="A13" t="str" s="255">
        <v>             其他减少(不包括转出至存货)</v>
      </c>
      <c r="B13" s="255"/>
      <c r="C13" t="n" s="246">
        <v>8.0</v>
      </c>
      <c r="D13" t="n" s="256">
        <f>SUM(E13:R13)</f>
        <v>0.0</v>
      </c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3"/>
      <c r="T13" s="254"/>
      <c r="U13" s="254"/>
      <c r="V13" s="254"/>
      <c r="W13" s="254"/>
      <c r="X13" s="254"/>
      <c r="Y13" s="254"/>
    </row>
    <row r="14" ht="14.2" customHeight="true">
      <c r="A14" t="str" s="255">
        <v>(四)合并抵消数</v>
      </c>
      <c r="B14" s="255"/>
      <c r="C14" t="n" s="246">
        <v>9.0</v>
      </c>
      <c r="D14" t="n" s="256">
        <f>SUM(E14:R14)</f>
        <v>0.0</v>
      </c>
      <c r="E14" t="str" s="257">
        <v>--</v>
      </c>
      <c r="F14" t="str" s="257">
        <v>--</v>
      </c>
      <c r="G14" t="str" s="257">
        <v>--</v>
      </c>
      <c r="H14" t="str" s="257">
        <v>--</v>
      </c>
      <c r="I14" t="str" s="257">
        <v>--</v>
      </c>
      <c r="J14" t="str" s="257">
        <v>--</v>
      </c>
      <c r="K14" t="str" s="257">
        <v>--</v>
      </c>
      <c r="L14" t="str" s="257">
        <v>--</v>
      </c>
      <c r="M14" t="str" s="257">
        <v>--</v>
      </c>
      <c r="N14" t="str" s="257">
        <v>--</v>
      </c>
      <c r="O14" t="str" s="257">
        <v>--</v>
      </c>
      <c r="P14" s="257"/>
      <c r="Q14" s="257"/>
      <c r="R14" t="str" s="257">
        <v>--</v>
      </c>
      <c r="S14" s="253"/>
      <c r="T14" s="254"/>
      <c r="U14" s="254"/>
      <c r="V14" s="254"/>
      <c r="W14" s="254"/>
      <c r="X14" s="254"/>
      <c r="Y14" s="254"/>
    </row>
    <row r="15" ht="14.2" customHeight="true">
      <c r="A15" t="str" s="255">
        <v>(五)期末在建工程余额</v>
      </c>
      <c r="B15" s="255"/>
      <c r="C15" t="n" s="246">
        <v>10.0</v>
      </c>
      <c r="D15" t="n" s="256">
        <f>SUM(E15:R15)</f>
        <v>0.0</v>
      </c>
      <c r="E15" t="n" s="256">
        <f>E6+E7-E11</f>
        <v>0.0</v>
      </c>
      <c r="F15" t="n" s="256">
        <f>F6+F7-F11</f>
        <v>0.0</v>
      </c>
      <c r="G15" t="n" s="256">
        <f>G6+G7-G11</f>
        <v>0.0</v>
      </c>
      <c r="H15" t="n" s="256">
        <f>H6+H7-H11</f>
        <v>0.0</v>
      </c>
      <c r="I15" t="n" s="256">
        <f>I6+I7-I11</f>
        <v>0.0</v>
      </c>
      <c r="J15" t="n" s="256">
        <f>J6+J7-J11</f>
        <v>0.0</v>
      </c>
      <c r="K15" t="n" s="256">
        <f>K6+K7-K11</f>
        <v>0.0</v>
      </c>
      <c r="L15" t="n" s="256">
        <f>L6+L7-L11</f>
        <v>0.0</v>
      </c>
      <c r="M15" t="n" s="256">
        <f>M6+M7-M11</f>
        <v>0.0</v>
      </c>
      <c r="N15" t="n" s="256">
        <f>N6+N7-N11</f>
        <v>0.0</v>
      </c>
      <c r="O15" t="n" s="256">
        <f>O6+O7-O11</f>
        <v>0.0</v>
      </c>
      <c r="P15" t="n" s="256">
        <f>P6+P7-P11</f>
        <v>0.0</v>
      </c>
      <c r="Q15" t="n" s="256">
        <f>Q6+Q7-Q11</f>
        <v>0.0</v>
      </c>
      <c r="R15" t="n" s="256">
        <f>R6+R7-R11</f>
        <v>0.0</v>
      </c>
      <c r="S15" s="253"/>
      <c r="T15" s="254"/>
      <c r="U15" s="254"/>
      <c r="V15" s="254"/>
      <c r="W15" s="254"/>
      <c r="X15" s="254"/>
      <c r="Y15" s="254"/>
    </row>
    <row r="16" ht="14.2" customHeight="true">
      <c r="A16" s="12"/>
      <c r="B16" s="12"/>
      <c r="C16" s="12"/>
      <c r="D16" s="258"/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8"/>
      <c r="P16" s="258"/>
      <c r="Q16" s="258"/>
      <c r="R16" s="258"/>
      <c r="S16" s="254"/>
      <c r="T16" s="254"/>
      <c r="U16" s="254"/>
      <c r="V16" s="254"/>
      <c r="W16" s="254"/>
      <c r="X16" s="254"/>
      <c r="Y16" s="254"/>
    </row>
    <row r="17" ht="14.2" customHeight="true">
      <c r="A17" s="12"/>
      <c r="B17" s="12"/>
      <c r="C17" s="12"/>
      <c r="D17" s="254"/>
      <c r="E17" s="254"/>
      <c r="F17" s="254"/>
      <c r="G17" s="254"/>
      <c r="H17" s="254"/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4"/>
      <c r="U17" s="254"/>
      <c r="V17" s="254"/>
      <c r="W17" s="254"/>
      <c r="X17" s="254"/>
      <c r="Y17" s="254"/>
    </row>
    <row r="18" ht="14.2" customHeight="true">
      <c r="A18" s="12"/>
      <c r="B18" s="12"/>
      <c r="C18" s="12"/>
      <c r="D18" s="254"/>
      <c r="E18" s="254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4"/>
      <c r="R18" s="254"/>
      <c r="S18" s="254"/>
      <c r="T18" s="254"/>
      <c r="U18" s="254"/>
      <c r="V18" s="254"/>
      <c r="W18" s="254"/>
      <c r="X18" s="254"/>
      <c r="Y18" s="254"/>
    </row>
    <row r="19" ht="14.2" customHeight="true">
      <c r="A19" s="12"/>
      <c r="B19" s="12"/>
      <c r="C19" s="12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</row>
    <row r="20" ht="14.2" customHeight="true">
      <c r="A20" s="12"/>
      <c r="B20" s="12"/>
      <c r="C20" s="12"/>
      <c r="D20" s="254"/>
      <c r="E20" s="254"/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54"/>
    </row>
    <row r="21" ht="14.2" customHeight="true">
      <c r="A21" s="12"/>
      <c r="B21" s="12"/>
      <c r="C21" s="12"/>
      <c r="D21" s="254"/>
      <c r="E21" s="254"/>
      <c r="F21" s="254"/>
      <c r="G21" s="254"/>
      <c r="H21" s="254"/>
      <c r="I21" s="254"/>
      <c r="J21" s="254"/>
      <c r="K21" s="254"/>
      <c r="L21" s="254"/>
      <c r="M21" s="254"/>
      <c r="N21" s="254"/>
      <c r="O21" s="254"/>
      <c r="P21" s="254"/>
      <c r="Q21" s="254"/>
      <c r="R21" s="254"/>
      <c r="S21" s="254"/>
      <c r="T21" s="254"/>
      <c r="U21" s="254"/>
      <c r="V21" s="254"/>
      <c r="W21" s="254"/>
      <c r="X21" s="254"/>
      <c r="Y21" s="254"/>
    </row>
    <row r="22" ht="14.2" customHeight="true">
      <c r="A22" s="12"/>
      <c r="B22" s="12"/>
      <c r="C22" s="12"/>
      <c r="D22" s="254"/>
      <c r="E22" s="254"/>
      <c r="F22" s="254"/>
      <c r="G22" s="254"/>
      <c r="H22" s="254"/>
      <c r="I22" s="254"/>
      <c r="J22" s="254"/>
      <c r="K22" s="254"/>
      <c r="L22" s="254"/>
      <c r="M22" s="254"/>
      <c r="N22" s="254"/>
      <c r="O22" s="254"/>
      <c r="P22" s="254"/>
      <c r="Q22" s="254"/>
      <c r="R22" s="254"/>
      <c r="S22" s="254"/>
      <c r="T22" s="254"/>
      <c r="U22" s="254"/>
      <c r="V22" s="254"/>
      <c r="W22" s="254"/>
      <c r="X22" s="254"/>
      <c r="Y22" s="254"/>
    </row>
    <row r="23" ht="14.2" customHeight="true">
      <c r="A23" s="12"/>
      <c r="B23" s="12"/>
      <c r="C23" s="12"/>
      <c r="D23" s="259"/>
      <c r="E23" s="254"/>
      <c r="F23" s="254"/>
      <c r="G23" s="254"/>
      <c r="H23" s="254"/>
      <c r="I23" s="254"/>
      <c r="J23" s="254"/>
      <c r="K23" s="254"/>
      <c r="L23" s="254"/>
      <c r="M23" s="254"/>
      <c r="N23" s="254"/>
      <c r="O23" s="254"/>
      <c r="P23" s="254"/>
      <c r="Q23" s="254"/>
      <c r="R23" s="254"/>
      <c r="S23" s="254"/>
      <c r="T23" s="254"/>
      <c r="U23" s="254"/>
      <c r="V23" s="254"/>
      <c r="W23" s="254"/>
      <c r="X23" s="254"/>
      <c r="Y23" s="254"/>
    </row>
    <row r="24" ht="14.2" customHeight="true">
      <c r="A24" s="12"/>
      <c r="B24" s="12"/>
      <c r="C24" s="12"/>
      <c r="D24" s="259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54"/>
      <c r="X24" s="254"/>
      <c r="Y24" s="254"/>
    </row>
    <row r="25" ht="14.2" customHeight="true">
      <c r="A25" s="12"/>
      <c r="B25" s="12"/>
      <c r="C25" s="12"/>
      <c r="D25" s="259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</row>
    <row r="26" ht="14.2" customHeight="true">
      <c r="A26" s="12"/>
      <c r="B26" s="12"/>
      <c r="C26" s="12"/>
      <c r="D26" s="259"/>
      <c r="E26" s="254"/>
      <c r="F26" s="254"/>
      <c r="G26" s="254"/>
      <c r="H26" s="254"/>
      <c r="I26" s="254"/>
      <c r="J26" s="254"/>
      <c r="K26" s="254"/>
      <c r="L26" s="254"/>
      <c r="M26" s="254"/>
      <c r="N26" s="254"/>
      <c r="O26" s="254"/>
      <c r="P26" s="254"/>
      <c r="Q26" s="254"/>
      <c r="R26" s="254"/>
      <c r="S26" s="254"/>
      <c r="T26" s="254"/>
      <c r="U26" s="254"/>
      <c r="V26" s="254"/>
      <c r="W26" s="254"/>
      <c r="X26" s="254"/>
      <c r="Y26" s="254"/>
    </row>
    <row r="27" ht="14.2" customHeight="true">
      <c r="A27" s="12"/>
      <c r="B27" s="12"/>
      <c r="C27" s="12"/>
      <c r="D27" s="254"/>
      <c r="E27" s="254"/>
      <c r="F27" s="254"/>
      <c r="G27" s="254"/>
      <c r="H27" s="254"/>
      <c r="I27" s="254"/>
      <c r="J27" s="254"/>
      <c r="K27" s="254"/>
      <c r="L27" s="254"/>
      <c r="M27" s="254"/>
      <c r="N27" s="254"/>
      <c r="O27" s="254"/>
      <c r="P27" s="254"/>
      <c r="Q27" s="254"/>
      <c r="R27" s="254"/>
      <c r="S27" s="254"/>
      <c r="T27" s="254"/>
      <c r="U27" s="254"/>
      <c r="V27" s="254"/>
      <c r="W27" s="254"/>
      <c r="X27" s="254"/>
      <c r="Y27" s="254"/>
    </row>
    <row r="28" ht="14.2" customHeight="true">
      <c r="A28" s="12"/>
      <c r="B28" s="12"/>
      <c r="C28" s="12"/>
      <c r="D28" s="254"/>
      <c r="E28" s="254"/>
      <c r="F28" s="254"/>
      <c r="G28" s="254"/>
      <c r="H28" s="254"/>
      <c r="I28" s="254"/>
      <c r="J28" s="254"/>
      <c r="K28" s="254"/>
      <c r="L28" s="254"/>
      <c r="M28" s="254"/>
      <c r="N28" s="254"/>
      <c r="O28" s="254"/>
      <c r="P28" s="254"/>
      <c r="Q28" s="254"/>
      <c r="R28" s="254"/>
      <c r="S28" s="254"/>
      <c r="T28" s="254"/>
      <c r="U28" s="254"/>
      <c r="V28" s="254"/>
      <c r="W28" s="254"/>
      <c r="X28" s="254"/>
      <c r="Y28" s="254"/>
    </row>
  </sheetData>
  <mergeCells>
    <mergeCell ref="A1:R1"/>
    <mergeCell ref="H3:I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D20:E20"/>
  </mergeCells>
  <pageMargins bottom="0.75" footer="0.3" header="0.3" left="0.7" right="0.7" top="0.75"/>
</worksheet>
</file>

<file path=xl/worksheets/sheet13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14.21875" customWidth="true"/>
    <col min="2" max="2" width="13.125" customWidth="true"/>
    <col min="3" max="3" width="6.5625" customWidth="true"/>
    <col min="4" max="4" width="20.78125" customWidth="true"/>
    <col min="5" max="5" width="16.40625" customWidth="true"/>
    <col min="6" max="6" width="15.3125" customWidth="true"/>
    <col min="7" max="7" width="14.21875" customWidth="true"/>
    <col min="9" max="9" width="15.3125" customWidth="true"/>
    <col min="11" max="11" width="14.765625" customWidth="true"/>
    <col min="12" max="12" width="14.765625" customWidth="true"/>
    <col min="13" max="13" width="14.765625" customWidth="true"/>
    <col min="14" max="14" width="14.765625" customWidth="true"/>
    <col min="15" max="15" width="18.046875" customWidth="true"/>
    <col min="16" max="16" width="15.859375" customWidth="true"/>
    <col min="17" max="17" width="16.40625" customWidth="true"/>
    <col min="18" max="18" width="18.59375" customWidth="true"/>
    <col min="19" max="19" width="15.859375" customWidth="true"/>
    <col min="20" max="20" width="21.875" customWidth="true"/>
    <col min="21" max="21" width="21.875" customWidth="true"/>
    <col min="22" max="22" width="21.875" customWidth="true"/>
    <col min="23" max="23" width="19.6875" customWidth="true"/>
  </cols>
  <sheetData>
    <row r="1" ht="14.2" customHeight="true"/>
    <row r="1" ht="14.2" customHeight="true">
      <c r="A1" t="str" s="260">
        <v>固定资产原值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13"/>
    </row>
    <row r="2" ht="14.2" customHeight="true">
      <c r="A2" s="261"/>
      <c r="B2" s="261"/>
      <c r="C2" s="262"/>
      <c r="D2" s="262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13"/>
    </row>
    <row r="3" ht="14.2" customHeight="true">
      <c r="A3" t="str" s="264">
        <v>编制单位：</v>
      </c>
      <c r="B3" t="n" s="265">
        <v>0.0</v>
      </c>
      <c r="C3" s="264"/>
      <c r="D3" s="264"/>
      <c r="E3" s="266"/>
      <c r="F3" s="266"/>
      <c r="G3" s="266"/>
      <c r="H3" s="266"/>
      <c r="I3" s="266"/>
      <c r="J3" s="266"/>
      <c r="K3" s="266"/>
      <c r="L3" t="n" s="266">
        <v>0.0</v>
      </c>
      <c r="M3" s="266"/>
      <c r="N3" s="266"/>
      <c r="O3" s="266"/>
      <c r="P3" s="266"/>
      <c r="Q3" s="266"/>
      <c r="R3" s="266"/>
      <c r="S3" s="266"/>
      <c r="T3" s="266"/>
      <c r="U3" s="266"/>
      <c r="V3" t="str" s="266">
        <v>单位/元</v>
      </c>
      <c r="W3" s="13"/>
    </row>
    <row r="4" ht="14.2" customHeight="true">
      <c r="A4" t="str" s="267">
        <v>固定资产原值</v>
      </c>
      <c r="B4" s="267"/>
      <c r="C4" t="str" s="268">
        <v>行次</v>
      </c>
      <c r="D4" t="str" s="268">
        <v>合计</v>
      </c>
      <c r="E4" t="str" s="269">
        <v>房屋及建筑物</v>
      </c>
      <c r="F4" t="str" s="269">
        <v>机器生产设备</v>
      </c>
      <c r="G4" t="str" s="269">
        <v>运输设备</v>
      </c>
      <c r="H4" t="str" s="269">
        <v>办公设备</v>
      </c>
      <c r="I4" t="str" s="269">
        <v>管道</v>
      </c>
      <c r="J4" t="str" s="269">
        <v>调压设施</v>
      </c>
      <c r="K4" t="str" s="269">
        <v>储配设备</v>
      </c>
      <c r="L4" t="str" s="269">
        <v>消防安全设备</v>
      </c>
      <c r="M4" t="str" s="269">
        <v>分析实验设备</v>
      </c>
      <c r="N4" t="str" s="269">
        <v>电气设备</v>
      </c>
      <c r="O4" t="str" s="269">
        <v>仪器仪表检验设备</v>
      </c>
      <c r="P4" t="str" s="268">
        <v>电子产品</v>
      </c>
      <c r="Q4" t="str" s="268">
        <v>通讯设备</v>
      </c>
      <c r="R4" t="str" s="268">
        <v>家具用具</v>
      </c>
      <c r="S4" t="str" s="268">
        <v>船舶</v>
      </c>
      <c r="T4" t="str" s="268">
        <v>辅助生产用电子设备</v>
      </c>
      <c r="U4" t="str" s="268">
        <v>其他固定资产</v>
      </c>
      <c r="V4" t="str" s="268">
        <v>其中:不需用固定资产</v>
      </c>
      <c r="W4" s="13"/>
    </row>
    <row r="5" ht="14.2" customHeight="true">
      <c r="A5" t="str" s="270">
        <v>栏次</v>
      </c>
      <c r="B5" s="270"/>
      <c r="C5" t="str" s="268">
        <v>--</v>
      </c>
      <c r="D5" t="n" s="268">
        <v>1.0</v>
      </c>
      <c r="E5" t="n" s="271">
        <v>2.0</v>
      </c>
      <c r="F5" t="n" s="271">
        <v>3.0</v>
      </c>
      <c r="G5" t="n" s="271">
        <v>4.0</v>
      </c>
      <c r="H5" t="n" s="271">
        <v>5.0</v>
      </c>
      <c r="I5" t="n" s="271">
        <v>6.0</v>
      </c>
      <c r="J5" t="n" s="271">
        <v>7.0</v>
      </c>
      <c r="K5" t="n" s="271">
        <v>8.0</v>
      </c>
      <c r="L5" t="n" s="271">
        <v>9.0</v>
      </c>
      <c r="M5" t="n" s="271">
        <v>10.0</v>
      </c>
      <c r="N5" t="n" s="271">
        <v>11.0</v>
      </c>
      <c r="O5" t="n" s="271">
        <v>12.0</v>
      </c>
      <c r="P5" t="n" s="271">
        <v>13.0</v>
      </c>
      <c r="Q5" t="n" s="271">
        <v>14.0</v>
      </c>
      <c r="R5" t="n" s="271">
        <v>15.0</v>
      </c>
      <c r="S5" t="n" s="271">
        <v>16.0</v>
      </c>
      <c r="T5" t="n" s="271">
        <v>17.0</v>
      </c>
      <c r="U5" t="n" s="271">
        <v>18.0</v>
      </c>
      <c r="V5" t="n" s="271">
        <v>19.0</v>
      </c>
      <c r="W5" s="13"/>
    </row>
    <row r="6" ht="14.2" customHeight="true">
      <c r="A6" t="str" s="272">
        <v>(一)年初固定资产原值</v>
      </c>
      <c r="B6" s="272"/>
      <c r="C6" t="n" s="268">
        <v>1.0</v>
      </c>
      <c r="D6" t="n" s="273">
        <f>SUM(E6:U6)</f>
        <v>0.0</v>
      </c>
      <c r="E6" t="n" s="274">
        <v>0.0</v>
      </c>
      <c r="F6" t="n" s="274">
        <v>0.0</v>
      </c>
      <c r="G6" t="n" s="274">
        <v>0.0</v>
      </c>
      <c r="H6" s="275"/>
      <c r="I6" s="274"/>
      <c r="J6" s="275"/>
      <c r="K6" s="274"/>
      <c r="L6" s="274"/>
      <c r="M6" s="274"/>
      <c r="N6" s="274"/>
      <c r="O6" t="n" s="274">
        <v>0.0</v>
      </c>
      <c r="P6" t="n" s="274">
        <v>0.0</v>
      </c>
      <c r="Q6" t="n" s="274">
        <v>0.0</v>
      </c>
      <c r="R6" t="n" s="274">
        <v>0.0</v>
      </c>
      <c r="S6" t="n" s="274">
        <v>0.0</v>
      </c>
      <c r="T6" s="275"/>
      <c r="U6" t="n" s="274">
        <v>0.0</v>
      </c>
      <c r="V6" s="275"/>
      <c r="W6" s="276"/>
    </row>
    <row r="7" ht="14.2" customHeight="true">
      <c r="A7" t="str" s="277">
        <v>(二)本年增加固定资产原值</v>
      </c>
      <c r="B7" s="277"/>
      <c r="C7" t="n" s="268">
        <v>2.0</v>
      </c>
      <c r="D7" t="n" s="273">
        <f>SUM(E7:U7)</f>
        <v>0.0</v>
      </c>
      <c r="E7" t="n" s="273">
        <v>0.0</v>
      </c>
      <c r="F7" t="n" s="273">
        <v>0.0</v>
      </c>
      <c r="G7" t="n" s="273">
        <v>0.0</v>
      </c>
      <c r="H7" t="n" s="273">
        <f>SUM(H8:H12)</f>
        <v>0.0</v>
      </c>
      <c r="I7" t="n" s="273">
        <f>SUM(I8:I12)</f>
        <v>0.0</v>
      </c>
      <c r="J7" t="n" s="273">
        <f>SUM(J8:J12)</f>
        <v>0.0</v>
      </c>
      <c r="K7" t="n" s="273">
        <f>SUM(K8:K12)</f>
        <v>0.0</v>
      </c>
      <c r="L7" t="n" s="273">
        <f>SUM(L8:L12)</f>
        <v>0.0</v>
      </c>
      <c r="M7" t="n" s="273">
        <f>SUM(M8:M12)</f>
        <v>0.0</v>
      </c>
      <c r="N7" t="n" s="273">
        <f>SUM(N8:N12)</f>
        <v>0.0</v>
      </c>
      <c r="O7" t="n" s="273">
        <v>0.0</v>
      </c>
      <c r="P7" t="n" s="273">
        <v>0.0</v>
      </c>
      <c r="Q7" t="n" s="273">
        <v>0.0</v>
      </c>
      <c r="R7" t="n" s="273">
        <v>0.0</v>
      </c>
      <c r="S7" t="n" s="273">
        <v>0.0</v>
      </c>
      <c r="T7" t="n" s="273">
        <f>SUM(T8:T12)</f>
        <v>0.0</v>
      </c>
      <c r="U7" t="n" s="273">
        <v>0.0</v>
      </c>
      <c r="V7" t="n" s="273">
        <f>SUM(V8:V12)</f>
        <v>0.0</v>
      </c>
      <c r="W7" s="276"/>
    </row>
    <row r="8" ht="14.2" customHeight="true">
      <c r="A8" t="str" s="277">
        <v>      其中:在建工程转入</v>
      </c>
      <c r="B8" s="277"/>
      <c r="C8" t="n" s="268">
        <v>3.0</v>
      </c>
      <c r="D8" t="n" s="273">
        <f>SUM(E8:U8)</f>
        <v>0.0</v>
      </c>
      <c r="E8" t="n" s="275">
        <v>0.0</v>
      </c>
      <c r="F8" t="n" s="275">
        <v>0.0</v>
      </c>
      <c r="G8" t="n" s="275">
        <v>0.0</v>
      </c>
      <c r="H8" s="275"/>
      <c r="I8" s="275"/>
      <c r="J8" s="275"/>
      <c r="K8" s="275"/>
      <c r="L8" s="275"/>
      <c r="M8" s="275"/>
      <c r="N8" s="275"/>
      <c r="O8" t="n" s="275">
        <v>0.0</v>
      </c>
      <c r="P8" t="n" s="275">
        <v>0.0</v>
      </c>
      <c r="Q8" t="n" s="275">
        <v>0.0</v>
      </c>
      <c r="R8" t="n" s="275">
        <v>0.0</v>
      </c>
      <c r="S8" t="n" s="275">
        <v>0.0</v>
      </c>
      <c r="T8" s="275"/>
      <c r="U8" t="n" s="275">
        <v>0.0</v>
      </c>
      <c r="V8" s="275"/>
      <c r="W8" s="276"/>
    </row>
    <row r="9" ht="14.2" customHeight="true">
      <c r="A9" t="str" s="277">
        <v>           本年购入</v>
      </c>
      <c r="B9" s="277"/>
      <c r="C9" t="n" s="268">
        <v>4.0</v>
      </c>
      <c r="D9" t="n" s="273">
        <f>SUM(E9:U9)</f>
        <v>0.0</v>
      </c>
      <c r="E9" t="n" s="275">
        <v>0.0</v>
      </c>
      <c r="F9" t="n" s="275">
        <v>0.0</v>
      </c>
      <c r="G9" t="n" s="275">
        <v>0.0</v>
      </c>
      <c r="H9" s="275"/>
      <c r="I9" s="275"/>
      <c r="J9" s="275"/>
      <c r="K9" s="275"/>
      <c r="L9" s="275"/>
      <c r="M9" s="275"/>
      <c r="N9" s="275"/>
      <c r="O9" t="n" s="275">
        <v>0.0</v>
      </c>
      <c r="P9" t="n" s="275">
        <v>0.0</v>
      </c>
      <c r="Q9" t="n" s="275">
        <v>0.0</v>
      </c>
      <c r="R9" t="n" s="275">
        <v>0.0</v>
      </c>
      <c r="S9" t="n" s="275">
        <v>0.0</v>
      </c>
      <c r="T9" s="275"/>
      <c r="U9" t="n" s="275">
        <v>0.0</v>
      </c>
      <c r="V9" s="275"/>
      <c r="W9" s="276"/>
    </row>
    <row r="10" ht="14.2" customHeight="true">
      <c r="A10" t="str" s="277">
        <v>           收购中方资产时转入（净值）</v>
      </c>
      <c r="B10" s="277"/>
      <c r="C10" t="n" s="268">
        <v>5.0</v>
      </c>
      <c r="D10" t="n" s="273">
        <f>SUM(E10:U10)</f>
        <v>0.0</v>
      </c>
      <c r="E10" t="n" s="275">
        <v>0.0</v>
      </c>
      <c r="F10" t="n" s="275">
        <v>0.0</v>
      </c>
      <c r="G10" t="n" s="275">
        <v>0.0</v>
      </c>
      <c r="H10" s="275"/>
      <c r="I10" s="275"/>
      <c r="J10" s="275"/>
      <c r="K10" s="275"/>
      <c r="L10" s="275"/>
      <c r="M10" s="275"/>
      <c r="N10" s="275"/>
      <c r="O10" t="n" s="275">
        <v>0.0</v>
      </c>
      <c r="P10" t="n" s="275">
        <v>0.0</v>
      </c>
      <c r="Q10" t="n" s="275">
        <v>0.0</v>
      </c>
      <c r="R10" t="n" s="275">
        <v>0.0</v>
      </c>
      <c r="S10" t="n" s="275">
        <v>0.0</v>
      </c>
      <c r="T10" s="275"/>
      <c r="U10" t="n" s="275">
        <v>0.0</v>
      </c>
      <c r="V10" s="275"/>
      <c r="W10" s="276"/>
    </row>
    <row r="11" ht="14.2" customHeight="true">
      <c r="A11" t="str" s="277">
        <v>           投资性房地产转入</v>
      </c>
      <c r="B11" s="277"/>
      <c r="C11" t="n" s="268">
        <v>6.0</v>
      </c>
      <c r="D11" t="n" s="273">
        <f>SUM(E11:U11)</f>
        <v>0.0</v>
      </c>
      <c r="E11" t="n" s="275">
        <v>0.0</v>
      </c>
      <c r="F11" t="n" s="275">
        <v>0.0</v>
      </c>
      <c r="G11" t="n" s="275">
        <v>0.0</v>
      </c>
      <c r="H11" s="275"/>
      <c r="I11" s="275"/>
      <c r="J11" s="275"/>
      <c r="K11" s="275"/>
      <c r="L11" s="275"/>
      <c r="M11" s="275"/>
      <c r="N11" s="275"/>
      <c r="O11" t="n" s="275">
        <v>0.0</v>
      </c>
      <c r="P11" t="n" s="275">
        <v>0.0</v>
      </c>
      <c r="Q11" t="n" s="275">
        <v>0.0</v>
      </c>
      <c r="R11" t="n" s="275">
        <v>0.0</v>
      </c>
      <c r="S11" t="n" s="275">
        <v>0.0</v>
      </c>
      <c r="T11" s="275"/>
      <c r="U11" t="n" s="275">
        <v>0.0</v>
      </c>
      <c r="V11" s="275"/>
      <c r="W11" s="276"/>
    </row>
    <row r="12" ht="14.2" customHeight="true">
      <c r="A12" t="str" s="277">
        <v>           其他转入</v>
      </c>
      <c r="B12" s="277"/>
      <c r="C12" t="n" s="268">
        <v>7.0</v>
      </c>
      <c r="D12" t="n" s="273">
        <f>SUM(E12:U12)</f>
        <v>0.0</v>
      </c>
      <c r="E12" t="n" s="275">
        <f>E7-E8-E9-E10-E11</f>
        <v>0.0</v>
      </c>
      <c r="F12" t="n" s="275">
        <f>F7-F8-F9-F10-F11</f>
        <v>0.0</v>
      </c>
      <c r="G12" t="n" s="275">
        <f>G7-G8-G9-G10-G11</f>
        <v>0.0</v>
      </c>
      <c r="H12" s="275"/>
      <c r="I12" s="275"/>
      <c r="J12" s="275"/>
      <c r="K12" s="275"/>
      <c r="L12" s="275"/>
      <c r="M12" s="275"/>
      <c r="N12" s="275"/>
      <c r="O12" t="n" s="275">
        <f>O7-O8-O9-O10-O11</f>
        <v>0.0</v>
      </c>
      <c r="P12" t="n" s="275">
        <f>P7-P8-P9-P10-P11</f>
        <v>0.0</v>
      </c>
      <c r="Q12" t="n" s="275">
        <f>Q7-Q8-Q9-Q10-Q11</f>
        <v>0.0</v>
      </c>
      <c r="R12" t="n" s="275">
        <f>R7-R8-R9-R10-R11</f>
        <v>0.0</v>
      </c>
      <c r="S12" t="n" s="275">
        <f>S7-S8-S9-S10-S11</f>
        <v>0.0</v>
      </c>
      <c r="T12" s="275"/>
      <c r="U12" t="n" s="275">
        <f>U7-U8-U9-U10-U11</f>
        <v>0.0</v>
      </c>
      <c r="V12" s="275"/>
      <c r="W12" s="276"/>
    </row>
    <row r="13" ht="14.2" customHeight="true">
      <c r="A13" t="str" s="277">
        <v>(三)本年减少固定资产原值</v>
      </c>
      <c r="B13" s="277"/>
      <c r="C13" t="n" s="268">
        <v>8.0</v>
      </c>
      <c r="D13" t="n" s="273">
        <f>SUM(E13:U13)</f>
        <v>0.0</v>
      </c>
      <c r="E13" t="n" s="273">
        <v>0.0</v>
      </c>
      <c r="F13" t="n" s="273">
        <v>0.0</v>
      </c>
      <c r="G13" t="n" s="273">
        <v>0.0</v>
      </c>
      <c r="H13" t="n" s="273">
        <f>SUM(H14:H16)</f>
        <v>0.0</v>
      </c>
      <c r="I13" t="n" s="273">
        <f>SUM(I14:I16)</f>
        <v>0.0</v>
      </c>
      <c r="J13" t="n" s="273">
        <f>SUM(J14:J16)</f>
        <v>0.0</v>
      </c>
      <c r="K13" t="n" s="273">
        <f>SUM(K14:K16)</f>
        <v>0.0</v>
      </c>
      <c r="L13" t="n" s="273">
        <f>SUM(L14:L16)</f>
        <v>0.0</v>
      </c>
      <c r="M13" t="n" s="273">
        <f>SUM(M14:M16)</f>
        <v>0.0</v>
      </c>
      <c r="N13" t="n" s="273">
        <f>SUM(N14:N16)</f>
        <v>0.0</v>
      </c>
      <c r="O13" t="n" s="273">
        <v>0.0</v>
      </c>
      <c r="P13" t="n" s="273">
        <v>0.0</v>
      </c>
      <c r="Q13" t="n" s="273">
        <v>0.0</v>
      </c>
      <c r="R13" t="n" s="273">
        <v>0.0</v>
      </c>
      <c r="S13" t="n" s="273">
        <v>0.0</v>
      </c>
      <c r="T13" t="n" s="273">
        <f>SUM(T14:T16)</f>
        <v>0.0</v>
      </c>
      <c r="U13" t="n" s="273">
        <v>0.0</v>
      </c>
      <c r="V13" s="273"/>
      <c r="W13" s="276"/>
    </row>
    <row r="14" ht="14.2" customHeight="true">
      <c r="A14" t="str" s="277">
        <v>       其中:报废时转出</v>
      </c>
      <c r="B14" s="277"/>
      <c r="C14" t="n" s="268">
        <v>9.0</v>
      </c>
      <c r="D14" t="n" s="273">
        <f>SUM(E14:U14)</f>
        <v>0.0</v>
      </c>
      <c r="E14" t="n" s="275">
        <v>0.0</v>
      </c>
      <c r="F14" t="n" s="275">
        <v>0.0</v>
      </c>
      <c r="G14" t="n" s="275">
        <v>0.0</v>
      </c>
      <c r="H14" s="275"/>
      <c r="I14" s="275"/>
      <c r="J14" s="275"/>
      <c r="K14" s="275"/>
      <c r="L14" s="275"/>
      <c r="M14" s="275"/>
      <c r="N14" s="275"/>
      <c r="O14" t="n" s="275">
        <v>0.0</v>
      </c>
      <c r="P14" t="n" s="275">
        <v>0.0</v>
      </c>
      <c r="Q14" t="n" s="275">
        <v>0.0</v>
      </c>
      <c r="R14" t="n" s="275">
        <v>0.0</v>
      </c>
      <c r="S14" t="n" s="275">
        <v>0.0</v>
      </c>
      <c r="T14" s="275"/>
      <c r="U14" t="n" s="275">
        <v>0.0</v>
      </c>
      <c r="V14" s="275"/>
      <c r="W14" s="276"/>
    </row>
    <row r="15" ht="14.2" customHeight="true">
      <c r="A15" t="str" s="277">
        <v>            投资性房地产转出</v>
      </c>
      <c r="B15" s="277"/>
      <c r="C15" t="n" s="268">
        <v>10.0</v>
      </c>
      <c r="D15" t="n" s="273">
        <f>SUM(E15:U15)</f>
        <v>0.0</v>
      </c>
      <c r="E15" t="n" s="275">
        <v>0.0</v>
      </c>
      <c r="F15" t="n" s="275">
        <v>0.0</v>
      </c>
      <c r="G15" t="n" s="275">
        <v>0.0</v>
      </c>
      <c r="H15" s="275"/>
      <c r="I15" s="275"/>
      <c r="J15" s="275"/>
      <c r="K15" s="275"/>
      <c r="L15" s="275"/>
      <c r="M15" s="275"/>
      <c r="N15" s="275"/>
      <c r="O15" t="n" s="275">
        <v>0.0</v>
      </c>
      <c r="P15" t="n" s="275">
        <v>0.0</v>
      </c>
      <c r="Q15" t="n" s="275">
        <v>0.0</v>
      </c>
      <c r="R15" t="n" s="275">
        <v>0.0</v>
      </c>
      <c r="S15" t="n" s="275">
        <v>0.0</v>
      </c>
      <c r="T15" s="275"/>
      <c r="U15" t="n" s="275">
        <v>0.0</v>
      </c>
      <c r="V15" s="275"/>
      <c r="W15" s="276"/>
    </row>
    <row r="16" ht="14.2" customHeight="true">
      <c r="A16" t="str" s="277">
        <v>            其他转出</v>
      </c>
      <c r="B16" s="277"/>
      <c r="C16" t="n" s="268">
        <v>11.0</v>
      </c>
      <c r="D16" t="n" s="273">
        <f>SUM(E16:U16)</f>
        <v>0.0</v>
      </c>
      <c r="E16" t="n" s="275">
        <f>E13-E14-E15</f>
        <v>0.0</v>
      </c>
      <c r="F16" t="n" s="275">
        <f>F13-F14-F15</f>
        <v>0.0</v>
      </c>
      <c r="G16" t="n" s="275">
        <f>G13-G14-G15</f>
        <v>0.0</v>
      </c>
      <c r="H16" s="275"/>
      <c r="I16" s="275"/>
      <c r="J16" s="275"/>
      <c r="K16" s="275"/>
      <c r="L16" s="275"/>
      <c r="M16" s="275"/>
      <c r="N16" s="275"/>
      <c r="O16" t="n" s="275">
        <f>O13-O14-O15</f>
        <v>0.0</v>
      </c>
      <c r="P16" t="n" s="275">
        <f>P13-P14-P15</f>
        <v>0.0</v>
      </c>
      <c r="Q16" t="n" s="275">
        <f>Q13-Q14-Q15</f>
        <v>0.0</v>
      </c>
      <c r="R16" t="n" s="275">
        <f>R13-R14-R15</f>
        <v>0.0</v>
      </c>
      <c r="S16" t="n" s="275">
        <f>S13-S14-S15</f>
        <v>0.0</v>
      </c>
      <c r="T16" s="275"/>
      <c r="U16" t="n" s="275">
        <f>U13-U14-U15</f>
        <v>0.0</v>
      </c>
      <c r="V16" s="275"/>
      <c r="W16" s="276"/>
    </row>
    <row r="17" ht="14.2" customHeight="true">
      <c r="A17" t="str" s="277">
        <v>(四)期末固定资产原值</v>
      </c>
      <c r="B17" s="277"/>
      <c r="C17" t="n" s="268">
        <v>12.0</v>
      </c>
      <c r="D17" t="n" s="273">
        <f>SUM(E17:U17)</f>
        <v>0.0</v>
      </c>
      <c r="E17" t="n" s="273">
        <f>E6+E7-E13</f>
        <v>0.0</v>
      </c>
      <c r="F17" t="n" s="273">
        <f>F6+F7-F13</f>
        <v>0.0</v>
      </c>
      <c r="G17" t="n" s="273">
        <f>G6+G7-G13</f>
        <v>0.0</v>
      </c>
      <c r="H17" t="n" s="273">
        <f>H6+H7-H13</f>
        <v>0.0</v>
      </c>
      <c r="I17" t="n" s="273">
        <f>I6+I7-I13</f>
        <v>0.0</v>
      </c>
      <c r="J17" t="n" s="273">
        <f>J6+J7-J13</f>
        <v>0.0</v>
      </c>
      <c r="K17" t="n" s="273">
        <f>K6+K7-K13</f>
        <v>0.0</v>
      </c>
      <c r="L17" t="n" s="273">
        <f>L6+L7-L13</f>
        <v>0.0</v>
      </c>
      <c r="M17" t="n" s="273">
        <f>M6+M7-M13</f>
        <v>0.0</v>
      </c>
      <c r="N17" t="n" s="273">
        <f>N6+N7-N13</f>
        <v>0.0</v>
      </c>
      <c r="O17" t="n" s="273">
        <f>O6+O7-O13</f>
        <v>0.0</v>
      </c>
      <c r="P17" t="n" s="273">
        <f>P6+P7-P13</f>
        <v>0.0</v>
      </c>
      <c r="Q17" t="n" s="273">
        <f>Q6+Q7-Q13</f>
        <v>0.0</v>
      </c>
      <c r="R17" t="n" s="273">
        <f>R6+R7-R13</f>
        <v>0.0</v>
      </c>
      <c r="S17" t="n" s="273">
        <f>S6+S7-S13</f>
        <v>0.0</v>
      </c>
      <c r="T17" t="n" s="273">
        <f>T6+T7-T13</f>
        <v>0.0</v>
      </c>
      <c r="U17" t="n" s="273">
        <f>U6+U7-U13</f>
        <v>0.0</v>
      </c>
      <c r="V17" t="n" s="273">
        <f>V6+V7-V13</f>
        <v>0.0</v>
      </c>
      <c r="W17" s="276"/>
    </row>
    <row r="18" ht="14.2" customHeight="true">
      <c r="A18" s="13"/>
      <c r="B18" s="13"/>
      <c r="C18" s="13"/>
      <c r="D18" s="278"/>
      <c r="E18" s="279"/>
      <c r="F18" s="279"/>
      <c r="G18" s="279"/>
      <c r="H18" s="279"/>
      <c r="I18" s="279"/>
      <c r="J18" s="279"/>
      <c r="K18" s="279"/>
      <c r="L18" s="279"/>
      <c r="M18" s="279"/>
      <c r="N18" s="279"/>
      <c r="O18" s="279"/>
      <c r="P18" s="279"/>
      <c r="Q18" s="279"/>
      <c r="R18" s="279"/>
      <c r="S18" s="279"/>
      <c r="T18" s="279"/>
      <c r="U18" s="279"/>
      <c r="V18" s="279"/>
      <c r="W18" s="13"/>
    </row>
    <row r="19" ht="14.2" customHeight="true">
      <c r="A19" t="str" s="260">
        <v>固定资产折旧</v>
      </c>
      <c r="B19" s="260"/>
      <c r="C19" s="260"/>
      <c r="D19" s="260"/>
      <c r="E19" s="260"/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13"/>
    </row>
    <row r="20" ht="14.2" customHeight="true">
      <c r="A20" s="261"/>
      <c r="B20" s="261"/>
      <c r="C20" s="262"/>
      <c r="D20" s="262"/>
      <c r="E20" s="263"/>
      <c r="F20" s="263"/>
      <c r="G20" s="263"/>
      <c r="H20" s="263"/>
      <c r="I20" s="263"/>
      <c r="J20" s="263"/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13"/>
    </row>
    <row r="21" ht="14.2" customHeight="true">
      <c r="A21" t="str" s="264">
        <v>编制单位：</v>
      </c>
      <c r="B21" t="n" s="265">
        <v>0.0</v>
      </c>
      <c r="C21" s="265"/>
      <c r="D21" s="265"/>
      <c r="E21" s="266"/>
      <c r="F21" s="266"/>
      <c r="G21" s="266"/>
      <c r="H21" s="266"/>
      <c r="I21" s="266"/>
      <c r="J21" s="266"/>
      <c r="K21" s="266"/>
      <c r="L21" s="266"/>
      <c r="M21" t="n" s="266">
        <v>0.0</v>
      </c>
      <c r="N21" s="266"/>
      <c r="O21" s="266"/>
      <c r="P21" s="266"/>
      <c r="Q21" s="266"/>
      <c r="R21" s="266"/>
      <c r="S21" s="266"/>
      <c r="T21" s="266"/>
      <c r="U21" s="266"/>
      <c r="V21" t="str" s="266">
        <v>单位/元</v>
      </c>
      <c r="W21" s="13"/>
    </row>
    <row r="22" ht="14.2" customHeight="true">
      <c r="A22" t="str" s="267">
        <v>固定资产折旧</v>
      </c>
      <c r="B22" s="267"/>
      <c r="C22" t="str" s="268">
        <v>行次</v>
      </c>
      <c r="D22" t="str" s="268">
        <v>合计</v>
      </c>
      <c r="E22" t="str" s="269">
        <v>房屋及建筑物</v>
      </c>
      <c r="F22" t="str" s="269">
        <v>机器生产设备</v>
      </c>
      <c r="G22" t="str" s="269">
        <v>运输设备</v>
      </c>
      <c r="H22" t="str" s="269">
        <v>办公设备</v>
      </c>
      <c r="I22" t="str" s="269">
        <v>管道</v>
      </c>
      <c r="J22" t="str" s="269">
        <v>调压设施</v>
      </c>
      <c r="K22" t="str" s="269">
        <v>储配设备</v>
      </c>
      <c r="L22" t="str" s="269">
        <v>消防安全设备</v>
      </c>
      <c r="M22" t="str" s="269">
        <v>分析实验设备</v>
      </c>
      <c r="N22" t="str" s="269">
        <v>电气设备</v>
      </c>
      <c r="O22" t="str" s="269">
        <v>仪器仪表检验设备</v>
      </c>
      <c r="P22" t="str" s="268">
        <v>电子产品</v>
      </c>
      <c r="Q22" t="str" s="268">
        <v>通讯设备</v>
      </c>
      <c r="R22" t="str" s="268">
        <v>家具用具</v>
      </c>
      <c r="S22" t="str" s="268">
        <v>船舶</v>
      </c>
      <c r="T22" t="str" s="268">
        <v>辅助生产用电子设备</v>
      </c>
      <c r="U22" t="str" s="268">
        <v>其他固定资产</v>
      </c>
      <c r="V22" t="str" s="268">
        <v>其中:不需用固定资产</v>
      </c>
      <c r="W22" s="13"/>
    </row>
    <row r="23" ht="14.2" customHeight="true">
      <c r="A23" t="str" s="267">
        <v>栏次</v>
      </c>
      <c r="B23" s="267"/>
      <c r="C23" t="str" s="268">
        <v>--</v>
      </c>
      <c r="D23" t="n" s="268">
        <v>1.0</v>
      </c>
      <c r="E23" t="n" s="271">
        <v>2.0</v>
      </c>
      <c r="F23" t="n" s="271">
        <v>3.0</v>
      </c>
      <c r="G23" t="n" s="271">
        <v>4.0</v>
      </c>
      <c r="H23" t="n" s="271">
        <v>5.0</v>
      </c>
      <c r="I23" t="n" s="271">
        <v>6.0</v>
      </c>
      <c r="J23" t="n" s="271">
        <v>7.0</v>
      </c>
      <c r="K23" t="n" s="271">
        <v>8.0</v>
      </c>
      <c r="L23" t="n" s="271">
        <v>9.0</v>
      </c>
      <c r="M23" t="n" s="271">
        <v>10.0</v>
      </c>
      <c r="N23" t="n" s="271">
        <v>11.0</v>
      </c>
      <c r="O23" t="n" s="271">
        <v>12.0</v>
      </c>
      <c r="P23" t="n" s="271">
        <v>13.0</v>
      </c>
      <c r="Q23" t="n" s="271">
        <v>14.0</v>
      </c>
      <c r="R23" t="n" s="271">
        <v>15.0</v>
      </c>
      <c r="S23" t="n" s="271">
        <v>16.0</v>
      </c>
      <c r="T23" t="n" s="271">
        <v>9.0</v>
      </c>
      <c r="U23" t="n" s="271">
        <v>10.0</v>
      </c>
      <c r="V23" t="n" s="271">
        <v>11.0</v>
      </c>
      <c r="W23" s="13"/>
    </row>
    <row r="24" ht="14.2" customHeight="true">
      <c r="A24" t="str" s="272">
        <v>(一)期初累计折旧余额</v>
      </c>
      <c r="B24" s="272"/>
      <c r="C24" t="n" s="268">
        <v>1.0</v>
      </c>
      <c r="D24" t="n" s="273">
        <f>SUM(E24:U24)</f>
        <v>0.0</v>
      </c>
      <c r="E24" t="n" s="274">
        <v>0.0</v>
      </c>
      <c r="F24" t="n" s="274">
        <v>0.0</v>
      </c>
      <c r="G24" t="n" s="274">
        <v>0.0</v>
      </c>
      <c r="H24" s="275"/>
      <c r="I24" s="274"/>
      <c r="J24" s="275"/>
      <c r="K24" s="274"/>
      <c r="L24" s="274"/>
      <c r="M24" s="274"/>
      <c r="N24" s="274"/>
      <c r="O24" t="n" s="274">
        <v>0.0</v>
      </c>
      <c r="P24" t="n" s="274">
        <v>0.0</v>
      </c>
      <c r="Q24" t="n" s="274">
        <v>0.0</v>
      </c>
      <c r="R24" t="n" s="274">
        <v>0.0</v>
      </c>
      <c r="S24" t="n" s="274">
        <v>0.0</v>
      </c>
      <c r="T24" s="275"/>
      <c r="U24" t="n" s="274">
        <v>0.0</v>
      </c>
      <c r="V24" s="275"/>
      <c r="W24" s="13"/>
    </row>
    <row r="25" ht="14.2" customHeight="true">
      <c r="A25" t="str" s="277">
        <v>(二)本期增加</v>
      </c>
      <c r="B25" s="277"/>
      <c r="C25" t="n" s="268">
        <v>2.0</v>
      </c>
      <c r="D25" t="n" s="273">
        <f>SUM(E25:U25)</f>
        <v>0.0</v>
      </c>
      <c r="E25" t="n" s="273">
        <f>SUM(E26:E31)</f>
        <v>0.0</v>
      </c>
      <c r="F25" t="n" s="273">
        <f>SUM(F26:F31)</f>
        <v>0.0</v>
      </c>
      <c r="G25" t="n" s="273">
        <f>SUM(G26:G31)</f>
        <v>0.0</v>
      </c>
      <c r="H25" t="n" s="273">
        <f>SUM(H26:H31)</f>
        <v>0.0</v>
      </c>
      <c r="I25" t="n" s="273">
        <f>SUM(I26:I31)</f>
        <v>0.0</v>
      </c>
      <c r="J25" t="n" s="273">
        <f>SUM(J26:J31)</f>
        <v>0.0</v>
      </c>
      <c r="K25" t="n" s="273">
        <f>SUM(K26:K31)</f>
        <v>0.0</v>
      </c>
      <c r="L25" t="n" s="273">
        <f>SUM(L26:L31)</f>
        <v>0.0</v>
      </c>
      <c r="M25" t="n" s="273">
        <f>SUM(M26:M31)</f>
        <v>0.0</v>
      </c>
      <c r="N25" t="n" s="273">
        <f>SUM(N26:N31)</f>
        <v>0.0</v>
      </c>
      <c r="O25" t="n" s="273">
        <f>SUM(O26:O31)</f>
        <v>0.0</v>
      </c>
      <c r="P25" t="n" s="273">
        <f>SUM(P26:P31)</f>
        <v>0.0</v>
      </c>
      <c r="Q25" t="n" s="273">
        <f>SUM(Q26:Q31)</f>
        <v>0.0</v>
      </c>
      <c r="R25" t="n" s="273">
        <f>SUM(R26:R31)</f>
        <v>0.0</v>
      </c>
      <c r="S25" t="n" s="273">
        <f>SUM(S26:S31)</f>
        <v>0.0</v>
      </c>
      <c r="T25" t="n" s="273">
        <f>SUM(T26:T31)</f>
        <v>0.0</v>
      </c>
      <c r="U25" t="n" s="273">
        <f>SUM(U26:U31)</f>
        <v>0.0</v>
      </c>
      <c r="V25" t="n" s="273">
        <f>SUM(V26:V31)</f>
        <v>0.0</v>
      </c>
      <c r="W25" s="13"/>
    </row>
    <row r="26" ht="14.2" customHeight="true">
      <c r="A26" t="str" s="277">
        <v>          制造费用</v>
      </c>
      <c r="B26" s="277"/>
      <c r="C26" t="n" s="268">
        <v>3.0</v>
      </c>
      <c r="D26" t="n" s="273">
        <f>SUM(E26:U26)</f>
        <v>0.0</v>
      </c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13"/>
    </row>
    <row r="27" ht="14.2" customHeight="true">
      <c r="A27" t="str" s="277">
        <v>          成本</v>
      </c>
      <c r="B27" s="277"/>
      <c r="C27" t="n" s="268">
        <v>4.0</v>
      </c>
      <c r="D27" t="n" s="273">
        <f>SUM(E27:U27)</f>
        <v>0.0</v>
      </c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  <c r="V27" s="275"/>
      <c r="W27" s="13"/>
    </row>
    <row r="28" ht="14.2" customHeight="true">
      <c r="A28" t="str" s="277">
        <v>          管理费用</v>
      </c>
      <c r="B28" s="277"/>
      <c r="C28" t="n" s="268">
        <v>5.0</v>
      </c>
      <c r="D28" t="n" s="273">
        <f>SUM(E28:U28)</f>
        <v>0.0</v>
      </c>
      <c r="E28" t="n" s="275">
        <v>0.0</v>
      </c>
      <c r="F28" t="n" s="275">
        <v>0.0</v>
      </c>
      <c r="G28" t="n" s="275">
        <v>0.0</v>
      </c>
      <c r="H28" s="275"/>
      <c r="I28" s="275"/>
      <c r="J28" s="275"/>
      <c r="K28" s="275"/>
      <c r="L28" s="275"/>
      <c r="M28" s="275"/>
      <c r="N28" s="275"/>
      <c r="O28" t="n" s="275">
        <v>0.0</v>
      </c>
      <c r="P28" t="n" s="275">
        <v>0.0</v>
      </c>
      <c r="Q28" t="n" s="275">
        <v>0.0</v>
      </c>
      <c r="R28" t="n" s="275">
        <v>0.0</v>
      </c>
      <c r="S28" t="n" s="275">
        <v>0.0</v>
      </c>
      <c r="T28" s="275"/>
      <c r="U28" t="n" s="275">
        <v>0.0</v>
      </c>
      <c r="V28" s="275"/>
      <c r="W28" s="13"/>
    </row>
    <row r="29" ht="14.2" customHeight="true">
      <c r="A29" t="str" s="277">
        <v>          营业费用</v>
      </c>
      <c r="B29" s="277"/>
      <c r="C29" t="n" s="268">
        <v>6.0</v>
      </c>
      <c r="D29" t="n" s="273">
        <f>SUM(E29:U29)</f>
        <v>0.0</v>
      </c>
      <c r="E29" s="275"/>
      <c r="F29" s="275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5"/>
      <c r="R29" s="275"/>
      <c r="S29" s="275"/>
      <c r="T29" s="275"/>
      <c r="U29" s="275"/>
      <c r="V29" s="275"/>
      <c r="W29" s="13"/>
    </row>
    <row r="30" ht="14.2" customHeight="true">
      <c r="A30" t="str" s="277">
        <v>       投资性房地产转入</v>
      </c>
      <c r="B30" s="277"/>
      <c r="C30" t="n" s="268">
        <v>7.0</v>
      </c>
      <c r="D30" t="n" s="273">
        <f>SUM(E30:U30)</f>
        <v>0.0</v>
      </c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5"/>
      <c r="R30" s="275"/>
      <c r="S30" s="275"/>
      <c r="T30" s="275"/>
      <c r="U30" s="275"/>
      <c r="V30" s="275"/>
      <c r="W30" s="13"/>
    </row>
    <row r="31" ht="14.2" customHeight="true">
      <c r="A31" t="str" s="277">
        <v>        其他折旧增加</v>
      </c>
      <c r="B31" s="277"/>
      <c r="C31" t="n" s="268">
        <v>8.0</v>
      </c>
      <c r="D31" t="n" s="273">
        <f>SUM(E31:U31)</f>
        <v>0.0</v>
      </c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13"/>
    </row>
    <row r="32" ht="14.2" customHeight="true">
      <c r="A32" t="str" s="277">
        <v>(三)本期减少</v>
      </c>
      <c r="B32" s="277"/>
      <c r="C32" t="n" s="268">
        <v>9.0</v>
      </c>
      <c r="D32" t="n" s="273">
        <f>SUM(E32:U32)</f>
        <v>0.0</v>
      </c>
      <c r="E32" t="n" s="273">
        <f>SUM(E33:E35)</f>
        <v>0.0</v>
      </c>
      <c r="F32" t="n" s="273">
        <f>SUM(F33:F35)</f>
        <v>0.0</v>
      </c>
      <c r="G32" t="n" s="273">
        <f>SUM(G33:G35)</f>
        <v>0.0</v>
      </c>
      <c r="H32" t="n" s="273">
        <f>SUM(H33:H35)</f>
        <v>0.0</v>
      </c>
      <c r="I32" t="n" s="273">
        <f>SUM(I33:I35)</f>
        <v>0.0</v>
      </c>
      <c r="J32" t="n" s="273">
        <f>SUM(J33:J35)</f>
        <v>0.0</v>
      </c>
      <c r="K32" t="n" s="273">
        <f>SUM(K33:K35)</f>
        <v>0.0</v>
      </c>
      <c r="L32" t="n" s="273">
        <f>SUM(L33:L35)</f>
        <v>0.0</v>
      </c>
      <c r="M32" t="n" s="273">
        <f>SUM(M33:M35)</f>
        <v>0.0</v>
      </c>
      <c r="N32" t="n" s="273">
        <f>SUM(N33:N35)</f>
        <v>0.0</v>
      </c>
      <c r="O32" t="n" s="273">
        <f>SUM(O33:O35)</f>
        <v>0.0</v>
      </c>
      <c r="P32" t="n" s="273">
        <f>SUM(P33:P35)</f>
        <v>0.0</v>
      </c>
      <c r="Q32" t="n" s="273">
        <f>SUM(Q33:Q35)</f>
        <v>0.0</v>
      </c>
      <c r="R32" t="n" s="273">
        <f>SUM(R33:R35)</f>
        <v>0.0</v>
      </c>
      <c r="S32" t="n" s="273">
        <f>SUM(S33:S35)</f>
        <v>0.0</v>
      </c>
      <c r="T32" t="n" s="273">
        <f>SUM(T33:T35)</f>
        <v>0.0</v>
      </c>
      <c r="U32" t="n" s="273">
        <f>SUM(U33:U35)</f>
        <v>0.0</v>
      </c>
      <c r="V32" t="n" s="273">
        <f>SUM(V33:V35)</f>
        <v>0.0</v>
      </c>
      <c r="W32" s="13"/>
    </row>
    <row r="33" ht="14.2" customHeight="true">
      <c r="A33" t="str" s="277">
        <v>       报废折旧转出</v>
      </c>
      <c r="B33" s="277"/>
      <c r="C33" t="n" s="268">
        <v>10.0</v>
      </c>
      <c r="D33" t="n" s="273">
        <f>SUM(E33:U33)</f>
        <v>0.0</v>
      </c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13"/>
    </row>
    <row r="34" ht="14.2" customHeight="true">
      <c r="A34" t="str" s="277">
        <v>       转入投资性房地产</v>
      </c>
      <c r="B34" s="277"/>
      <c r="C34" t="n" s="268">
        <v>11.0</v>
      </c>
      <c r="D34" t="n" s="273">
        <f>SUM(E34:U34)</f>
        <v>0.0</v>
      </c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5"/>
      <c r="R34" s="275"/>
      <c r="S34" s="275"/>
      <c r="T34" s="275"/>
      <c r="U34" s="275"/>
      <c r="V34" s="275"/>
      <c r="W34" s="13"/>
    </row>
    <row r="35" ht="14.2" customHeight="true">
      <c r="A35" t="str" s="277">
        <v>       其他折旧转出</v>
      </c>
      <c r="B35" s="277"/>
      <c r="C35" t="n" s="268">
        <v>12.0</v>
      </c>
      <c r="D35" t="n" s="273">
        <f>SUM(E35:U35)</f>
        <v>0.0</v>
      </c>
      <c r="E35" t="n" s="275">
        <v>0.0</v>
      </c>
      <c r="F35" t="n" s="275">
        <v>0.0</v>
      </c>
      <c r="G35" t="n" s="275">
        <v>0.0</v>
      </c>
      <c r="H35" s="275"/>
      <c r="I35" s="275"/>
      <c r="J35" s="275"/>
      <c r="K35" s="275"/>
      <c r="L35" s="275"/>
      <c r="M35" s="275"/>
      <c r="N35" s="275"/>
      <c r="O35" t="n" s="275">
        <v>0.0</v>
      </c>
      <c r="P35" t="n" s="275">
        <v>0.0</v>
      </c>
      <c r="Q35" t="n" s="275">
        <v>0.0</v>
      </c>
      <c r="R35" t="n" s="275">
        <v>0.0</v>
      </c>
      <c r="S35" t="n" s="275">
        <v>0.0</v>
      </c>
      <c r="T35" s="275"/>
      <c r="U35" t="n" s="275">
        <v>0.0</v>
      </c>
      <c r="V35" s="275"/>
      <c r="W35" s="13"/>
    </row>
    <row r="36" ht="14.2" customHeight="true">
      <c r="A36" t="str" s="277">
        <v>(四)期末折旧余额</v>
      </c>
      <c r="B36" s="277"/>
      <c r="C36" t="n" s="268">
        <v>13.0</v>
      </c>
      <c r="D36" t="n" s="273">
        <f>SUM(E36:U36)</f>
        <v>0.0</v>
      </c>
      <c r="E36" t="n" s="273">
        <f>E24+E25-E32</f>
        <v>0.0</v>
      </c>
      <c r="F36" t="n" s="273">
        <f>F24+F25-F32</f>
        <v>0.0</v>
      </c>
      <c r="G36" t="n" s="273">
        <f>G24+G25-G32</f>
        <v>0.0</v>
      </c>
      <c r="H36" t="n" s="273">
        <f>H24+H25-H32</f>
        <v>0.0</v>
      </c>
      <c r="I36" t="n" s="273">
        <f>I24+I25-I32</f>
        <v>0.0</v>
      </c>
      <c r="J36" t="n" s="273">
        <f>J24+J25-J32</f>
        <v>0.0</v>
      </c>
      <c r="K36" t="n" s="273">
        <f>K24+K25-K32</f>
        <v>0.0</v>
      </c>
      <c r="L36" t="n" s="273">
        <f>L24+L25-L32</f>
        <v>0.0</v>
      </c>
      <c r="M36" t="n" s="273">
        <f>M24+M25-M32</f>
        <v>0.0</v>
      </c>
      <c r="N36" t="n" s="273">
        <f>N24+N25-N32</f>
        <v>0.0</v>
      </c>
      <c r="O36" t="n" s="273">
        <f>O24+O25-O32</f>
        <v>0.0</v>
      </c>
      <c r="P36" t="n" s="273">
        <f>P24+P25-P32</f>
        <v>0.0</v>
      </c>
      <c r="Q36" t="n" s="273">
        <f>Q24+Q25-Q32</f>
        <v>0.0</v>
      </c>
      <c r="R36" t="n" s="273">
        <f>R24+R25-R32</f>
        <v>0.0</v>
      </c>
      <c r="S36" t="n" s="273">
        <f>S24+S25-S32</f>
        <v>0.0</v>
      </c>
      <c r="T36" t="n" s="273">
        <f>T24+T25-T32</f>
        <v>0.0</v>
      </c>
      <c r="U36" t="n" s="273">
        <f>U24+U25-U32</f>
        <v>0.0</v>
      </c>
      <c r="V36" t="n" s="273">
        <f>V24+V25-V32</f>
        <v>0.0</v>
      </c>
      <c r="W36" s="13"/>
    </row>
  </sheetData>
  <mergeCells>
    <mergeCell ref="A1:V1"/>
    <mergeCell ref="L3:M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9:V19"/>
    <mergeCell ref="B21:D21"/>
    <mergeCell ref="M21:N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</mergeCells>
  <pageMargins bottom="0.75" footer="0.3" header="0.3" left="0.7" right="0.7" top="0.75"/>
</worksheet>
</file>

<file path=xl/worksheets/sheet14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20.78125" customWidth="true"/>
    <col min="2" max="2" width="10.390625" customWidth="true"/>
    <col min="3" max="3" width="22.421875" customWidth="true"/>
    <col min="4" max="4" width="22.421875" customWidth="true"/>
    <col min="5" max="5" width="22.421875" customWidth="true"/>
    <col min="6" max="6" width="22.421875" customWidth="true"/>
  </cols>
  <sheetData>
    <row r="1" ht="14.2" customHeight="true"/>
    <row r="1" ht="14.2" customHeight="true">
      <c r="A1" t="str" s="280">
        <v>无形资产</v>
      </c>
      <c r="B1" s="280"/>
      <c r="C1" s="280"/>
      <c r="D1" s="280"/>
      <c r="E1" s="280"/>
      <c r="F1" s="280"/>
    </row>
    <row r="2" ht="14.2" customHeight="true">
      <c r="A2" s="281"/>
      <c r="B2" s="282"/>
      <c r="C2" s="283"/>
      <c r="D2" s="283"/>
      <c r="E2" s="283"/>
      <c r="F2" s="283"/>
    </row>
    <row r="3" ht="14.2" customHeight="true">
      <c r="A3" t="str" s="284">
        <v>编制单位：</v>
      </c>
      <c r="B3" t="n" s="285">
        <v>0.0</v>
      </c>
      <c r="C3" s="285"/>
      <c r="D3" t="n" s="286">
        <v>0.0</v>
      </c>
      <c r="E3" s="286"/>
      <c r="F3" t="str" s="286">
        <v>单位/元</v>
      </c>
    </row>
    <row r="4" ht="14.2" customHeight="true">
      <c r="A4" t="str" s="287">
        <v>项    目</v>
      </c>
      <c r="B4" t="str" s="287">
        <v>行次</v>
      </c>
      <c r="C4" t="str" s="288">
        <v>年初数</v>
      </c>
      <c r="D4" t="str" s="288">
        <v>本年增加数</v>
      </c>
      <c r="E4" t="str" s="288">
        <v>本年减少数</v>
      </c>
      <c r="F4" t="str" s="288">
        <v>期末数</v>
      </c>
    </row>
    <row r="5" ht="14.2" customHeight="true">
      <c r="A5" t="str" s="287">
        <v>合计</v>
      </c>
      <c r="B5" t="n" s="287">
        <v>1.0</v>
      </c>
      <c r="C5" t="n" s="289">
        <f>SUM(C6:C12)</f>
        <v>0.0</v>
      </c>
      <c r="D5" t="n" s="289">
        <f>SUM(D6:D12)</f>
        <v>0.0</v>
      </c>
      <c r="E5" t="n" s="289">
        <f>SUM(E6:E12)</f>
        <v>0.0</v>
      </c>
      <c r="F5" t="n" s="289">
        <f>SUM(F6:F12)</f>
        <v>0.0</v>
      </c>
    </row>
    <row r="6" ht="14.2" customHeight="true">
      <c r="A6" t="str" s="290">
        <v>一、专利技术</v>
      </c>
      <c r="B6" t="n" s="287">
        <v>2.0</v>
      </c>
      <c r="C6" t="n" s="291">
        <v>0.0</v>
      </c>
      <c r="D6" t="n" s="291">
        <v>0.0</v>
      </c>
      <c r="E6" t="n" s="291">
        <v>0.0</v>
      </c>
      <c r="F6" t="n" s="289">
        <f>C6+D6-E6</f>
        <v>0.0</v>
      </c>
    </row>
    <row r="7" ht="14.2" customHeight="true">
      <c r="A7" t="str" s="290">
        <v>二、非法专利技术</v>
      </c>
      <c r="B7" t="n" s="287">
        <v>3.0</v>
      </c>
      <c r="C7" t="n" s="291">
        <v>0.0</v>
      </c>
      <c r="D7" t="n" s="291">
        <v>0.0</v>
      </c>
      <c r="E7" t="n" s="291">
        <v>0.0</v>
      </c>
      <c r="F7" t="n" s="289">
        <f>C7+D7-E7</f>
        <v>0.0</v>
      </c>
    </row>
    <row r="8" ht="14.2" customHeight="true">
      <c r="A8" t="str" s="290">
        <v>三、商标权</v>
      </c>
      <c r="B8" t="n" s="287">
        <v>4.0</v>
      </c>
      <c r="C8" t="n" s="291">
        <v>0.0</v>
      </c>
      <c r="D8" t="n" s="291">
        <v>0.0</v>
      </c>
      <c r="E8" t="n" s="291">
        <v>0.0</v>
      </c>
      <c r="F8" t="n" s="289">
        <f>C8+D8-E8</f>
        <v>0.0</v>
      </c>
    </row>
    <row r="9" ht="14.2" customHeight="true">
      <c r="A9" t="str" s="290">
        <v>四、著作权</v>
      </c>
      <c r="B9" t="n" s="287">
        <v>5.0</v>
      </c>
      <c r="C9" t="n" s="291">
        <v>0.0</v>
      </c>
      <c r="D9" t="n" s="291">
        <v>0.0</v>
      </c>
      <c r="E9" t="n" s="291">
        <v>0.0</v>
      </c>
      <c r="F9" t="n" s="289">
        <f>C9+D9-E9</f>
        <v>0.0</v>
      </c>
    </row>
    <row r="10" ht="14.2" customHeight="true">
      <c r="A10" t="str" s="290">
        <v>五、土地使用权</v>
      </c>
      <c r="B10" t="n" s="287">
        <v>6.0</v>
      </c>
      <c r="C10" t="n" s="291">
        <v>0.0</v>
      </c>
      <c r="D10" t="n" s="291">
        <v>0.0</v>
      </c>
      <c r="E10" t="n" s="291">
        <v>0.0</v>
      </c>
      <c r="F10" t="n" s="289">
        <f>C10+D10-E10</f>
        <v>0.0</v>
      </c>
    </row>
    <row r="11" ht="14.2" customHeight="true">
      <c r="A11" t="str" s="290">
        <v>六、软件</v>
      </c>
      <c r="B11" t="n" s="287">
        <v>7.0</v>
      </c>
      <c r="C11" t="n" s="291">
        <v>0.0</v>
      </c>
      <c r="D11" t="n" s="291">
        <v>0.0</v>
      </c>
      <c r="E11" t="n" s="291">
        <v>0.0</v>
      </c>
      <c r="F11" t="n" s="289">
        <f>C11+D11-E11</f>
        <v>0.0</v>
      </c>
    </row>
    <row r="12" ht="14.2" customHeight="true">
      <c r="A12" t="str" s="290">
        <v>七、其它</v>
      </c>
      <c r="B12" t="n" s="287">
        <v>8.0</v>
      </c>
      <c r="C12" t="n" s="291">
        <v>0.0</v>
      </c>
      <c r="D12" t="n" s="291">
        <v>0.0</v>
      </c>
      <c r="E12" t="n" s="291">
        <v>0.0</v>
      </c>
      <c r="F12" t="n" s="289">
        <f>C12+D12-E12</f>
        <v>0.0</v>
      </c>
    </row>
  </sheetData>
  <mergeCells>
    <mergeCell ref="A1:F1"/>
    <mergeCell ref="B3:C3"/>
  </mergeCells>
  <pageMargins bottom="0.75" footer="0.3" header="0.3" left="0.7" right="0.7" top="0.75"/>
</worksheet>
</file>

<file path=xl/worksheets/sheet15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20.78125" customWidth="true"/>
    <col min="2" max="2" width="10.390625" customWidth="true"/>
    <col min="3" max="3" width="22.421875" customWidth="true"/>
    <col min="4" max="4" width="22.421875" customWidth="true"/>
    <col min="5" max="5" width="22.421875" customWidth="true"/>
    <col min="6" max="6" width="22.421875" customWidth="true"/>
  </cols>
  <sheetData>
    <row r="1" ht="14.2" customHeight="true"/>
    <row r="1" ht="14.2" customHeight="true">
      <c r="A1" t="str" s="292">
        <v>无形资产</v>
      </c>
      <c r="B1" s="292"/>
      <c r="C1" s="292"/>
      <c r="D1" s="292"/>
      <c r="E1" s="292"/>
      <c r="F1" s="292"/>
    </row>
    <row r="2" ht="14.2" customHeight="true">
      <c r="A2" s="293"/>
      <c r="B2" s="294"/>
      <c r="C2" s="295"/>
      <c r="D2" s="295"/>
      <c r="E2" s="295"/>
      <c r="F2" s="295"/>
    </row>
    <row r="3" ht="14.2" customHeight="true">
      <c r="A3" t="str" s="296">
        <v>编制单位：</v>
      </c>
      <c r="B3" t="n" s="297">
        <v>0.0</v>
      </c>
      <c r="C3" s="297"/>
      <c r="D3" t="n" s="298">
        <v>0.0</v>
      </c>
      <c r="E3" s="298"/>
      <c r="F3" t="str" s="298">
        <v>单位/元</v>
      </c>
    </row>
    <row r="4" ht="14.2" customHeight="true">
      <c r="A4" t="str" s="299">
        <v>项    目</v>
      </c>
      <c r="B4" t="str" s="299">
        <v>行次</v>
      </c>
      <c r="C4" t="str" s="300">
        <v>年初数</v>
      </c>
      <c r="D4" t="str" s="300">
        <v>本年增加数</v>
      </c>
      <c r="E4" t="str" s="300">
        <v>本年减少数</v>
      </c>
      <c r="F4" t="str" s="300">
        <v>期末数</v>
      </c>
    </row>
    <row r="5" ht="14.2" customHeight="true">
      <c r="A5" t="str" s="299">
        <v>合计</v>
      </c>
      <c r="B5" t="n" s="299">
        <v>1.0</v>
      </c>
      <c r="C5" t="n" s="301">
        <f>SUM(C6:C12)</f>
        <v>0.0</v>
      </c>
      <c r="D5" t="n" s="301">
        <f>SUM(D6:D12)</f>
        <v>0.0</v>
      </c>
      <c r="E5" t="n" s="301">
        <f>SUM(E6:E12)</f>
        <v>0.0</v>
      </c>
      <c r="F5" t="n" s="301">
        <f>SUM(F6:F12)</f>
        <v>0.0</v>
      </c>
    </row>
    <row r="6" ht="14.2" customHeight="true">
      <c r="A6" t="str" s="302">
        <v>一、专利技术</v>
      </c>
      <c r="B6" t="n" s="299">
        <v>2.0</v>
      </c>
      <c r="C6" t="n" s="303">
        <v>0.0</v>
      </c>
      <c r="D6" t="n" s="303">
        <v>0.0</v>
      </c>
      <c r="E6" t="n" s="303">
        <v>0.0</v>
      </c>
      <c r="F6" t="n" s="304">
        <f>C6+D6-E6</f>
        <v>0.0</v>
      </c>
    </row>
    <row r="7" ht="14.2" customHeight="true">
      <c r="A7" t="str" s="302">
        <v>二、非法专利技术</v>
      </c>
      <c r="B7" t="n" s="299">
        <v>3.0</v>
      </c>
      <c r="C7" t="n" s="303">
        <v>0.0</v>
      </c>
      <c r="D7" t="n" s="303">
        <v>0.0</v>
      </c>
      <c r="E7" t="n" s="303">
        <v>0.0</v>
      </c>
      <c r="F7" t="n" s="304">
        <f>C7+D7-E7</f>
        <v>0.0</v>
      </c>
    </row>
    <row r="8" ht="14.2" customHeight="true">
      <c r="A8" t="str" s="302">
        <v>三、商标权</v>
      </c>
      <c r="B8" t="n" s="299">
        <v>4.0</v>
      </c>
      <c r="C8" t="n" s="303">
        <v>0.0</v>
      </c>
      <c r="D8" t="n" s="303">
        <v>0.0</v>
      </c>
      <c r="E8" t="n" s="303">
        <v>0.0</v>
      </c>
      <c r="F8" t="n" s="304">
        <f>C8+D8-E8</f>
        <v>0.0</v>
      </c>
    </row>
    <row r="9" ht="14.2" customHeight="true">
      <c r="A9" t="str" s="302">
        <v>四、著作权</v>
      </c>
      <c r="B9" t="n" s="299">
        <v>5.0</v>
      </c>
      <c r="C9" t="n" s="303">
        <v>0.0</v>
      </c>
      <c r="D9" t="n" s="303">
        <v>0.0</v>
      </c>
      <c r="E9" t="n" s="303">
        <v>0.0</v>
      </c>
      <c r="F9" t="n" s="304">
        <f>C9+D9-E9</f>
        <v>0.0</v>
      </c>
    </row>
    <row r="10" ht="14.2" customHeight="true">
      <c r="A10" t="str" s="302">
        <v>五、土地使用权</v>
      </c>
      <c r="B10" t="n" s="299">
        <v>6.0</v>
      </c>
      <c r="C10" t="n" s="303">
        <v>0.0</v>
      </c>
      <c r="D10" t="n" s="303">
        <v>0.0</v>
      </c>
      <c r="E10" t="n" s="303">
        <v>0.0</v>
      </c>
      <c r="F10" t="n" s="304">
        <f>C10+D10-E10</f>
        <v>0.0</v>
      </c>
    </row>
    <row r="11" ht="14.2" customHeight="true">
      <c r="A11" t="str" s="302">
        <v>六、软件</v>
      </c>
      <c r="B11" t="n" s="299">
        <v>7.0</v>
      </c>
      <c r="C11" t="n" s="303">
        <v>0.0</v>
      </c>
      <c r="D11" t="n" s="303">
        <v>0.0</v>
      </c>
      <c r="E11" t="n" s="303">
        <v>0.0</v>
      </c>
      <c r="F11" t="n" s="304">
        <f>C11+D11-E11</f>
        <v>0.0</v>
      </c>
    </row>
    <row r="12" ht="14.2" customHeight="true">
      <c r="A12" t="str" s="302">
        <v>七、其它</v>
      </c>
      <c r="B12" t="n" s="299">
        <v>8.0</v>
      </c>
      <c r="C12" t="n" s="303">
        <v>0.0</v>
      </c>
      <c r="D12" t="n" s="303">
        <v>0.0</v>
      </c>
      <c r="E12" t="n" s="303">
        <v>0.0</v>
      </c>
      <c r="F12" t="n" s="304">
        <f>C12+D12-E12</f>
        <v>0.0</v>
      </c>
    </row>
    <row r="13" ht="14.2" customHeight="true">
      <c r="A13" s="15"/>
      <c r="B13" s="15"/>
      <c r="C13" s="15"/>
      <c r="D13" s="15"/>
      <c r="E13" s="15"/>
      <c r="F13" s="15"/>
    </row>
    <row r="14" ht="14.2" customHeight="true">
      <c r="A14" s="15"/>
      <c r="B14" s="15"/>
      <c r="C14" s="15"/>
      <c r="D14" s="15"/>
      <c r="E14" s="15"/>
      <c r="F14" s="15"/>
    </row>
    <row r="15" ht="14.2" customHeight="true">
      <c r="A15" t="str" s="292">
        <v>无形资产摊销</v>
      </c>
      <c r="B15" s="292"/>
      <c r="C15" s="292"/>
      <c r="D15" s="292"/>
      <c r="E15" s="292"/>
      <c r="F15" s="292"/>
    </row>
    <row r="16" ht="14.2" customHeight="true">
      <c r="A16" s="293"/>
      <c r="B16" s="294"/>
      <c r="C16" s="295"/>
      <c r="D16" s="295"/>
      <c r="E16" s="295"/>
      <c r="F16" s="295"/>
    </row>
    <row r="17" ht="14.2" customHeight="true">
      <c r="A17" t="str" s="296">
        <v>编制单位：</v>
      </c>
      <c r="B17" t="n" s="297">
        <v>0.0</v>
      </c>
      <c r="C17" s="297"/>
      <c r="D17" t="n" s="298">
        <v>0.0</v>
      </c>
      <c r="E17" s="298"/>
      <c r="F17" t="str" s="298">
        <v>单位/元</v>
      </c>
    </row>
    <row r="18" ht="14.2" customHeight="true">
      <c r="A18" t="str" s="299">
        <v>项    目</v>
      </c>
      <c r="B18" t="str" s="299">
        <v>行次</v>
      </c>
      <c r="C18" t="str" s="300">
        <v>年初数</v>
      </c>
      <c r="D18" t="str" s="300">
        <v>本年增加数</v>
      </c>
      <c r="E18" t="str" s="300">
        <v>本年减少数</v>
      </c>
      <c r="F18" t="str" s="300">
        <v>期末数</v>
      </c>
    </row>
    <row r="19" ht="14.2" customHeight="true">
      <c r="A19" t="str" s="299">
        <v>合计</v>
      </c>
      <c r="B19" t="n" s="299">
        <v>1.0</v>
      </c>
      <c r="C19" t="n" s="301">
        <f>SUM(C20:C26)</f>
        <v>0.0</v>
      </c>
      <c r="D19" t="n" s="301">
        <f>SUM(D20:D26)</f>
        <v>0.0</v>
      </c>
      <c r="E19" t="n" s="301">
        <f>SUM(E20:E26)</f>
        <v>0.0</v>
      </c>
      <c r="F19" t="n" s="301">
        <f>SUM(F20:F26)</f>
        <v>0.0</v>
      </c>
    </row>
    <row r="20" ht="14.2" customHeight="true">
      <c r="A20" t="str" s="302">
        <v>一、专利技术</v>
      </c>
      <c r="B20" t="n" s="299">
        <v>2.0</v>
      </c>
      <c r="C20" t="n" s="303">
        <v>0.0</v>
      </c>
      <c r="D20" t="n" s="303">
        <v>0.0</v>
      </c>
      <c r="E20" t="n" s="303">
        <v>0.0</v>
      </c>
      <c r="F20" t="n" s="304">
        <f>C20+D20-E20</f>
        <v>0.0</v>
      </c>
    </row>
    <row r="21" ht="14.2" customHeight="true">
      <c r="A21" t="str" s="302">
        <v>二、非法专利技术</v>
      </c>
      <c r="B21" t="n" s="299">
        <v>3.0</v>
      </c>
      <c r="C21" t="n" s="303">
        <v>0.0</v>
      </c>
      <c r="D21" t="n" s="303">
        <v>0.0</v>
      </c>
      <c r="E21" t="n" s="303">
        <v>0.0</v>
      </c>
      <c r="F21" t="n" s="304">
        <f>C21+D21-E21</f>
        <v>0.0</v>
      </c>
    </row>
    <row r="22" ht="14.2" customHeight="true">
      <c r="A22" t="str" s="302">
        <v>三、商标权</v>
      </c>
      <c r="B22" t="n" s="299">
        <v>4.0</v>
      </c>
      <c r="C22" t="n" s="303">
        <v>0.0</v>
      </c>
      <c r="D22" t="n" s="303">
        <v>0.0</v>
      </c>
      <c r="E22" t="n" s="303">
        <v>0.0</v>
      </c>
      <c r="F22" t="n" s="304">
        <f>C22+D22-E22</f>
        <v>0.0</v>
      </c>
    </row>
    <row r="23" ht="14.2" customHeight="true">
      <c r="A23" t="str" s="302">
        <v>四、著作权</v>
      </c>
      <c r="B23" t="n" s="299">
        <v>5.0</v>
      </c>
      <c r="C23" t="n" s="303">
        <v>0.0</v>
      </c>
      <c r="D23" t="n" s="303">
        <v>0.0</v>
      </c>
      <c r="E23" t="n" s="303">
        <v>0.0</v>
      </c>
      <c r="F23" t="n" s="304">
        <f>C23+D23-E23</f>
        <v>0.0</v>
      </c>
    </row>
    <row r="24" ht="14.2" customHeight="true">
      <c r="A24" t="str" s="302">
        <v>五、土地使用权</v>
      </c>
      <c r="B24" t="n" s="299">
        <v>6.0</v>
      </c>
      <c r="C24" t="n" s="303">
        <v>0.0</v>
      </c>
      <c r="D24" t="n" s="303">
        <v>0.0</v>
      </c>
      <c r="E24" t="n" s="303">
        <v>0.0</v>
      </c>
      <c r="F24" t="n" s="304">
        <f>C24+D24-E24</f>
        <v>0.0</v>
      </c>
    </row>
    <row r="25" ht="14.2" customHeight="true">
      <c r="A25" t="str" s="302">
        <v>六、软件</v>
      </c>
      <c r="B25" t="n" s="299">
        <v>7.0</v>
      </c>
      <c r="C25" t="n" s="303">
        <v>0.0</v>
      </c>
      <c r="D25" t="n" s="303">
        <v>0.0</v>
      </c>
      <c r="E25" t="n" s="303">
        <v>0.0</v>
      </c>
      <c r="F25" t="n" s="304">
        <f>C25+D25-E25</f>
        <v>0.0</v>
      </c>
    </row>
    <row r="26" ht="14.2" customHeight="true">
      <c r="A26" t="str" s="302">
        <v>七、其它</v>
      </c>
      <c r="B26" t="n" s="299">
        <v>8.0</v>
      </c>
      <c r="C26" t="n" s="303">
        <v>0.0</v>
      </c>
      <c r="D26" t="n" s="303">
        <v>0.0</v>
      </c>
      <c r="E26" t="n" s="303">
        <v>0.0</v>
      </c>
      <c r="F26" t="n" s="304">
        <f>C26+D26-E26</f>
        <v>0.0</v>
      </c>
    </row>
  </sheetData>
  <mergeCells>
    <mergeCell ref="A1:F1"/>
    <mergeCell ref="B3:C3"/>
    <mergeCell ref="A15:F15"/>
    <mergeCell ref="B17:C17"/>
  </mergeCells>
  <pageMargins bottom="0.75" footer="0.3" header="0.3" left="0.7" right="0.7" top="0.75"/>
</worksheet>
</file>

<file path=xl/worksheets/sheet16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14.765625" customWidth="true"/>
    <col min="2" max="2" width="20.78125" customWidth="true"/>
    <col min="4" max="4" width="22.96875" customWidth="true"/>
    <col min="5" max="5" width="22.96875" customWidth="true"/>
    <col min="6" max="6" width="22.96875" customWidth="true"/>
    <col min="7" max="7" width="22.96875" customWidth="true"/>
    <col min="8" max="8" width="22.96875" customWidth="true"/>
  </cols>
  <sheetData>
    <row r="1" ht="14.2" customHeight="true"/>
    <row r="1" ht="14.2" customHeight="true">
      <c r="A1" t="str" s="305">
        <v>资产减值准备</v>
      </c>
      <c r="B1" s="305"/>
      <c r="C1" s="305"/>
      <c r="D1" s="305"/>
      <c r="E1" s="305"/>
      <c r="F1" s="305"/>
      <c r="G1" s="305"/>
      <c r="H1" s="305"/>
    </row>
    <row r="2" ht="14.2" customHeight="true">
      <c r="A2" s="306"/>
      <c r="B2" s="306"/>
      <c r="C2" s="307"/>
      <c r="D2" s="308"/>
      <c r="E2" s="308"/>
      <c r="F2" s="308"/>
      <c r="G2" s="308"/>
      <c r="H2" s="308"/>
    </row>
    <row r="3" ht="14.2" customHeight="true">
      <c r="A3" t="str" s="309">
        <v>编制单位：</v>
      </c>
      <c r="B3" t="n" s="310">
        <v>0.0</v>
      </c>
      <c r="C3" s="309"/>
      <c r="D3" s="311"/>
      <c r="E3" t="n" s="311">
        <v>0.0</v>
      </c>
      <c r="F3" s="311"/>
      <c r="G3" s="311"/>
      <c r="H3" t="str" s="311">
        <v>单位/元</v>
      </c>
    </row>
    <row r="4" ht="14.2" customHeight="true">
      <c r="A4" t="str" s="312">
        <v>项目</v>
      </c>
      <c r="B4" s="312"/>
      <c r="C4" t="str" s="313">
        <v>行次</v>
      </c>
      <c r="D4" t="str" s="314">
        <v>年初数</v>
      </c>
      <c r="E4" t="str" s="314">
        <v>本年增加数</v>
      </c>
      <c r="F4" t="str" s="314">
        <v>本年减少（转回）数</v>
      </c>
      <c r="G4" t="str" s="314">
        <v>本年累计数</v>
      </c>
      <c r="H4" t="str" s="314">
        <v>上年同期数</v>
      </c>
    </row>
    <row r="5" ht="14.2" customHeight="true">
      <c r="A5" t="str" s="312">
        <v>合计</v>
      </c>
      <c r="B5" s="312"/>
      <c r="C5" t="n" s="313">
        <v>1.0</v>
      </c>
      <c r="D5" t="n" s="315">
        <f>SUM(D6:D17)</f>
        <v>0.0</v>
      </c>
      <c r="E5" t="n" s="315">
        <f>SUM(E6:E17)</f>
        <v>0.0</v>
      </c>
      <c r="F5" t="n" s="315">
        <f>SUM(F6:F17)</f>
        <v>0.0</v>
      </c>
      <c r="G5" t="n" s="315">
        <f>SUM(G6:G17)</f>
        <v>0.0</v>
      </c>
      <c r="H5" t="n" s="315">
        <f>SUM(H6:H17)</f>
        <v>0.0</v>
      </c>
    </row>
    <row r="6" ht="14.2" customHeight="true">
      <c r="A6" t="str" s="316">
        <v>一、坏账准备</v>
      </c>
      <c r="B6" s="316"/>
      <c r="C6" t="n" s="313">
        <v>2.0</v>
      </c>
      <c r="D6" t="n" s="317">
        <v>0.0</v>
      </c>
      <c r="E6" t="n" s="317">
        <v>0.0</v>
      </c>
      <c r="F6" t="n" s="317">
        <v>0.0</v>
      </c>
      <c r="G6" t="n" s="318">
        <f>D6+E6-F6</f>
        <v>0.0</v>
      </c>
      <c r="H6" t="n" s="318">
        <v>0.0</v>
      </c>
    </row>
    <row r="7" ht="14.2" customHeight="true">
      <c r="A7" t="str" s="319">
        <v>二、存货跌价准备</v>
      </c>
      <c r="B7" s="319"/>
      <c r="C7" t="n" s="313">
        <v>3.0</v>
      </c>
      <c r="D7" t="n" s="317">
        <v>0.0</v>
      </c>
      <c r="E7" t="n" s="317">
        <v>0.0</v>
      </c>
      <c r="F7" t="n" s="317">
        <v>0.0</v>
      </c>
      <c r="G7" t="n" s="318">
        <f>D7+E7-F7</f>
        <v>0.0</v>
      </c>
      <c r="H7" t="n" s="318">
        <v>0.0</v>
      </c>
    </row>
    <row r="8" ht="14.2" customHeight="true">
      <c r="A8" t="str" s="319">
        <v>三、可供出售金融资产减值准备</v>
      </c>
      <c r="B8" s="319"/>
      <c r="C8" t="n" s="313">
        <v>4.0</v>
      </c>
      <c r="D8" s="320"/>
      <c r="E8" s="320"/>
      <c r="F8" s="320"/>
      <c r="G8" t="n" s="318">
        <f>D8+E8-F8</f>
        <v>0.0</v>
      </c>
      <c r="H8" t="n" s="318">
        <v>0.0</v>
      </c>
    </row>
    <row r="9" ht="14.2" customHeight="true">
      <c r="A9" t="str" s="319">
        <v>四、持有至到期投资减值准备</v>
      </c>
      <c r="B9" s="319"/>
      <c r="C9" t="n" s="313">
        <v>5.0</v>
      </c>
      <c r="D9" t="n" s="317">
        <v>0.0</v>
      </c>
      <c r="E9" t="n" s="317">
        <v>0.0</v>
      </c>
      <c r="F9" t="n" s="317">
        <v>0.0</v>
      </c>
      <c r="G9" t="n" s="318">
        <f>D9+E9-F9</f>
        <v>0.0</v>
      </c>
      <c r="H9" t="n" s="318">
        <v>0.0</v>
      </c>
    </row>
    <row r="10" ht="14.2" customHeight="true">
      <c r="A10" t="str" s="319">
        <v>五、长期股权投资减值准备</v>
      </c>
      <c r="B10" s="319"/>
      <c r="C10" t="n" s="313">
        <v>6.0</v>
      </c>
      <c r="D10" t="n" s="317">
        <v>0.0</v>
      </c>
      <c r="E10" t="n" s="317">
        <v>0.0</v>
      </c>
      <c r="F10" t="n" s="317">
        <v>0.0</v>
      </c>
      <c r="G10" t="n" s="318">
        <f>D10+E10-F10</f>
        <v>0.0</v>
      </c>
      <c r="H10" t="n" s="318">
        <v>0.0</v>
      </c>
    </row>
    <row r="11" ht="14.2" customHeight="true">
      <c r="A11" t="str" s="319">
        <v>六、投资性房地产减值准备</v>
      </c>
      <c r="B11" s="319"/>
      <c r="C11" t="n" s="313">
        <v>7.0</v>
      </c>
      <c r="D11" t="n" s="317">
        <v>0.0</v>
      </c>
      <c r="E11" t="n" s="317">
        <v>0.0</v>
      </c>
      <c r="F11" t="n" s="317">
        <v>0.0</v>
      </c>
      <c r="G11" t="n" s="318">
        <f>D11+E11-F11</f>
        <v>0.0</v>
      </c>
      <c r="H11" t="n" s="318">
        <v>0.0</v>
      </c>
    </row>
    <row r="12" ht="14.2" customHeight="true">
      <c r="A12" t="str" s="319">
        <v>七、固定资产减值准备</v>
      </c>
      <c r="B12" s="319"/>
      <c r="C12" t="n" s="313">
        <v>8.0</v>
      </c>
      <c r="D12" t="n" s="317">
        <v>0.0</v>
      </c>
      <c r="E12" t="n" s="317">
        <v>0.0</v>
      </c>
      <c r="F12" t="n" s="317">
        <v>0.0</v>
      </c>
      <c r="G12" t="n" s="318">
        <f>D12+E12-F12</f>
        <v>0.0</v>
      </c>
      <c r="H12" t="n" s="318">
        <v>0.0</v>
      </c>
    </row>
    <row r="13" ht="14.2" customHeight="true">
      <c r="A13" t="str" s="319">
        <v>八、工程物资减值准备</v>
      </c>
      <c r="B13" s="319"/>
      <c r="C13" t="n" s="313">
        <v>9.0</v>
      </c>
      <c r="D13" t="n" s="317">
        <v>0.0</v>
      </c>
      <c r="E13" t="n" s="317">
        <v>0.0</v>
      </c>
      <c r="F13" t="n" s="317">
        <v>0.0</v>
      </c>
      <c r="G13" t="n" s="318">
        <f>D13+E13-F13</f>
        <v>0.0</v>
      </c>
      <c r="H13" t="n" s="318">
        <v>0.0</v>
      </c>
    </row>
    <row r="14" ht="14.2" customHeight="true">
      <c r="A14" t="str" s="319">
        <v>九、在建工程减值准备</v>
      </c>
      <c r="B14" s="319"/>
      <c r="C14" t="n" s="313">
        <v>10.0</v>
      </c>
      <c r="D14" t="n" s="317">
        <v>0.0</v>
      </c>
      <c r="E14" t="n" s="317">
        <v>0.0</v>
      </c>
      <c r="F14" t="n" s="317">
        <v>0.0</v>
      </c>
      <c r="G14" t="n" s="318">
        <f>D14+E14-F14</f>
        <v>0.0</v>
      </c>
      <c r="H14" t="n" s="318">
        <v>0.0</v>
      </c>
    </row>
    <row r="15" ht="14.2" customHeight="true">
      <c r="A15" t="str" s="319">
        <v>十、无形资产减值准备</v>
      </c>
      <c r="B15" s="319"/>
      <c r="C15" t="n" s="313">
        <v>11.0</v>
      </c>
      <c r="D15" t="n" s="317">
        <v>0.0</v>
      </c>
      <c r="E15" t="n" s="317">
        <v>0.0</v>
      </c>
      <c r="F15" t="n" s="317">
        <v>0.0</v>
      </c>
      <c r="G15" t="n" s="318">
        <f>D15+E15-F15</f>
        <v>0.0</v>
      </c>
      <c r="H15" t="n" s="318">
        <v>0.0</v>
      </c>
    </row>
    <row r="16" ht="14.2" customHeight="true">
      <c r="A16" t="str" s="319">
        <v>十一、商誉减值准备</v>
      </c>
      <c r="B16" s="319"/>
      <c r="C16" t="n" s="313">
        <v>12.0</v>
      </c>
      <c r="D16" t="n" s="317">
        <v>0.0</v>
      </c>
      <c r="E16" t="n" s="317">
        <v>0.0</v>
      </c>
      <c r="F16" t="n" s="317">
        <v>0.0</v>
      </c>
      <c r="G16" t="n" s="318">
        <f>D16+E16-F16</f>
        <v>0.0</v>
      </c>
      <c r="H16" t="n" s="318">
        <v>0.0</v>
      </c>
    </row>
    <row r="17" ht="14.2" customHeight="true">
      <c r="A17" t="str" s="319">
        <v>十二、其他减值准备</v>
      </c>
      <c r="B17" s="319"/>
      <c r="C17" t="n" s="313">
        <v>13.0</v>
      </c>
      <c r="D17" s="320"/>
      <c r="E17" s="320"/>
      <c r="F17" s="320"/>
      <c r="G17" t="n" s="318">
        <f>D17+E17-F17</f>
        <v>0.0</v>
      </c>
      <c r="H17" t="n" s="318">
        <v>0.0</v>
      </c>
    </row>
  </sheetData>
  <mergeCells>
    <mergeCell ref="A1:H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pageMargins bottom="0.75" footer="0.3" header="0.3" left="0.7" right="0.7" top="0.75"/>
</worksheet>
</file>

<file path=xl/worksheets/sheet17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13.671875" customWidth="true"/>
    <col min="2" max="2" width="15.859375" customWidth="true"/>
    <col min="4" max="4" width="21.328125" customWidth="true"/>
    <col min="5" max="5" width="21.328125" customWidth="true"/>
    <col min="6" max="6" width="21.328125" customWidth="true"/>
    <col min="7" max="7" width="21.328125" customWidth="true"/>
  </cols>
  <sheetData>
    <row r="1" ht="14.2" customHeight="true"/>
    <row r="1" ht="14.2" customHeight="true">
      <c r="A1" t="str" s="321">
        <v>长期待摊费用明细表</v>
      </c>
      <c r="B1" s="321"/>
      <c r="C1" s="321"/>
      <c r="D1" s="321"/>
      <c r="E1" s="321"/>
      <c r="F1" s="321"/>
      <c r="G1" s="321"/>
    </row>
    <row r="2" ht="14.2" customHeight="true">
      <c r="A2" s="322"/>
      <c r="B2" s="322"/>
      <c r="C2" s="322"/>
      <c r="D2" s="323"/>
      <c r="E2" s="323"/>
      <c r="F2" s="323"/>
      <c r="G2" s="323"/>
    </row>
    <row r="3" ht="14.2" customHeight="true">
      <c r="A3" t="str" s="324">
        <v>编制单位：</v>
      </c>
      <c r="B3" t="n" s="325">
        <v>0.0</v>
      </c>
      <c r="C3" s="324"/>
      <c r="D3" t="n" s="326">
        <v>0.0</v>
      </c>
      <c r="E3" s="326"/>
      <c r="F3" s="326"/>
      <c r="G3" t="str" s="326">
        <v>单位/元</v>
      </c>
    </row>
    <row r="4" ht="29.2" customHeight="true">
      <c r="A4" t="str" s="327">
        <v>项    目</v>
      </c>
      <c r="B4" s="327"/>
      <c r="C4" t="str" s="328">
        <v>行次</v>
      </c>
      <c r="D4" t="str" s="329">
        <v>年初余额</v>
      </c>
      <c r="E4" t="str" s="329">
        <v>本年增加</v>
      </c>
      <c r="F4" t="str" s="329">
        <v>本年摊销</v>
      </c>
      <c r="G4" t="str" s="329">
        <v>期末余额</v>
      </c>
    </row>
    <row r="5" ht="29.2" customHeight="true">
      <c r="A5" t="str" s="327">
        <v>合计</v>
      </c>
      <c r="B5" s="327"/>
      <c r="C5" t="n" s="328">
        <v>1.0</v>
      </c>
      <c r="D5" t="n" s="330">
        <f>SUM(D6:D8)</f>
        <v>0.0</v>
      </c>
      <c r="E5" t="n" s="330">
        <f>SUM(E6:E8)</f>
        <v>0.0</v>
      </c>
      <c r="F5" t="n" s="330">
        <f>SUM(F6:F8)</f>
        <v>0.0</v>
      </c>
      <c r="G5" t="n" s="330">
        <f>SUM(G6:G8)</f>
        <v>0.0</v>
      </c>
    </row>
    <row r="6" ht="29.2" customHeight="true">
      <c r="A6" t="str" s="331">
        <v>一、装修费</v>
      </c>
      <c r="B6" s="331"/>
      <c r="C6" t="n" s="328">
        <v>2.0</v>
      </c>
      <c r="D6" t="n" s="332">
        <v>0.0</v>
      </c>
      <c r="E6" t="n" s="332">
        <v>0.0</v>
      </c>
      <c r="F6" t="n" s="332">
        <v>0.0</v>
      </c>
      <c r="G6" t="n" s="333">
        <f>D6+E6-F6</f>
        <v>0.0</v>
      </c>
    </row>
    <row r="7" ht="29.2" customHeight="true">
      <c r="A7" t="str" s="334">
        <v>二、开办费</v>
      </c>
      <c r="B7" s="334"/>
      <c r="C7" t="n" s="328">
        <v>3.0</v>
      </c>
      <c r="D7" s="332"/>
      <c r="E7" s="332"/>
      <c r="F7" s="332"/>
      <c r="G7" t="n" s="333">
        <f>D7+E7-F7</f>
        <v>0.0</v>
      </c>
    </row>
    <row r="8" ht="29.2" customHeight="true">
      <c r="A8" t="str" s="334">
        <v>三、其它</v>
      </c>
      <c r="B8" s="334"/>
      <c r="C8" t="n" s="328">
        <v>4.0</v>
      </c>
      <c r="D8" t="n" s="332">
        <v>0.0</v>
      </c>
      <c r="E8" t="n" s="332">
        <v>0.0</v>
      </c>
      <c r="F8" t="n" s="332">
        <v>0.0</v>
      </c>
      <c r="G8" t="n" s="333">
        <f>D8+E8-F8</f>
        <v>0.0</v>
      </c>
    </row>
  </sheetData>
  <mergeCells>
    <mergeCell ref="A1:G1"/>
    <mergeCell ref="D3:E3"/>
    <mergeCell ref="A4:B4"/>
    <mergeCell ref="A5:B5"/>
    <mergeCell ref="A6:B6"/>
    <mergeCell ref="A7:B7"/>
    <mergeCell ref="A8:B8"/>
  </mergeCells>
  <pageMargins bottom="0.75" footer="0.3" header="0.3" left="0.7" right="0.7" top="0.75"/>
</worksheet>
</file>

<file path=xl/worksheets/sheet18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13.671875" customWidth="true"/>
    <col min="2" max="2" width="15.859375" customWidth="true"/>
    <col min="3" max="3" width="15.859375" customWidth="true"/>
    <col min="5" max="5" width="21.328125" customWidth="true"/>
    <col min="6" max="6" width="21.328125" customWidth="true"/>
    <col min="7" max="7" width="21.328125" customWidth="true"/>
    <col min="8" max="8" width="21.328125" customWidth="true"/>
  </cols>
  <sheetData>
    <row r="1" ht="14.2" customHeight="true"/>
    <row r="1" ht="14.2" customHeight="true">
      <c r="A1" s="335"/>
      <c r="B1" t="str" s="336">
        <v>长期待摊费用明细表</v>
      </c>
      <c r="C1" s="336"/>
      <c r="D1" s="336"/>
      <c r="E1" s="336"/>
      <c r="F1" s="336"/>
      <c r="G1" s="336"/>
      <c r="H1" s="336"/>
    </row>
    <row r="2" ht="14.2" customHeight="true">
      <c r="A2" s="335"/>
      <c r="B2" s="335"/>
      <c r="C2" s="335"/>
      <c r="D2" s="335"/>
      <c r="E2" s="337"/>
      <c r="F2" s="337"/>
      <c r="G2" s="337"/>
      <c r="H2" s="337"/>
    </row>
    <row r="3" ht="14.2" customHeight="true">
      <c r="A3" t="str" s="338">
        <v>编制单位：</v>
      </c>
      <c r="B3" t="n" s="339">
        <v>0.0</v>
      </c>
      <c r="C3" s="338"/>
      <c r="D3" s="338"/>
      <c r="E3" t="n" s="340">
        <v>0.0</v>
      </c>
      <c r="F3" s="340"/>
      <c r="G3" s="340"/>
      <c r="H3" t="str" s="340">
        <v>单位/元</v>
      </c>
    </row>
    <row r="4" ht="29.2" customHeight="true">
      <c r="A4" t="str" s="341">
        <v>项    目</v>
      </c>
      <c r="B4" s="341"/>
      <c r="C4" s="341"/>
      <c r="D4" t="str" s="342">
        <v>行次</v>
      </c>
      <c r="E4" t="str" s="343">
        <v>年初余额</v>
      </c>
      <c r="F4" t="str" s="343">
        <v>本年增加</v>
      </c>
      <c r="G4" t="str" s="343">
        <v>本年减少（摊销）</v>
      </c>
      <c r="H4" t="str" s="343">
        <v>期末余额</v>
      </c>
    </row>
    <row r="5" ht="29.2" customHeight="true">
      <c r="A5" t="str" s="344">
        <v>原值</v>
      </c>
      <c r="B5" t="str" s="341">
        <v>合计</v>
      </c>
      <c r="C5" s="341"/>
      <c r="D5" t="n" s="342">
        <v>1.0</v>
      </c>
      <c r="E5" t="n" s="345">
        <f>SUM(E6:E9)</f>
        <v>0.0</v>
      </c>
      <c r="F5" t="n" s="345">
        <f>SUM(F6:F9)</f>
        <v>0.0</v>
      </c>
      <c r="G5" t="n" s="345">
        <f>SUM(G6:G9)</f>
        <v>0.0</v>
      </c>
      <c r="H5" t="n" s="345">
        <f>SUM(H6:H9)</f>
        <v>0.0</v>
      </c>
    </row>
    <row r="6" ht="29.2" customHeight="true">
      <c r="A6" s="344"/>
      <c r="B6" t="str" s="346">
        <v>一、装修费</v>
      </c>
      <c r="C6" s="346"/>
      <c r="D6" t="n" s="342">
        <v>2.0</v>
      </c>
      <c r="E6" t="n" s="347">
        <v>0.0</v>
      </c>
      <c r="F6" t="n" s="347">
        <v>0.0</v>
      </c>
      <c r="G6" t="n" s="347">
        <v>0.0</v>
      </c>
      <c r="H6" t="n" s="348">
        <f>E6+F6-G6</f>
        <v>0.0</v>
      </c>
    </row>
    <row r="7" ht="29.2" customHeight="true">
      <c r="A7" s="344"/>
      <c r="B7" t="str" s="346">
        <v>二、开办费</v>
      </c>
      <c r="C7" s="346"/>
      <c r="D7" t="n" s="342">
        <v>3.0</v>
      </c>
      <c r="E7" s="349"/>
      <c r="F7" s="349"/>
      <c r="G7" s="349"/>
      <c r="H7" t="n" s="348">
        <f>E7+F7-G7</f>
        <v>0.0</v>
      </c>
    </row>
    <row r="8" ht="29.2" customHeight="true">
      <c r="A8" s="344"/>
      <c r="B8" t="str" s="346">
        <v>三、租赁费</v>
      </c>
      <c r="C8" s="346"/>
      <c r="D8" t="n" s="342">
        <v>4.0</v>
      </c>
      <c r="E8" t="n" s="347">
        <v>0.0</v>
      </c>
      <c r="F8" t="n" s="347">
        <v>0.0</v>
      </c>
      <c r="G8" t="n" s="347">
        <v>0.0</v>
      </c>
      <c r="H8" t="n" s="348">
        <f>E8+F8-G8</f>
        <v>0.0</v>
      </c>
    </row>
    <row r="9" ht="29.2" customHeight="true">
      <c r="A9" s="344"/>
      <c r="B9" t="str" s="346">
        <v>三、其它</v>
      </c>
      <c r="C9" s="346"/>
      <c r="D9" t="n" s="342">
        <v>5.0</v>
      </c>
      <c r="E9" t="n" s="347">
        <v>0.0</v>
      </c>
      <c r="F9" t="n" s="347">
        <v>0.0</v>
      </c>
      <c r="G9" t="n" s="347">
        <v>0.0</v>
      </c>
      <c r="H9" t="n" s="348">
        <f>E8+F8-G8</f>
        <v>0.0</v>
      </c>
    </row>
    <row r="10" ht="29.2" customHeight="true">
      <c r="A10" t="str" s="344">
        <v>摊销</v>
      </c>
      <c r="B10" t="str" s="341">
        <v>合计</v>
      </c>
      <c r="C10" s="341"/>
      <c r="D10" t="n" s="342">
        <v>1.0</v>
      </c>
      <c r="E10" t="n" s="345">
        <f>SUM(E11:E14)</f>
        <v>0.0</v>
      </c>
      <c r="F10" t="n" s="345">
        <f>SUM(F11:F14)</f>
        <v>0.0</v>
      </c>
      <c r="G10" t="n" s="345">
        <f>SUM(G11:G14)</f>
        <v>0.0</v>
      </c>
      <c r="H10" t="n" s="345">
        <f>SUM(H11:H14)</f>
        <v>0.0</v>
      </c>
    </row>
    <row r="11" ht="29.2" customHeight="true">
      <c r="A11" s="344"/>
      <c r="B11" t="str" s="346">
        <v>一、装修费</v>
      </c>
      <c r="C11" s="346"/>
      <c r="D11" t="n" s="342">
        <v>2.0</v>
      </c>
      <c r="E11" t="n" s="347">
        <v>0.0</v>
      </c>
      <c r="F11" t="n" s="347">
        <v>0.0</v>
      </c>
      <c r="G11" t="n" s="347">
        <v>0.0</v>
      </c>
      <c r="H11" t="n" s="348">
        <f>E11+F11-G11</f>
        <v>0.0</v>
      </c>
    </row>
    <row r="12" ht="29.2" customHeight="true">
      <c r="A12" s="344"/>
      <c r="B12" t="str" s="346">
        <v>二、开办费</v>
      </c>
      <c r="C12" s="346"/>
      <c r="D12" t="n" s="342">
        <v>3.0</v>
      </c>
      <c r="E12" s="349"/>
      <c r="F12" s="349"/>
      <c r="G12" s="349"/>
      <c r="H12" t="n" s="348">
        <f>E12+F12-G12</f>
        <v>0.0</v>
      </c>
    </row>
    <row r="13" ht="29.2" customHeight="true">
      <c r="A13" s="344"/>
      <c r="B13" t="str" s="346">
        <v>三、租赁费</v>
      </c>
      <c r="C13" s="346"/>
      <c r="D13" t="n" s="342">
        <v>4.0</v>
      </c>
      <c r="E13" t="n" s="348">
        <v>0.0</v>
      </c>
      <c r="F13" t="n" s="348">
        <v>0.0</v>
      </c>
      <c r="G13" t="n" s="348">
        <v>0.0</v>
      </c>
      <c r="H13" t="n" s="348">
        <f>E13+F13-G13</f>
        <v>0.0</v>
      </c>
    </row>
    <row r="14" ht="29.2" customHeight="true">
      <c r="A14" s="344"/>
      <c r="B14" t="str" s="346">
        <v>三、其它</v>
      </c>
      <c r="C14" s="346"/>
      <c r="D14" t="n" s="342">
        <v>5.0</v>
      </c>
      <c r="E14" t="n" s="347">
        <v>0.0</v>
      </c>
      <c r="F14" t="n" s="347">
        <v>0.0</v>
      </c>
      <c r="G14" t="n" s="347">
        <v>0.0</v>
      </c>
      <c r="H14" t="n" s="348">
        <f>E14+F14-G14</f>
        <v>0.0</v>
      </c>
    </row>
    <row r="15" ht="29.2" customHeight="true">
      <c r="A15" t="str" s="344">
        <v>净值</v>
      </c>
      <c r="B15" t="str" s="341">
        <v>合计</v>
      </c>
      <c r="C15" s="341"/>
      <c r="D15" t="n" s="342">
        <v>1.0</v>
      </c>
      <c r="E15" t="n" s="345">
        <f>SUM(E16:E19)</f>
        <v>0.0</v>
      </c>
      <c r="F15" t="n" s="345">
        <f>SUM(F16:F19)</f>
        <v>0.0</v>
      </c>
      <c r="G15" t="n" s="345">
        <f>SUM(G16:G19)</f>
        <v>0.0</v>
      </c>
      <c r="H15" t="n" s="345">
        <f>SUM(H16:H19)</f>
        <v>0.0</v>
      </c>
    </row>
    <row r="16" ht="29.2" customHeight="true">
      <c r="A16" s="344"/>
      <c r="B16" t="str" s="346">
        <v>一、装修费</v>
      </c>
      <c r="C16" s="346"/>
      <c r="D16" t="n" s="342">
        <v>2.0</v>
      </c>
      <c r="E16" t="n" s="347">
        <f>E6-E11</f>
        <v>0.0</v>
      </c>
      <c r="F16" t="n" s="347">
        <f>F6-F11</f>
        <v>0.0</v>
      </c>
      <c r="G16" t="n" s="347">
        <f>G6-G11</f>
        <v>0.0</v>
      </c>
      <c r="H16" t="n" s="348">
        <f>E16+F16-G16</f>
        <v>0.0</v>
      </c>
    </row>
    <row r="17" ht="29.2" customHeight="true">
      <c r="A17" s="344"/>
      <c r="B17" t="str" s="346">
        <v>二、开办费</v>
      </c>
      <c r="C17" s="346"/>
      <c r="D17" t="n" s="342">
        <v>3.0</v>
      </c>
      <c r="E17" t="n" s="348">
        <f>E7-E12</f>
        <v>0.0</v>
      </c>
      <c r="F17" t="n" s="348">
        <f>F7-F12</f>
        <v>0.0</v>
      </c>
      <c r="G17" t="n" s="348">
        <f>G7-G12</f>
        <v>0.0</v>
      </c>
      <c r="H17" t="n" s="348">
        <f>E17+F17-G17</f>
        <v>0.0</v>
      </c>
    </row>
    <row r="18" ht="29.2" customHeight="true">
      <c r="A18" s="344"/>
      <c r="B18" t="str" s="346">
        <v>三、租赁费</v>
      </c>
      <c r="C18" s="346"/>
      <c r="D18" t="n" s="342">
        <v>4.0</v>
      </c>
      <c r="E18" t="n" s="347">
        <f>E8-E13</f>
        <v>0.0</v>
      </c>
      <c r="F18" t="n" s="347">
        <f>F8-F13</f>
        <v>0.0</v>
      </c>
      <c r="G18" t="n" s="347">
        <f>G8-G13</f>
        <v>0.0</v>
      </c>
      <c r="H18" t="n" s="348">
        <f>E18+F18-G18</f>
        <v>0.0</v>
      </c>
    </row>
    <row r="19" ht="29.2" customHeight="true">
      <c r="A19" s="344"/>
      <c r="B19" t="str" s="346">
        <v>三、其它</v>
      </c>
      <c r="C19" s="346"/>
      <c r="D19" t="n" s="342">
        <v>5.0</v>
      </c>
      <c r="E19" t="n" s="348">
        <f>E9-E14</f>
        <v>0.0</v>
      </c>
      <c r="F19" t="n" s="348">
        <f>F9-F14</f>
        <v>0.0</v>
      </c>
      <c r="G19" t="n" s="348">
        <f>G9-G14</f>
        <v>0.0</v>
      </c>
      <c r="H19" t="n" s="348">
        <f>E19+F19-G19</f>
        <v>0.0</v>
      </c>
    </row>
  </sheetData>
  <mergeCells>
    <mergeCell ref="B1:H1"/>
    <mergeCell ref="E3:F3"/>
    <mergeCell ref="A4:C4"/>
    <mergeCell ref="A5:A9"/>
    <mergeCell ref="B5:C5"/>
    <mergeCell ref="B6:C6"/>
    <mergeCell ref="B7:C7"/>
    <mergeCell ref="B8:C8"/>
    <mergeCell ref="B9:C9"/>
    <mergeCell ref="A10:A14"/>
    <mergeCell ref="B10:C10"/>
    <mergeCell ref="B11:C11"/>
    <mergeCell ref="B12:C12"/>
    <mergeCell ref="B13:C13"/>
    <mergeCell ref="B14:C14"/>
    <mergeCell ref="A15:A19"/>
    <mergeCell ref="B15:C15"/>
    <mergeCell ref="B16:C16"/>
    <mergeCell ref="B17:C17"/>
    <mergeCell ref="B18:C18"/>
    <mergeCell ref="B19:C19"/>
  </mergeCells>
  <pageMargins bottom="0.75" footer="0.3" header="0.3" left="0.7" right="0.7" top="0.75"/>
</worksheet>
</file>

<file path=xl/worksheets/sheet19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13.125" customWidth="true"/>
    <col min="2" max="2" width="34.453125" customWidth="true"/>
    <col min="3" max="3" width="6.5625" customWidth="true"/>
    <col min="4" max="4" width="26.25" customWidth="true"/>
    <col min="5" max="5" width="24.609375" customWidth="true"/>
    <col min="6" max="6" width="27.34375" customWidth="true"/>
    <col min="7" max="7" width="7.65625" customWidth="true"/>
    <col min="8" max="8" width="27.34375" customWidth="true"/>
    <col min="9" max="9" width="27.34375" customWidth="true"/>
  </cols>
  <sheetData>
    <row r="1" ht="14.2" customHeight="true"/>
    <row r="1" ht="14.2" customHeight="true">
      <c r="A1" t="str" s="350">
        <v>应交税费明细表</v>
      </c>
      <c r="B1" s="350"/>
      <c r="C1" s="350"/>
      <c r="D1" s="350"/>
      <c r="E1" s="350"/>
      <c r="F1" s="350"/>
      <c r="G1" s="350"/>
      <c r="H1" s="350"/>
      <c r="I1" s="350"/>
    </row>
    <row r="2" ht="14.2" customHeight="true">
      <c r="A2" s="351"/>
      <c r="B2" s="351"/>
      <c r="C2" s="352"/>
      <c r="D2" s="353"/>
      <c r="E2" s="353"/>
      <c r="F2" s="351"/>
      <c r="G2" s="352"/>
      <c r="H2" s="353"/>
      <c r="I2" s="353"/>
    </row>
    <row r="3" ht="14.2" customHeight="true">
      <c r="A3" t="str" s="354">
        <v>编制单位：</v>
      </c>
      <c r="B3" t="n" s="355">
        <v>0.0</v>
      </c>
      <c r="C3" s="356"/>
      <c r="D3" s="357"/>
      <c r="E3" t="n" s="357">
        <v>0.0</v>
      </c>
      <c r="F3" s="354"/>
      <c r="G3" s="356"/>
      <c r="H3" s="357"/>
      <c r="I3" t="str" s="357">
        <v>单位/元</v>
      </c>
    </row>
    <row r="4" ht="14.2" customHeight="true">
      <c r="A4" t="str" s="358">
        <v>项     目</v>
      </c>
      <c r="B4" s="358"/>
      <c r="C4" t="str" s="359">
        <v>行次</v>
      </c>
      <c r="D4" t="str" s="360">
        <v>本年累计数</v>
      </c>
      <c r="E4" t="str" s="360">
        <v>上年同期数</v>
      </c>
      <c r="F4" t="str" s="359">
        <v>项     目</v>
      </c>
      <c r="G4" t="str" s="359">
        <v>行次</v>
      </c>
      <c r="H4" t="str" s="360">
        <v>本年累计数</v>
      </c>
      <c r="I4" t="str" s="360">
        <v>上年同期数</v>
      </c>
    </row>
    <row r="5" ht="14.2" customHeight="true">
      <c r="A5" t="str" s="361">
        <v>一、增值税</v>
      </c>
      <c r="B5" s="361"/>
      <c r="C5" t="str" s="359">
        <v>--</v>
      </c>
      <c r="D5" t="str" s="362">
        <v>--</v>
      </c>
      <c r="E5" t="str" s="363">
        <v>--</v>
      </c>
      <c r="F5" t="str" s="364">
        <v>      期初未交数</v>
      </c>
      <c r="G5" t="n" s="359">
        <v>39.0</v>
      </c>
      <c r="H5" t="n" s="363">
        <v>0.0</v>
      </c>
      <c r="I5" t="n" s="363">
        <v>0.0</v>
      </c>
    </row>
    <row r="6" ht="14.2" customHeight="true">
      <c r="A6" t="str" s="365">
        <v>    1. 应交增值税</v>
      </c>
      <c r="B6" s="365"/>
      <c r="C6" t="str" s="359">
        <v>--</v>
      </c>
      <c r="D6" t="str" s="362">
        <v>--</v>
      </c>
      <c r="E6" t="str" s="363">
        <v>--</v>
      </c>
      <c r="F6" t="str" s="364">
        <v>      应交数</v>
      </c>
      <c r="G6" t="n" s="359">
        <v>40.0</v>
      </c>
      <c r="H6" t="n" s="363">
        <v>0.0</v>
      </c>
      <c r="I6" t="n" s="363">
        <v>0.0</v>
      </c>
    </row>
    <row r="7" ht="14.2" customHeight="true">
      <c r="A7" t="str" s="365">
        <v>      （1）年初未交数（未抵扣数以负数填列）</v>
      </c>
      <c r="B7" s="365"/>
      <c r="C7" t="n" s="359">
        <v>1.0</v>
      </c>
      <c r="D7" t="n" s="366">
        <v>0.0</v>
      </c>
      <c r="E7" t="n" s="363">
        <v>0.0</v>
      </c>
      <c r="F7" t="str" s="364">
        <v>      已交数</v>
      </c>
      <c r="G7" t="n" s="359">
        <v>41.0</v>
      </c>
      <c r="H7" t="n" s="363">
        <v>0.0</v>
      </c>
      <c r="I7" t="n" s="363">
        <v>0.0</v>
      </c>
    </row>
    <row r="8" ht="14.2" customHeight="true">
      <c r="A8" t="str" s="365">
        <v>      （2）销项税额</v>
      </c>
      <c r="B8" s="365"/>
      <c r="C8" t="n" s="359">
        <v>2.0</v>
      </c>
      <c r="D8" t="n" s="363">
        <v>0.0</v>
      </c>
      <c r="E8" t="n" s="363">
        <v>0.0</v>
      </c>
      <c r="F8" t="str" s="364">
        <v>      期末未交数</v>
      </c>
      <c r="G8" t="n" s="359">
        <v>42.0</v>
      </c>
      <c r="H8" t="n" s="367">
        <f>H5+H6-H7</f>
        <v>0.0</v>
      </c>
      <c r="I8" t="n" s="368">
        <f>I5+I6-I7</f>
        <v>0.0</v>
      </c>
    </row>
    <row r="9" ht="14.2" customHeight="true">
      <c r="A9" t="str" s="365">
        <v>           出口退税</v>
      </c>
      <c r="B9" s="365"/>
      <c r="C9" t="n" s="359">
        <v>3.0</v>
      </c>
      <c r="D9" t="n" s="363">
        <v>0.0</v>
      </c>
      <c r="E9" t="n" s="363">
        <v>0.0</v>
      </c>
      <c r="F9" t="str" s="364">
        <v>九、城市房地产税</v>
      </c>
      <c r="G9" t="str" s="359">
        <v>--</v>
      </c>
      <c r="H9" t="str" s="362">
        <v>--</v>
      </c>
      <c r="I9" t="str" s="363">
        <v>--</v>
      </c>
    </row>
    <row r="10" ht="14.2" customHeight="true">
      <c r="A10" t="str" s="365">
        <v>           进项税额转出</v>
      </c>
      <c r="B10" s="365"/>
      <c r="C10" t="n" s="359">
        <v>4.0</v>
      </c>
      <c r="D10" t="n" s="363">
        <v>0.0</v>
      </c>
      <c r="E10" t="n" s="363">
        <v>0.0</v>
      </c>
      <c r="F10" t="str" s="364">
        <v>      期初未交数</v>
      </c>
      <c r="G10" t="n" s="359">
        <v>43.0</v>
      </c>
      <c r="H10" s="362"/>
      <c r="I10" t="n" s="363">
        <v>0.0</v>
      </c>
    </row>
    <row r="11" ht="14.2" customHeight="true">
      <c r="A11" t="str" s="365">
        <v>           转出多交增值税</v>
      </c>
      <c r="B11" s="365"/>
      <c r="C11" t="n" s="359">
        <v>5.0</v>
      </c>
      <c r="D11" t="n" s="363">
        <v>0.0</v>
      </c>
      <c r="E11" t="n" s="363">
        <v>0.0</v>
      </c>
      <c r="F11" t="str" s="364">
        <v>      应交数</v>
      </c>
      <c r="G11" t="n" s="359">
        <v>44.0</v>
      </c>
      <c r="H11" s="362"/>
      <c r="I11" t="n" s="363">
        <v>0.0</v>
      </c>
    </row>
    <row r="12" ht="14.2" customHeight="true">
      <c r="A12" t="str" s="365">
        <v>      （3）进项税额</v>
      </c>
      <c r="B12" s="365"/>
      <c r="C12" t="n" s="359">
        <v>6.0</v>
      </c>
      <c r="D12" t="n" s="363">
        <v>0.0</v>
      </c>
      <c r="E12" t="n" s="363">
        <v>0.0</v>
      </c>
      <c r="F12" t="str" s="364">
        <v>      已交数</v>
      </c>
      <c r="G12" t="n" s="359">
        <v>45.0</v>
      </c>
      <c r="H12" s="362"/>
      <c r="I12" t="n" s="363">
        <v>0.0</v>
      </c>
    </row>
    <row r="13" ht="14.2" customHeight="true">
      <c r="A13" t="str" s="365">
        <v>           已交税金</v>
      </c>
      <c r="B13" s="365"/>
      <c r="C13" t="n" s="359">
        <v>7.0</v>
      </c>
      <c r="D13" t="n" s="363">
        <v>0.0</v>
      </c>
      <c r="E13" t="n" s="363">
        <v>0.0</v>
      </c>
      <c r="F13" t="str" s="364">
        <v>      期末未交数</v>
      </c>
      <c r="G13" t="n" s="359">
        <v>46.0</v>
      </c>
      <c r="H13" t="n" s="367">
        <f>H10+H11-H12</f>
        <v>0.0</v>
      </c>
      <c r="I13" t="n" s="368">
        <f>I10+I11-I12</f>
        <v>0.0</v>
      </c>
    </row>
    <row r="14" ht="14.2" customHeight="true">
      <c r="A14" t="str" s="365">
        <v>           减免税款</v>
      </c>
      <c r="B14" s="365"/>
      <c r="C14" t="n" s="359">
        <v>8.0</v>
      </c>
      <c r="D14" t="n" s="363">
        <v>0.0</v>
      </c>
      <c r="E14" t="n" s="363">
        <v>0.0</v>
      </c>
      <c r="F14" t="str" s="364">
        <v>十、土地增值税</v>
      </c>
      <c r="G14" t="str" s="359">
        <v>--</v>
      </c>
      <c r="H14" t="str" s="362">
        <v>--</v>
      </c>
      <c r="I14" t="str" s="363">
        <v>--</v>
      </c>
    </row>
    <row r="15" ht="14.2" customHeight="true">
      <c r="A15" t="str" s="365">
        <v>          转出未交增值税</v>
      </c>
      <c r="B15" s="365"/>
      <c r="C15" t="n" s="359">
        <v>9.0</v>
      </c>
      <c r="D15" t="n" s="363">
        <v>0.0</v>
      </c>
      <c r="E15" t="n" s="363">
        <v>0.0</v>
      </c>
      <c r="F15" t="str" s="364">
        <v>      期初未交数</v>
      </c>
      <c r="G15" t="n" s="359">
        <v>47.0</v>
      </c>
      <c r="H15" t="n" s="363">
        <v>0.0</v>
      </c>
      <c r="I15" t="n" s="363">
        <v>0.0</v>
      </c>
    </row>
    <row r="16" ht="14.2" customHeight="true">
      <c r="A16" t="str" s="365">
        <v>      （4）年末未抵扣数（以“-”号填列）      </v>
      </c>
      <c r="B16" s="365"/>
      <c r="C16" t="n" s="359">
        <v>10.0</v>
      </c>
      <c r="D16" t="n" s="367">
        <f>D7+SUM(D8:D11)-SUM(D12:D15)</f>
        <v>0.0</v>
      </c>
      <c r="E16" t="n" s="367">
        <f>E7+SUM(E8:E11)-SUM(E12:E15)</f>
        <v>0.0</v>
      </c>
      <c r="F16" t="str" s="364">
        <v>      应交数</v>
      </c>
      <c r="G16" t="n" s="359">
        <v>48.0</v>
      </c>
      <c r="H16" t="n" s="363">
        <v>0.0</v>
      </c>
      <c r="I16" t="n" s="363">
        <v>0.0</v>
      </c>
    </row>
    <row r="17" ht="14.2" customHeight="true">
      <c r="A17" t="str" s="365">
        <v>     2. 未交增值税</v>
      </c>
      <c r="B17" s="365"/>
      <c r="C17" t="str" s="359">
        <v>--</v>
      </c>
      <c r="D17" t="str" s="362">
        <v>--</v>
      </c>
      <c r="E17" t="str" s="363">
        <v>--</v>
      </c>
      <c r="F17" t="str" s="364">
        <v>      已交数</v>
      </c>
      <c r="G17" t="n" s="359">
        <v>49.0</v>
      </c>
      <c r="H17" t="n" s="363">
        <v>0.0</v>
      </c>
      <c r="I17" t="n" s="363">
        <v>0.0</v>
      </c>
    </row>
    <row r="18" ht="14.2" customHeight="true">
      <c r="A18" t="str" s="365">
        <v>      （1）年初未交数（多交以“-”号填列）</v>
      </c>
      <c r="B18" s="365"/>
      <c r="C18" t="n" s="359">
        <v>11.0</v>
      </c>
      <c r="D18" t="n" s="363">
        <v>0.0</v>
      </c>
      <c r="E18" t="n" s="363">
        <v>0.0</v>
      </c>
      <c r="F18" t="str" s="364">
        <v>      期末未交数</v>
      </c>
      <c r="G18" t="n" s="359">
        <v>50.0</v>
      </c>
      <c r="H18" t="n" s="367">
        <f>H15+H16-H17</f>
        <v>0.0</v>
      </c>
      <c r="I18" t="n" s="368">
        <f>I15+I16-I17</f>
        <v>0.0</v>
      </c>
    </row>
    <row r="19" ht="14.2" customHeight="true">
      <c r="A19" t="str" s="365">
        <v>      （2）本年转入数（多交以“-”号填列）</v>
      </c>
      <c r="B19" s="365"/>
      <c r="C19" t="n" s="359">
        <v>12.0</v>
      </c>
      <c r="D19" t="n" s="363">
        <v>0.0</v>
      </c>
      <c r="E19" t="n" s="363">
        <v>0.0</v>
      </c>
      <c r="F19" t="str" s="364">
        <v>十一、房产税</v>
      </c>
      <c r="G19" t="str" s="359">
        <v>--</v>
      </c>
      <c r="H19" t="str" s="362">
        <v>--</v>
      </c>
      <c r="I19" t="str" s="363">
        <v>--</v>
      </c>
    </row>
    <row r="20" ht="14.2" customHeight="true">
      <c r="A20" t="str" s="365">
        <v>      （3）本年已交数</v>
      </c>
      <c r="B20" s="365"/>
      <c r="C20" t="n" s="359">
        <v>13.0</v>
      </c>
      <c r="D20" t="n" s="363">
        <v>0.0</v>
      </c>
      <c r="E20" t="n" s="363">
        <v>0.0</v>
      </c>
      <c r="F20" t="str" s="364">
        <v>      期初未交数</v>
      </c>
      <c r="G20" t="n" s="359">
        <v>51.0</v>
      </c>
      <c r="H20" t="n" s="363">
        <v>0.0</v>
      </c>
      <c r="I20" t="n" s="363">
        <v>0.0</v>
      </c>
    </row>
    <row r="21" ht="14.2" customHeight="true">
      <c r="A21" t="str" s="365">
        <v>      （4）年末未交数（多交以“-”号填列）</v>
      </c>
      <c r="B21" s="365"/>
      <c r="C21" t="n" s="359">
        <v>14.0</v>
      </c>
      <c r="D21" t="n" s="367">
        <f>D18+D19-D20</f>
        <v>0.0</v>
      </c>
      <c r="E21" t="n" s="367">
        <f>E18+E19-E20</f>
        <v>0.0</v>
      </c>
      <c r="F21" t="str" s="364">
        <v>      应交数</v>
      </c>
      <c r="G21" t="n" s="359">
        <v>52.0</v>
      </c>
      <c r="H21" t="n" s="363">
        <v>0.0</v>
      </c>
      <c r="I21" t="n" s="363">
        <v>0.0</v>
      </c>
    </row>
    <row r="22" ht="14.2" customHeight="true">
      <c r="A22" t="str" s="365">
        <v>二、营业税</v>
      </c>
      <c r="B22" s="365"/>
      <c r="C22" t="str" s="359">
        <v>--</v>
      </c>
      <c r="D22" t="str" s="362">
        <v>--</v>
      </c>
      <c r="E22" t="str" s="363">
        <v>--</v>
      </c>
      <c r="F22" t="str" s="364">
        <v>      已交数</v>
      </c>
      <c r="G22" t="n" s="359">
        <v>53.0</v>
      </c>
      <c r="H22" t="n" s="363">
        <v>0.0</v>
      </c>
      <c r="I22" t="n" s="363">
        <v>0.0</v>
      </c>
    </row>
    <row r="23" ht="14.2" customHeight="true">
      <c r="A23" t="str" s="365">
        <v>      期初未交数</v>
      </c>
      <c r="B23" s="365"/>
      <c r="C23" t="n" s="359">
        <v>15.0</v>
      </c>
      <c r="D23" t="n" s="363">
        <v>0.0</v>
      </c>
      <c r="E23" t="n" s="363">
        <v>0.0</v>
      </c>
      <c r="F23" t="str" s="364">
        <v>      期末未交数</v>
      </c>
      <c r="G23" t="n" s="359">
        <v>54.0</v>
      </c>
      <c r="H23" t="n" s="367">
        <f>H20+H21-H22</f>
        <v>0.0</v>
      </c>
      <c r="I23" t="n" s="368">
        <f>I20+I21-I22</f>
        <v>0.0</v>
      </c>
    </row>
    <row r="24" ht="14.2" customHeight="true">
      <c r="A24" t="str" s="365">
        <v>      应交数</v>
      </c>
      <c r="B24" s="365"/>
      <c r="C24" t="n" s="359">
        <v>16.0</v>
      </c>
      <c r="D24" t="n" s="363">
        <v>0.0</v>
      </c>
      <c r="E24" t="n" s="363">
        <v>0.0</v>
      </c>
      <c r="F24" t="str" s="364">
        <v>十二、契税</v>
      </c>
      <c r="G24" t="str" s="359">
        <v>--</v>
      </c>
      <c r="H24" t="str" s="362">
        <v>--</v>
      </c>
      <c r="I24" t="str" s="363">
        <v>--</v>
      </c>
    </row>
    <row r="25" ht="14.2" customHeight="true">
      <c r="A25" t="str" s="365">
        <v>      已交数</v>
      </c>
      <c r="B25" s="365"/>
      <c r="C25" t="n" s="359">
        <v>17.0</v>
      </c>
      <c r="D25" t="n" s="363">
        <v>0.0</v>
      </c>
      <c r="E25" t="n" s="363">
        <v>0.0</v>
      </c>
      <c r="F25" t="str" s="364">
        <v>      期初未交数</v>
      </c>
      <c r="G25" t="n" s="359">
        <v>55.0</v>
      </c>
      <c r="H25" t="n" s="363">
        <v>0.0</v>
      </c>
      <c r="I25" t="n" s="363">
        <v>0.0</v>
      </c>
    </row>
    <row r="26" ht="14.2" customHeight="true">
      <c r="A26" t="str" s="365">
        <v>      期末未交数</v>
      </c>
      <c r="B26" s="365"/>
      <c r="C26" t="n" s="359">
        <v>18.0</v>
      </c>
      <c r="D26" t="n" s="367">
        <f>D23+D24-D25</f>
        <v>0.0</v>
      </c>
      <c r="E26" t="n" s="368">
        <f>E23+E24-E25</f>
        <v>0.0</v>
      </c>
      <c r="F26" t="str" s="364">
        <v>      应交数</v>
      </c>
      <c r="G26" t="n" s="359">
        <v>56.0</v>
      </c>
      <c r="H26" t="n" s="363">
        <v>0.0</v>
      </c>
      <c r="I26" t="n" s="363">
        <v>0.0</v>
      </c>
    </row>
    <row r="27" ht="14.2" customHeight="true">
      <c r="A27" t="str" s="365">
        <v>三、城市维护建设税</v>
      </c>
      <c r="B27" s="365"/>
      <c r="C27" t="str" s="359">
        <v>--</v>
      </c>
      <c r="D27" t="str" s="362">
        <v>--</v>
      </c>
      <c r="E27" t="str" s="363">
        <v>--</v>
      </c>
      <c r="F27" t="str" s="364">
        <v>      已交数</v>
      </c>
      <c r="G27" t="n" s="359">
        <v>57.0</v>
      </c>
      <c r="H27" t="n" s="363">
        <v>0.0</v>
      </c>
      <c r="I27" t="n" s="363">
        <v>0.0</v>
      </c>
    </row>
    <row r="28" ht="14.2" customHeight="true">
      <c r="A28" t="str" s="365">
        <v>      期初未交数</v>
      </c>
      <c r="B28" s="365"/>
      <c r="C28" t="n" s="359">
        <v>19.0</v>
      </c>
      <c r="D28" t="n" s="363">
        <v>0.0</v>
      </c>
      <c r="E28" t="n" s="363">
        <v>0.0</v>
      </c>
      <c r="F28" t="str" s="364">
        <v>      期末未交数</v>
      </c>
      <c r="G28" t="n" s="359">
        <v>58.0</v>
      </c>
      <c r="H28" t="n" s="367">
        <f>H25+H26-H27</f>
        <v>0.0</v>
      </c>
      <c r="I28" t="n" s="368">
        <f>I25+I26-I27</f>
        <v>0.0</v>
      </c>
    </row>
    <row r="29" ht="14.2" customHeight="true">
      <c r="A29" t="str" s="365">
        <v>      应交数</v>
      </c>
      <c r="B29" s="365"/>
      <c r="C29" t="n" s="359">
        <v>20.0</v>
      </c>
      <c r="D29" t="n" s="363">
        <v>0.0</v>
      </c>
      <c r="E29" t="n" s="363">
        <v>0.0</v>
      </c>
      <c r="F29" t="str" s="364">
        <v>十三、车船使用税</v>
      </c>
      <c r="G29" t="str" s="359">
        <v>--</v>
      </c>
      <c r="H29" t="str" s="362">
        <v>--</v>
      </c>
      <c r="I29" t="str" s="363">
        <v>--</v>
      </c>
    </row>
    <row r="30" ht="14.2" customHeight="true">
      <c r="A30" t="str" s="365">
        <v>      已交数</v>
      </c>
      <c r="B30" s="365"/>
      <c r="C30" t="n" s="359">
        <v>21.0</v>
      </c>
      <c r="D30" t="n" s="363">
        <v>0.0</v>
      </c>
      <c r="E30" t="n" s="363">
        <v>0.0</v>
      </c>
      <c r="F30" t="str" s="364">
        <v>      期初未交数</v>
      </c>
      <c r="G30" t="n" s="359">
        <v>59.0</v>
      </c>
      <c r="H30" t="n" s="363">
        <v>0.0</v>
      </c>
      <c r="I30" t="n" s="363">
        <v>0.0</v>
      </c>
    </row>
    <row r="31" ht="14.2" customHeight="true">
      <c r="A31" t="str" s="365">
        <v>      期末未交数</v>
      </c>
      <c r="B31" s="365"/>
      <c r="C31" t="n" s="359">
        <v>22.0</v>
      </c>
      <c r="D31" t="n" s="367">
        <f>D28+D29-D30</f>
        <v>0.0</v>
      </c>
      <c r="E31" t="n" s="368">
        <f>E28+E29-E30</f>
        <v>0.0</v>
      </c>
      <c r="F31" t="str" s="364">
        <v>      应交数</v>
      </c>
      <c r="G31" t="n" s="359">
        <v>60.0</v>
      </c>
      <c r="H31" t="n" s="363">
        <v>0.0</v>
      </c>
      <c r="I31" t="n" s="363">
        <v>0.0</v>
      </c>
    </row>
    <row r="32" ht="14.2" customHeight="true">
      <c r="A32" t="str" s="365">
        <v>四、教育费附加</v>
      </c>
      <c r="B32" s="365"/>
      <c r="C32" t="str" s="359">
        <v>--</v>
      </c>
      <c r="D32" t="str" s="362">
        <v>--</v>
      </c>
      <c r="E32" t="str" s="363">
        <v>--</v>
      </c>
      <c r="F32" t="str" s="364">
        <v>      已交数</v>
      </c>
      <c r="G32" t="n" s="359">
        <v>61.0</v>
      </c>
      <c r="H32" t="n" s="363">
        <v>0.0</v>
      </c>
      <c r="I32" t="n" s="363">
        <v>0.0</v>
      </c>
    </row>
    <row r="33" ht="14.2" customHeight="true">
      <c r="A33" t="str" s="365">
        <v>      期初未交数</v>
      </c>
      <c r="B33" s="365"/>
      <c r="C33" t="n" s="359">
        <v>23.0</v>
      </c>
      <c r="D33" t="n" s="363">
        <v>0.0</v>
      </c>
      <c r="E33" t="n" s="363">
        <v>0.0</v>
      </c>
      <c r="F33" t="str" s="364">
        <v>      期末未交数</v>
      </c>
      <c r="G33" t="n" s="359">
        <v>62.0</v>
      </c>
      <c r="H33" t="n" s="367">
        <f>H30+H31-H32</f>
        <v>0.0</v>
      </c>
      <c r="I33" t="n" s="368">
        <f>I30+I31-I32</f>
        <v>0.0</v>
      </c>
    </row>
    <row r="34" ht="14.2" customHeight="true">
      <c r="A34" t="str" s="365">
        <v>      应交数</v>
      </c>
      <c r="B34" s="365"/>
      <c r="C34" t="n" s="359">
        <v>24.0</v>
      </c>
      <c r="D34" t="n" s="363">
        <v>0.0</v>
      </c>
      <c r="E34" t="n" s="363">
        <v>0.0</v>
      </c>
      <c r="F34" t="str" s="364">
        <v>十四、印花税</v>
      </c>
      <c r="G34" t="str" s="359">
        <v>--</v>
      </c>
      <c r="H34" t="str" s="362">
        <v>--</v>
      </c>
      <c r="I34" t="str" s="363">
        <v>--</v>
      </c>
    </row>
    <row r="35" ht="14.2" customHeight="true">
      <c r="A35" t="str" s="365">
        <v>      已交数</v>
      </c>
      <c r="B35" s="365"/>
      <c r="C35" t="n" s="359">
        <v>25.0</v>
      </c>
      <c r="D35" t="n" s="363">
        <v>0.0</v>
      </c>
      <c r="E35" t="n" s="363">
        <v>0.0</v>
      </c>
      <c r="F35" t="str" s="364">
        <v>      期初未交数</v>
      </c>
      <c r="G35" t="n" s="359">
        <v>63.0</v>
      </c>
      <c r="H35" t="n" s="363">
        <v>0.0</v>
      </c>
      <c r="I35" t="n" s="363">
        <v>0.0</v>
      </c>
    </row>
    <row r="36" ht="14.2" customHeight="true">
      <c r="A36" t="str" s="365">
        <v>      期末未交数</v>
      </c>
      <c r="B36" s="365"/>
      <c r="C36" t="n" s="359">
        <v>26.0</v>
      </c>
      <c r="D36" t="n" s="367">
        <f>D33+D34-D35</f>
        <v>0.0</v>
      </c>
      <c r="E36" t="n" s="368">
        <f>E33+E34-E35</f>
        <v>0.0</v>
      </c>
      <c r="F36" t="str" s="364">
        <v>      应交数</v>
      </c>
      <c r="G36" t="n" s="359">
        <v>64.0</v>
      </c>
      <c r="H36" t="n" s="363">
        <v>0.0</v>
      </c>
      <c r="I36" t="n" s="363">
        <v>0.0</v>
      </c>
    </row>
    <row r="37" ht="14.2" customHeight="true">
      <c r="A37" t="str" s="365">
        <v>五、企业所得税</v>
      </c>
      <c r="B37" s="365"/>
      <c r="C37" t="str" s="359">
        <v>--</v>
      </c>
      <c r="D37" t="str" s="362">
        <v>--</v>
      </c>
      <c r="E37" t="str" s="363">
        <v>--</v>
      </c>
      <c r="F37" t="str" s="364">
        <v>      已交数</v>
      </c>
      <c r="G37" t="n" s="359">
        <v>65.0</v>
      </c>
      <c r="H37" t="n" s="363">
        <v>0.0</v>
      </c>
      <c r="I37" t="n" s="363">
        <v>0.0</v>
      </c>
    </row>
    <row r="38" ht="14.2" customHeight="true">
      <c r="A38" t="str" s="365">
        <v>      期初未交数</v>
      </c>
      <c r="B38" s="365"/>
      <c r="C38" t="n" s="359">
        <v>27.0</v>
      </c>
      <c r="D38" t="n" s="363">
        <v>0.0</v>
      </c>
      <c r="E38" t="n" s="363">
        <v>0.0</v>
      </c>
      <c r="F38" t="str" s="364">
        <v>      期末未交数</v>
      </c>
      <c r="G38" t="n" s="359">
        <v>66.0</v>
      </c>
      <c r="H38" t="n" s="367">
        <f>H35+H36-H37</f>
        <v>0.0</v>
      </c>
      <c r="I38" t="n" s="368">
        <f>I35+I36-I37</f>
        <v>0.0</v>
      </c>
    </row>
    <row r="39" ht="14.2" customHeight="true">
      <c r="A39" t="str" s="365">
        <v>      应交数</v>
      </c>
      <c r="B39" s="365"/>
      <c r="C39" t="n" s="359">
        <v>28.0</v>
      </c>
      <c r="D39" t="n" s="363">
        <v>0.0</v>
      </c>
      <c r="E39" t="n" s="363">
        <v>0.0</v>
      </c>
      <c r="F39" t="str" s="364">
        <v>十五、代扣施工队税金</v>
      </c>
      <c r="G39" t="str" s="359">
        <v>--</v>
      </c>
      <c r="H39" t="str" s="362">
        <v>--</v>
      </c>
      <c r="I39" t="str" s="363">
        <v>--</v>
      </c>
    </row>
    <row r="40" ht="14.2" customHeight="true">
      <c r="A40" t="str" s="365">
        <v>      已交数</v>
      </c>
      <c r="B40" s="365"/>
      <c r="C40" t="n" s="359">
        <v>29.0</v>
      </c>
      <c r="D40" t="n" s="363">
        <v>0.0</v>
      </c>
      <c r="E40" t="n" s="363">
        <v>0.0</v>
      </c>
      <c r="F40" t="str" s="364">
        <v>      期初未交数</v>
      </c>
      <c r="G40" t="n" s="359">
        <v>67.0</v>
      </c>
      <c r="H40" s="362"/>
      <c r="I40" t="n" s="363">
        <v>0.0</v>
      </c>
    </row>
    <row r="41" ht="14.2" customHeight="true">
      <c r="A41" t="str" s="365">
        <v>      期末未交数</v>
      </c>
      <c r="B41" s="365"/>
      <c r="C41" t="n" s="359">
        <v>30.0</v>
      </c>
      <c r="D41" t="n" s="367">
        <f>D38+D39-D40</f>
        <v>0.0</v>
      </c>
      <c r="E41" t="n" s="368">
        <f>E38+E39-E40</f>
        <v>0.0</v>
      </c>
      <c r="F41" t="str" s="364">
        <v>      应交数</v>
      </c>
      <c r="G41" t="n" s="359">
        <v>68.0</v>
      </c>
      <c r="H41" s="362"/>
      <c r="I41" t="n" s="363">
        <v>0.0</v>
      </c>
    </row>
    <row r="42" ht="14.2" customHeight="true">
      <c r="A42" t="str" s="365">
        <v>六、资源税</v>
      </c>
      <c r="B42" s="365"/>
      <c r="C42" t="str" s="359">
        <v>--</v>
      </c>
      <c r="D42" t="str" s="362">
        <v>--</v>
      </c>
      <c r="E42" t="str" s="363">
        <v>--</v>
      </c>
      <c r="F42" t="str" s="364">
        <v>      已交数</v>
      </c>
      <c r="G42" t="n" s="359">
        <v>69.0</v>
      </c>
      <c r="H42" s="362"/>
      <c r="I42" t="n" s="363">
        <v>0.0</v>
      </c>
    </row>
    <row r="43" ht="14.2" customHeight="true">
      <c r="A43" t="str" s="365">
        <v>      期初未交数</v>
      </c>
      <c r="B43" s="365"/>
      <c r="C43" t="n" s="359">
        <v>31.0</v>
      </c>
      <c r="D43" t="n" s="363">
        <v>0.0</v>
      </c>
      <c r="E43" t="n" s="363">
        <v>0.0</v>
      </c>
      <c r="F43" t="str" s="364">
        <v>      期末未交数</v>
      </c>
      <c r="G43" t="n" s="359">
        <v>70.0</v>
      </c>
      <c r="H43" t="n" s="367">
        <f>H40+H41-H42</f>
        <v>0.0</v>
      </c>
      <c r="I43" t="n" s="368">
        <f>I40+I41-I42</f>
        <v>0.0</v>
      </c>
    </row>
    <row r="44" ht="14.2" customHeight="true">
      <c r="A44" t="str" s="365">
        <v>      应交数</v>
      </c>
      <c r="B44" s="365"/>
      <c r="C44" t="n" s="359">
        <v>32.0</v>
      </c>
      <c r="D44" t="n" s="363">
        <v>0.0</v>
      </c>
      <c r="E44" t="n" s="363">
        <v>0.0</v>
      </c>
      <c r="F44" t="str" s="364">
        <v>十六、其他税</v>
      </c>
      <c r="G44" t="str" s="359">
        <v>--</v>
      </c>
      <c r="H44" t="str" s="362">
        <v>--</v>
      </c>
      <c r="I44" t="str" s="363">
        <v>--</v>
      </c>
    </row>
    <row r="45" ht="14.2" customHeight="true">
      <c r="A45" t="str" s="365">
        <v>      已交数</v>
      </c>
      <c r="B45" s="365"/>
      <c r="C45" t="n" s="359">
        <v>33.0</v>
      </c>
      <c r="D45" t="n" s="363">
        <v>0.0</v>
      </c>
      <c r="E45" t="n" s="363">
        <v>0.0</v>
      </c>
      <c r="F45" t="str" s="364">
        <v>      期初未交数</v>
      </c>
      <c r="G45" t="n" s="359">
        <v>71.0</v>
      </c>
      <c r="H45" t="n" s="363">
        <v>0.0</v>
      </c>
      <c r="I45" t="n" s="363">
        <v>0.0</v>
      </c>
    </row>
    <row r="46" ht="14.2" customHeight="true">
      <c r="A46" t="str" s="365">
        <v>      期末未交数</v>
      </c>
      <c r="B46" s="365"/>
      <c r="C46" t="n" s="359">
        <v>34.0</v>
      </c>
      <c r="D46" t="n" s="367">
        <f>D43+D44-D45</f>
        <v>0.0</v>
      </c>
      <c r="E46" t="n" s="368">
        <f>E43+E44-E45</f>
        <v>0.0</v>
      </c>
      <c r="F46" t="str" s="364">
        <v>      应交数</v>
      </c>
      <c r="G46" t="n" s="359">
        <v>72.0</v>
      </c>
      <c r="H46" t="n" s="363">
        <v>0.0</v>
      </c>
      <c r="I46" t="n" s="363">
        <v>0.0</v>
      </c>
    </row>
    <row r="47" ht="14.2" customHeight="true">
      <c r="A47" t="str" s="365">
        <v>七、个人所得税</v>
      </c>
      <c r="B47" s="365"/>
      <c r="C47" t="str" s="359">
        <v>--</v>
      </c>
      <c r="D47" t="str" s="362">
        <v>--</v>
      </c>
      <c r="E47" t="str" s="363">
        <v>--</v>
      </c>
      <c r="F47" t="str" s="364">
        <v>      已交数</v>
      </c>
      <c r="G47" t="n" s="359">
        <v>73.0</v>
      </c>
      <c r="H47" t="n" s="363">
        <v>0.0</v>
      </c>
      <c r="I47" t="n" s="363">
        <v>0.0</v>
      </c>
    </row>
    <row r="48" ht="14.2" customHeight="true">
      <c r="A48" t="str" s="365">
        <v>      期初未交数</v>
      </c>
      <c r="B48" s="365"/>
      <c r="C48" t="n" s="359">
        <v>35.0</v>
      </c>
      <c r="D48" t="n" s="363">
        <v>0.0</v>
      </c>
      <c r="E48" t="n" s="363">
        <v>0.0</v>
      </c>
      <c r="F48" t="str" s="364">
        <v>      期末未交数</v>
      </c>
      <c r="G48" t="n" s="359">
        <v>74.0</v>
      </c>
      <c r="H48" t="n" s="367">
        <f>H45+H46-H47</f>
        <v>0.0</v>
      </c>
      <c r="I48" t="n" s="368">
        <f>I45+I46-I47</f>
        <v>0.0</v>
      </c>
    </row>
    <row r="49" ht="14.2" customHeight="true">
      <c r="A49" t="str" s="365">
        <v>      应交数</v>
      </c>
      <c r="B49" s="365"/>
      <c r="C49" t="n" s="359">
        <v>36.0</v>
      </c>
      <c r="D49" t="n" s="363">
        <v>0.0</v>
      </c>
      <c r="E49" t="n" s="363">
        <v>0.0</v>
      </c>
      <c r="F49" t="str" s="364">
        <v>十七、本年应缴税金总额</v>
      </c>
      <c r="G49" t="n" s="359">
        <v>75.0</v>
      </c>
      <c r="H49" t="n" s="367">
        <f>D8+D9+D10+D11-D12-D14-D15+D19+D24+D29+D34+D39+D44+D49+H6+H11+H16+H21+H26+H31+H36+H41+H46</f>
        <v>0.0</v>
      </c>
      <c r="I49" t="n" s="368">
        <f>E8+E9+E10+E11-E12-E14-E15+E19+E24+E29+E34+E39+E44+E49+I6+I11+I16+I21+I26+I31+I36+I41+I46</f>
        <v>0.0</v>
      </c>
    </row>
    <row r="50" ht="14.2" customHeight="true">
      <c r="A50" t="str" s="365">
        <v>      已交数</v>
      </c>
      <c r="B50" s="365"/>
      <c r="C50" t="n" s="359">
        <v>37.0</v>
      </c>
      <c r="D50" t="n" s="363">
        <v>0.0</v>
      </c>
      <c r="E50" t="n" s="363">
        <v>0.0</v>
      </c>
      <c r="F50" t="str" s="364">
        <v>十八、本年实际上缴税金总额</v>
      </c>
      <c r="G50" t="n" s="359">
        <v>76.0</v>
      </c>
      <c r="H50" t="n" s="367">
        <f>D13+D20+D25+D30+D35+D40+D45+D50+H7+H12+H17+H22+H27+H32+H37+H42+H47</f>
        <v>0.0</v>
      </c>
      <c r="I50" t="n" s="368">
        <f>E13+E20+E25+E30+E35+E40+E45+E50+I7+I12+I17+I22+I27+I32+I37+I42+I47</f>
        <v>0.0</v>
      </c>
    </row>
    <row r="51" ht="14.2" customHeight="true">
      <c r="A51" t="str" s="365">
        <v>      期末未交数</v>
      </c>
      <c r="B51" s="365"/>
      <c r="C51" t="n" s="359">
        <v>38.0</v>
      </c>
      <c r="D51" t="n" s="367">
        <f>D48+D49-D50</f>
        <v>0.0</v>
      </c>
      <c r="E51" t="n" s="368">
        <f>E48+E49-E50</f>
        <v>0.0</v>
      </c>
      <c r="F51" t="str" s="364">
        <v>十九、年初未交税</v>
      </c>
      <c r="G51" t="n" s="359">
        <v>77.0</v>
      </c>
      <c r="H51" t="n" s="367">
        <f>D7+D18+D23+D28+D33+D38+D43+D48+H5+H10+H15+H20+H25+H30+H35+H40+H45</f>
        <v>0.0</v>
      </c>
      <c r="I51" t="n" s="368">
        <f>E7+E18+E23+E28+E33+E38+E43+E48+I5+I10+I15+I20+I25+I30+I35+I40+I45</f>
        <v>0.0</v>
      </c>
    </row>
    <row r="52" ht="14.2" customHeight="true">
      <c r="A52" t="str" s="365">
        <v>八、土地使用税</v>
      </c>
      <c r="B52" s="365"/>
      <c r="C52" t="str" s="359">
        <v>--</v>
      </c>
      <c r="D52" t="str" s="362">
        <v>--</v>
      </c>
      <c r="E52" t="str" s="368">
        <v>--</v>
      </c>
      <c r="F52" t="str" s="364">
        <v>二十、年末未交税</v>
      </c>
      <c r="G52" t="n" s="359">
        <v>78.0</v>
      </c>
      <c r="H52" t="n" s="367">
        <f>H51+H49-H50</f>
        <v>0.0</v>
      </c>
      <c r="I52" t="n" s="368">
        <f>I51+I49-I50</f>
        <v>0.0</v>
      </c>
    </row>
    <row r="53" ht="14.2" customHeight="true">
      <c r="A53" s="19"/>
      <c r="B53" s="19"/>
      <c r="C53" s="19"/>
      <c r="D53" s="369"/>
      <c r="E53" s="369"/>
      <c r="F53" s="19"/>
      <c r="G53" s="19"/>
      <c r="H53" s="369"/>
      <c r="I53" s="369"/>
    </row>
    <row r="54" ht="14.2" customHeight="true">
      <c r="A54" s="19"/>
      <c r="B54" s="19"/>
      <c r="C54" s="19"/>
      <c r="D54" s="370"/>
      <c r="E54" s="370"/>
      <c r="F54" s="19"/>
      <c r="G54" s="19"/>
      <c r="H54" s="370"/>
      <c r="I54" s="370"/>
    </row>
    <row r="55" ht="14.2" customHeight="true">
      <c r="A55" s="19"/>
      <c r="B55" s="19"/>
      <c r="C55" s="19"/>
      <c r="D55" s="370"/>
      <c r="E55" s="370"/>
      <c r="F55" s="351"/>
      <c r="G55" s="352"/>
      <c r="H55" s="353"/>
      <c r="I55" s="370"/>
    </row>
    <row r="56" ht="14.2" customHeight="true">
      <c r="A56" s="19"/>
      <c r="B56" s="19"/>
      <c r="C56" s="19"/>
      <c r="D56" s="370"/>
      <c r="E56" s="370"/>
      <c r="F56" s="351"/>
      <c r="G56" s="351"/>
      <c r="H56" s="351"/>
      <c r="I56" s="370"/>
    </row>
    <row r="57" ht="14.2" customHeight="true">
      <c r="A57" s="19"/>
      <c r="B57" s="19"/>
      <c r="C57" s="19"/>
      <c r="D57" s="370"/>
      <c r="E57" s="370"/>
      <c r="F57" s="19"/>
      <c r="G57" s="19"/>
      <c r="H57" s="370"/>
      <c r="I57" s="370"/>
    </row>
    <row r="58" ht="14.2" customHeight="true">
      <c r="A58" s="19"/>
      <c r="B58" s="19"/>
      <c r="C58" s="19"/>
      <c r="D58" s="370"/>
      <c r="E58" s="370"/>
      <c r="F58" s="19"/>
      <c r="G58" s="19"/>
      <c r="H58" s="370"/>
      <c r="I58" s="370"/>
    </row>
    <row r="59" ht="14.2" customHeight="true">
      <c r="A59" s="19"/>
      <c r="B59" s="19"/>
      <c r="C59" s="19"/>
      <c r="D59" s="370"/>
      <c r="E59" s="370"/>
      <c r="F59" s="19"/>
      <c r="G59" s="19"/>
      <c r="H59" s="370"/>
      <c r="I59" s="370"/>
    </row>
    <row r="60" ht="14.2" customHeight="true">
      <c r="A60" s="19"/>
      <c r="B60" s="19"/>
      <c r="C60" s="19"/>
      <c r="D60" s="370"/>
      <c r="E60" s="370"/>
      <c r="F60" s="19"/>
      <c r="G60" s="19"/>
      <c r="H60" s="370"/>
      <c r="I60" s="370"/>
    </row>
    <row r="61" ht="14.2" customHeight="true">
      <c r="A61" s="19"/>
      <c r="B61" s="19"/>
      <c r="C61" s="19"/>
      <c r="D61" s="370"/>
      <c r="E61" s="370"/>
      <c r="F61" s="19"/>
      <c r="G61" s="19"/>
      <c r="H61" s="370"/>
      <c r="I61" s="370"/>
    </row>
    <row r="62" ht="14.2" customHeight="true">
      <c r="A62" s="19"/>
      <c r="B62" s="19"/>
      <c r="C62" s="19"/>
      <c r="D62" s="370"/>
      <c r="E62" s="370"/>
      <c r="F62" s="19"/>
      <c r="G62" s="19"/>
      <c r="H62" s="370"/>
      <c r="I62" s="370"/>
    </row>
    <row r="63" ht="14.2" customHeight="true">
      <c r="A63" s="19"/>
      <c r="B63" s="19"/>
      <c r="C63" s="19"/>
      <c r="D63" s="370"/>
      <c r="E63" s="370"/>
      <c r="F63" s="19"/>
      <c r="G63" s="19"/>
      <c r="H63" s="370"/>
      <c r="I63" s="370"/>
    </row>
    <row r="64" ht="14.2" customHeight="true">
      <c r="A64" s="19"/>
      <c r="B64" s="19"/>
      <c r="C64" s="19"/>
      <c r="D64" s="370"/>
      <c r="E64" s="370"/>
      <c r="F64" s="19"/>
      <c r="G64" s="19"/>
      <c r="H64" s="370"/>
      <c r="I64" s="370"/>
    </row>
    <row r="65" ht="14.2" customHeight="true">
      <c r="A65" s="19"/>
      <c r="B65" s="19"/>
      <c r="C65" s="19"/>
      <c r="D65" s="370"/>
      <c r="E65" s="370"/>
      <c r="F65" s="19"/>
      <c r="G65" s="19"/>
      <c r="H65" s="370"/>
      <c r="I65" s="370"/>
    </row>
    <row r="66" ht="14.2" customHeight="true">
      <c r="A66" s="19"/>
      <c r="B66" s="19"/>
      <c r="C66" s="19"/>
      <c r="D66" s="370"/>
      <c r="E66" s="370"/>
      <c r="F66" s="19"/>
      <c r="G66" s="19"/>
      <c r="H66" s="370"/>
      <c r="I66" s="370"/>
    </row>
    <row r="67" ht="14.2" customHeight="true">
      <c r="A67" s="19"/>
      <c r="B67" s="19"/>
      <c r="C67" s="19"/>
      <c r="D67" s="370"/>
      <c r="E67" s="370"/>
      <c r="F67" s="19"/>
      <c r="G67" s="19"/>
      <c r="H67" s="370"/>
      <c r="I67" s="370"/>
    </row>
    <row r="68" ht="14.2" customHeight="true">
      <c r="A68" s="19"/>
      <c r="B68" s="19"/>
      <c r="C68" s="19"/>
      <c r="D68" s="370"/>
      <c r="E68" s="370"/>
      <c r="F68" s="19"/>
      <c r="G68" s="19"/>
      <c r="H68" s="370"/>
      <c r="I68" s="370"/>
    </row>
    <row r="69" ht="14.2" customHeight="true">
      <c r="A69" s="19"/>
      <c r="B69" s="19"/>
      <c r="C69" s="19"/>
      <c r="D69" s="370"/>
      <c r="E69" s="370"/>
      <c r="F69" s="19"/>
      <c r="G69" s="19"/>
      <c r="H69" s="19"/>
      <c r="I69" s="19"/>
    </row>
    <row r="70" ht="14.2" customHeight="true">
      <c r="A70" s="19"/>
      <c r="B70" s="19"/>
      <c r="C70" s="19"/>
      <c r="D70" s="370"/>
      <c r="E70" s="370"/>
      <c r="F70" s="19"/>
      <c r="G70" s="19"/>
      <c r="H70" s="19"/>
      <c r="I70" s="19"/>
    </row>
    <row r="71" ht="14.2" customHeight="true">
      <c r="A71" s="19"/>
      <c r="B71" s="19"/>
      <c r="C71" s="19"/>
      <c r="D71" s="370"/>
      <c r="E71" s="370"/>
      <c r="F71" s="19"/>
      <c r="G71" s="19"/>
      <c r="H71" s="19"/>
      <c r="I71" s="19"/>
    </row>
    <row r="72" ht="14.2" customHeight="true">
      <c r="A72" s="19"/>
      <c r="B72" s="19"/>
      <c r="C72" s="19"/>
      <c r="D72" s="370"/>
      <c r="E72" s="370"/>
      <c r="F72" s="19"/>
      <c r="G72" s="19"/>
      <c r="H72" s="19"/>
      <c r="I72" s="19"/>
    </row>
    <row r="73" ht="14.2" customHeight="true">
      <c r="A73" s="19"/>
      <c r="B73" s="19"/>
      <c r="C73" s="19"/>
      <c r="D73" s="370"/>
      <c r="E73" s="370"/>
      <c r="F73" s="19"/>
      <c r="G73" s="19"/>
      <c r="H73" s="19"/>
      <c r="I73" s="19"/>
    </row>
  </sheetData>
  <mergeCells>
    <mergeCell ref="A1:I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</mergeCells>
  <pageMargins bottom="0.75" footer="0.3" header="0.3" left="0.7" right="0.7" top="0.75"/>
</worksheet>
</file>

<file path=xl/worksheets/sheet2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13.125" customWidth="true"/>
    <col min="2" max="2" width="21.875" customWidth="true"/>
    <col min="3" max="3" width="6.5625" customWidth="true"/>
    <col min="4" max="4" width="21.328125" customWidth="true"/>
    <col min="5" max="5" width="21.328125" customWidth="true"/>
    <col min="6" max="6" width="31.171875" customWidth="true"/>
    <col min="7" max="7" width="7.65625" customWidth="true"/>
    <col min="8" max="8" width="19.6875" customWidth="true"/>
    <col min="9" max="9" width="19.6875" customWidth="true"/>
    <col min="11" max="11" width="0.0" customWidth="true"/>
    <col min="12" max="12" width="0.0" customWidth="true"/>
  </cols>
  <sheetData>
    <row r="1" ht="14.2" customHeight="true"/>
    <row r="1" ht="14.2" customHeight="true">
      <c r="A1" t="str" s="55">
        <v>资产负债表</v>
      </c>
      <c r="B1" s="55"/>
      <c r="C1" s="55"/>
      <c r="D1" s="55"/>
      <c r="E1" s="55"/>
      <c r="F1" s="55"/>
      <c r="G1" s="55"/>
      <c r="H1" s="55"/>
      <c r="I1" s="55"/>
      <c r="J1" s="2"/>
      <c r="K1" s="2"/>
      <c r="L1" s="2"/>
    </row>
    <row r="2" ht="14.2" customHeight="true">
      <c r="A2" s="56"/>
      <c r="B2" s="56"/>
      <c r="C2" s="57"/>
      <c r="D2" s="58"/>
      <c r="E2" s="58"/>
      <c r="F2" s="56"/>
      <c r="G2" s="57"/>
      <c r="H2" s="58"/>
      <c r="I2" s="58"/>
      <c r="J2" s="2"/>
      <c r="K2" s="2"/>
      <c r="L2" s="2"/>
    </row>
    <row r="3" ht="14.2" customHeight="true">
      <c r="A3" t="str" s="59">
        <v>编制单位：</v>
      </c>
      <c r="B3" t="n" s="60">
        <v>0.0</v>
      </c>
      <c r="C3" s="60"/>
      <c r="D3" s="61"/>
      <c r="E3" t="n" s="61">
        <v>0.0</v>
      </c>
      <c r="F3" s="61"/>
      <c r="G3" s="60"/>
      <c r="H3" s="61"/>
      <c r="I3" t="str" s="61">
        <v>单位/元</v>
      </c>
      <c r="J3" s="2"/>
      <c r="K3" s="2"/>
      <c r="L3" s="2"/>
    </row>
    <row r="4" ht="14.2" customHeight="true">
      <c r="A4" t="str" s="62">
        <v>资   产</v>
      </c>
      <c r="B4" s="62"/>
      <c r="C4" t="str" s="63">
        <v>行次</v>
      </c>
      <c r="D4" t="str" s="64">
        <v> 年初余额 </v>
      </c>
      <c r="E4" t="str" s="64">
        <v> 期末余额 </v>
      </c>
      <c r="F4" t="str" s="63">
        <v>负债及所有者权益</v>
      </c>
      <c r="G4" t="str" s="63">
        <v>行次</v>
      </c>
      <c r="H4" t="str" s="64">
        <v> 年初余额 </v>
      </c>
      <c r="I4" t="str" s="64">
        <v> 期末余额 </v>
      </c>
      <c r="J4" s="2"/>
      <c r="K4" s="2"/>
      <c r="L4" s="2"/>
    </row>
    <row r="5" ht="14.2" customHeight="true">
      <c r="A5" t="str" s="65">
        <v> 流动资产 </v>
      </c>
      <c r="B5" s="65"/>
      <c r="C5" t="n" s="66">
        <v>1.0</v>
      </c>
      <c r="D5" s="67"/>
      <c r="E5" s="67"/>
      <c r="F5" t="str" s="68">
        <v> 流动负债</v>
      </c>
      <c r="G5" t="n" s="66">
        <v>1.0</v>
      </c>
      <c r="H5" s="67"/>
      <c r="I5" s="67"/>
      <c r="J5" s="2"/>
      <c r="K5" s="2"/>
      <c r="L5" s="2"/>
    </row>
    <row r="6" ht="14.2" customHeight="true">
      <c r="A6" t="str" s="69">
        <v>    货币资金 </v>
      </c>
      <c r="B6" s="69"/>
      <c r="C6" t="n" s="66">
        <v>2.0</v>
      </c>
      <c r="D6" t="n" s="70">
        <v>0.0</v>
      </c>
      <c r="E6" t="n" s="70">
        <v>0.0</v>
      </c>
      <c r="F6" t="str" s="71">
        <v>    短期借款 </v>
      </c>
      <c r="G6" t="n" s="66">
        <v>2.0</v>
      </c>
      <c r="H6" t="n" s="70">
        <v>0.0</v>
      </c>
      <c r="I6" t="n" s="70">
        <v>0.0</v>
      </c>
      <c r="J6" s="2"/>
      <c r="K6" s="2"/>
      <c r="L6" s="2"/>
    </row>
    <row r="7" ht="14.2" customHeight="true">
      <c r="A7" t="str" s="69">
        <v>    交易性金融资产</v>
      </c>
      <c r="B7" s="69"/>
      <c r="C7" t="n" s="66">
        <v>3.0</v>
      </c>
      <c r="D7" t="n" s="70">
        <v>0.0</v>
      </c>
      <c r="E7" t="n" s="70">
        <v>0.0</v>
      </c>
      <c r="F7" t="str" s="71">
        <v>    交易性金融负债</v>
      </c>
      <c r="G7" t="n" s="66">
        <v>3.0</v>
      </c>
      <c r="H7" t="n" s="70">
        <v>0.0</v>
      </c>
      <c r="I7" t="n" s="70">
        <v>0.0</v>
      </c>
      <c r="J7" s="2"/>
      <c r="K7" s="2"/>
      <c r="L7" s="2"/>
    </row>
    <row r="8" ht="14.2" customHeight="true">
      <c r="A8" t="str" s="69">
        <v>    应收票据 </v>
      </c>
      <c r="B8" s="69"/>
      <c r="C8" t="n" s="66">
        <v>4.0</v>
      </c>
      <c r="D8" t="n" s="70">
        <v>0.0</v>
      </c>
      <c r="E8" t="n" s="70">
        <v>0.0</v>
      </c>
      <c r="F8" t="str" s="71">
        <v>    应付票据</v>
      </c>
      <c r="G8" t="n" s="66">
        <v>4.0</v>
      </c>
      <c r="H8" t="n" s="70">
        <v>0.0</v>
      </c>
      <c r="I8" t="n" s="70">
        <v>0.0</v>
      </c>
      <c r="J8" s="2"/>
      <c r="K8" s="2"/>
      <c r="L8" s="2"/>
    </row>
    <row r="9" ht="14.2" customHeight="true">
      <c r="A9" t="str" s="69">
        <v>    应收股利</v>
      </c>
      <c r="B9" s="69"/>
      <c r="C9" t="n" s="66">
        <v>5.0</v>
      </c>
      <c r="D9" t="n" s="70">
        <v>0.0</v>
      </c>
      <c r="E9" t="n" s="70">
        <v>0.0</v>
      </c>
      <c r="F9" t="str" s="71">
        <v>    应付账款 </v>
      </c>
      <c r="G9" t="n" s="66">
        <v>5.0</v>
      </c>
      <c r="H9" t="n" s="72">
        <v>0.0</v>
      </c>
      <c r="I9" t="n" s="72">
        <v>0.0</v>
      </c>
      <c r="J9" s="2"/>
      <c r="K9" s="2"/>
      <c r="L9" s="2"/>
    </row>
    <row r="10" ht="14.2" customHeight="true">
      <c r="A10" t="str" s="69">
        <v>    应收利息</v>
      </c>
      <c r="B10" s="69"/>
      <c r="C10" t="n" s="66">
        <v>6.0</v>
      </c>
      <c r="D10" t="n" s="70">
        <v>0.0</v>
      </c>
      <c r="E10" t="n" s="70">
        <v>0.0</v>
      </c>
      <c r="F10" t="str" s="71">
        <v>    预收款项</v>
      </c>
      <c r="G10" t="n" s="66">
        <v>6.0</v>
      </c>
      <c r="H10" t="n" s="72">
        <v>0.0</v>
      </c>
      <c r="I10" t="n" s="72">
        <v>0.0</v>
      </c>
      <c r="J10" s="2"/>
      <c r="K10" s="2"/>
      <c r="L10" s="2"/>
    </row>
    <row r="11" ht="14.2" customHeight="true">
      <c r="A11" t="str" s="69">
        <v>    应收账款 </v>
      </c>
      <c r="B11" s="69"/>
      <c r="C11" t="n" s="66">
        <v>7.0</v>
      </c>
      <c r="D11" t="n" s="72">
        <v>0.0</v>
      </c>
      <c r="E11" t="n" s="72">
        <v>0.0</v>
      </c>
      <c r="F11" t="str" s="71">
        <v>    合同负债</v>
      </c>
      <c r="G11" t="n" s="66">
        <v>7.0</v>
      </c>
      <c r="H11" t="n" s="70">
        <v>0.0</v>
      </c>
      <c r="I11" t="n" s="70">
        <v>0.0</v>
      </c>
      <c r="J11" s="2"/>
      <c r="K11" s="2"/>
      <c r="L11" s="2"/>
    </row>
    <row r="12" ht="14.2" customHeight="true">
      <c r="A12" t="str" s="69">
        <v>      减：应收账款坏账准备</v>
      </c>
      <c r="B12" s="69"/>
      <c r="C12" t="n" s="66">
        <v>8.0</v>
      </c>
      <c r="D12" t="n" s="67">
        <v>0.0</v>
      </c>
      <c r="E12" t="n" s="67">
        <v>0.0</v>
      </c>
      <c r="F12" t="str" s="71">
        <v>    应付职工薪酬</v>
      </c>
      <c r="G12" t="n" s="66">
        <v>8.0</v>
      </c>
      <c r="H12" t="n" s="70">
        <v>0.0</v>
      </c>
      <c r="I12" t="n" s="70">
        <v>0.0</v>
      </c>
      <c r="J12" s="2"/>
      <c r="K12" t="n" s="73">
        <v>0.0</v>
      </c>
      <c r="L12" t="n" s="73">
        <v>0.0</v>
      </c>
    </row>
    <row r="13" ht="14.2" customHeight="true">
      <c r="A13" t="str" s="69">
        <v>    应收帐款净值  </v>
      </c>
      <c r="B13" s="69"/>
      <c r="C13" t="n" s="66">
        <v>9.0</v>
      </c>
      <c r="D13" t="n" s="67">
        <f>D11-D12</f>
        <v>0.0</v>
      </c>
      <c r="E13" t="n" s="67">
        <f>E11-E12</f>
        <v>0.0</v>
      </c>
      <c r="F13" t="str" s="71">
        <v>    应交税费</v>
      </c>
      <c r="G13" t="n" s="66">
        <v>9.0</v>
      </c>
      <c r="H13" t="n" s="70">
        <f>SUMIF(K12:K48,"&gt;0",K12:K48)</f>
        <v>0.0</v>
      </c>
      <c r="I13" t="n" s="70">
        <f>SUMIF(L12:L48,"&gt;0",L12:L48)</f>
        <v>0.0</v>
      </c>
      <c r="J13" s="2"/>
      <c r="K13" t="n" s="73">
        <v>0.0</v>
      </c>
      <c r="L13" t="n" s="73">
        <v>0.0</v>
      </c>
    </row>
    <row r="14" ht="14.2" customHeight="true">
      <c r="A14" t="str" s="69">
        <v>    其他应收款</v>
      </c>
      <c r="B14" s="69"/>
      <c r="C14" t="n" s="66">
        <v>10.0</v>
      </c>
      <c r="D14" t="n" s="72">
        <v>0.0</v>
      </c>
      <c r="E14" t="n" s="72">
        <v>0.0</v>
      </c>
      <c r="F14" t="str" s="71">
        <v>    应付利息</v>
      </c>
      <c r="G14" t="n" s="66">
        <v>10.0</v>
      </c>
      <c r="H14" t="n" s="70">
        <v>0.0</v>
      </c>
      <c r="I14" t="n" s="70">
        <v>0.0</v>
      </c>
      <c r="J14" s="2"/>
      <c r="K14" t="n" s="73">
        <v>0.0</v>
      </c>
      <c r="L14" t="n" s="73">
        <v>0.0</v>
      </c>
    </row>
    <row r="15" ht="14.2" customHeight="true">
      <c r="A15" t="str" s="69">
        <v>      减：其他应收款坏账准备</v>
      </c>
      <c r="B15" s="69"/>
      <c r="C15" t="n" s="66">
        <v>11.0</v>
      </c>
      <c r="D15" t="n" s="67">
        <v>0.0</v>
      </c>
      <c r="E15" t="n" s="67">
        <v>0.0</v>
      </c>
      <c r="F15" t="str" s="71">
        <v>    应付股利</v>
      </c>
      <c r="G15" t="n" s="66">
        <v>11.0</v>
      </c>
      <c r="H15" t="n" s="74">
        <v>0.0</v>
      </c>
      <c r="I15" t="n" s="74">
        <v>0.0</v>
      </c>
      <c r="J15" s="2"/>
      <c r="K15" t="n" s="73">
        <v>0.0</v>
      </c>
      <c r="L15" t="n" s="73">
        <v>0.0</v>
      </c>
    </row>
    <row r="16" ht="14.2" customHeight="true">
      <c r="A16" t="str" s="69">
        <v>    其他应收款净值  </v>
      </c>
      <c r="B16" s="69"/>
      <c r="C16" t="n" s="66">
        <v>12.0</v>
      </c>
      <c r="D16" t="n" s="67">
        <f>D14-D15</f>
        <v>0.0</v>
      </c>
      <c r="E16" t="n" s="67">
        <f>E14-E15</f>
        <v>0.0</v>
      </c>
      <c r="F16" t="str" s="71">
        <v>    其他应付款 </v>
      </c>
      <c r="G16" t="n" s="66">
        <v>12.0</v>
      </c>
      <c r="H16" t="n" s="72">
        <v>0.0</v>
      </c>
      <c r="I16" t="n" s="72">
        <v>0.0</v>
      </c>
      <c r="J16" s="2"/>
      <c r="K16" t="n" s="73">
        <v>0.0</v>
      </c>
      <c r="L16" t="n" s="73">
        <v>0.0</v>
      </c>
    </row>
    <row r="17" ht="14.2" customHeight="true">
      <c r="A17" t="str" s="69">
        <v>    预付款项 </v>
      </c>
      <c r="B17" s="69"/>
      <c r="C17" t="n" s="66">
        <v>13.0</v>
      </c>
      <c r="D17" t="n" s="72">
        <v>0.0</v>
      </c>
      <c r="E17" t="n" s="72">
        <v>0.0</v>
      </c>
      <c r="F17" t="str" s="71">
        <v>  一年内到期的非流动负债</v>
      </c>
      <c r="G17" t="n" s="66">
        <v>13.0</v>
      </c>
      <c r="H17" s="75"/>
      <c r="I17" s="75"/>
      <c r="J17" s="2"/>
      <c r="K17" t="n" s="73">
        <v>0.0</v>
      </c>
      <c r="L17" t="n" s="73">
        <v>0.0</v>
      </c>
    </row>
    <row r="18" ht="14.2" customHeight="true">
      <c r="A18" t="str" s="69">
        <v>    存货 </v>
      </c>
      <c r="B18" s="69"/>
      <c r="C18" t="n" s="66">
        <v>14.0</v>
      </c>
      <c r="D18" t="n" s="67">
        <v>0.0</v>
      </c>
      <c r="E18" t="n" s="67">
        <v>0.0</v>
      </c>
      <c r="F18" t="str" s="71">
        <v>    其他流动负债</v>
      </c>
      <c r="G18" t="n" s="66">
        <v>14.0</v>
      </c>
      <c r="H18" s="70"/>
      <c r="I18" s="70"/>
      <c r="J18" s="2"/>
      <c r="K18" t="n" s="73">
        <v>0.0</v>
      </c>
      <c r="L18" t="n" s="73">
        <v>0.0</v>
      </c>
    </row>
    <row r="19" ht="14.2" customHeight="true">
      <c r="A19" t="str" s="69">
        <v>      减：存货跌价准备</v>
      </c>
      <c r="B19" s="69"/>
      <c r="C19" t="n" s="66">
        <v>15.0</v>
      </c>
      <c r="D19" t="n" s="67">
        <v>0.0</v>
      </c>
      <c r="E19" t="n" s="67">
        <v>0.0</v>
      </c>
      <c r="F19" t="str" s="68">
        <v>    流动负债合计 </v>
      </c>
      <c r="G19" t="n" s="66">
        <v>15.0</v>
      </c>
      <c r="H19" t="n" s="76">
        <f>SUM(H6:H18)</f>
        <v>0.0</v>
      </c>
      <c r="I19" t="n" s="76">
        <f>SUM(I6:I18)</f>
        <v>0.0</v>
      </c>
      <c r="J19" s="2"/>
      <c r="K19" t="n" s="73">
        <v>0.0</v>
      </c>
      <c r="L19" t="n" s="73">
        <v>0.0</v>
      </c>
    </row>
    <row r="20" ht="14.2" customHeight="true">
      <c r="A20" t="str" s="69">
        <v>    存货净值 </v>
      </c>
      <c r="B20" s="69"/>
      <c r="C20" t="n" s="66">
        <v>16.0</v>
      </c>
      <c r="D20" t="n" s="67">
        <f>D18-D19</f>
        <v>0.0</v>
      </c>
      <c r="E20" t="n" s="67">
        <f>E18-E19</f>
        <v>0.0</v>
      </c>
      <c r="F20" s="71"/>
      <c r="G20" t="n" s="66">
        <v>16.0</v>
      </c>
      <c r="H20" s="70"/>
      <c r="I20" s="70"/>
      <c r="J20" s="2"/>
      <c r="K20" t="n" s="73">
        <v>0.0</v>
      </c>
      <c r="L20" t="n" s="73">
        <v>0.0</v>
      </c>
    </row>
    <row r="21" ht="17.2" customHeight="true">
      <c r="A21" t="str" s="69">
        <v>    合同资产</v>
      </c>
      <c r="B21" s="69"/>
      <c r="C21" s="71"/>
      <c r="D21" t="n" s="67">
        <v>0.0</v>
      </c>
      <c r="E21" t="n" s="67">
        <v>0.0</v>
      </c>
      <c r="F21" s="71"/>
      <c r="G21" s="71"/>
      <c r="H21" s="70"/>
      <c r="I21" s="70"/>
      <c r="J21" s="2"/>
      <c r="K21" s="2"/>
      <c r="L21" s="2"/>
    </row>
    <row r="22" ht="17.2" customHeight="true">
      <c r="A22" t="str" s="69">
        <v>      合同资产坏账准备</v>
      </c>
      <c r="B22" s="69"/>
      <c r="C22" s="71"/>
      <c r="D22" s="67"/>
      <c r="E22" s="67"/>
      <c r="F22" t="str" s="68">
        <v>非流动负债</v>
      </c>
      <c r="G22" s="71"/>
      <c r="H22" s="70"/>
      <c r="I22" s="70"/>
      <c r="J22" s="2"/>
      <c r="K22" s="2"/>
      <c r="L22" s="2"/>
    </row>
    <row r="23" ht="17.2" customHeight="true">
      <c r="A23" t="str" s="69">
        <v>    合同资产净值</v>
      </c>
      <c r="B23" s="69"/>
      <c r="C23" s="71"/>
      <c r="D23" t="n" s="67">
        <f>D21-D22</f>
        <v>0.0</v>
      </c>
      <c r="E23" t="n" s="67">
        <f>E21-E22</f>
        <v>0.0</v>
      </c>
      <c r="F23" t="str" s="71">
        <v>    长期借款 </v>
      </c>
      <c r="G23" s="71"/>
      <c r="H23" t="n" s="70">
        <v>0.0</v>
      </c>
      <c r="I23" t="n" s="70">
        <v>0.0</v>
      </c>
      <c r="J23" s="2"/>
      <c r="K23" s="2"/>
      <c r="L23" s="2"/>
    </row>
    <row r="24" ht="14.2" customHeight="true">
      <c r="A24" t="str" s="69">
        <v>    一年内到期的非流动资产</v>
      </c>
      <c r="B24" s="69"/>
      <c r="C24" t="n" s="66">
        <v>17.0</v>
      </c>
      <c r="D24" s="75"/>
      <c r="E24" s="75"/>
      <c r="F24" t="str" s="71">
        <v>    应付债券</v>
      </c>
      <c r="G24" t="n" s="66">
        <v>17.0</v>
      </c>
      <c r="H24" t="n" s="70">
        <v>0.0</v>
      </c>
      <c r="I24" t="n" s="70">
        <v>0.0</v>
      </c>
      <c r="J24" s="2"/>
      <c r="K24" t="n" s="73">
        <v>0.0</v>
      </c>
      <c r="L24" t="n" s="73">
        <v>0.0</v>
      </c>
    </row>
    <row r="25" ht="14.2" customHeight="true">
      <c r="A25" t="str" s="69">
        <v>    其他流动资产</v>
      </c>
      <c r="B25" s="69"/>
      <c r="C25" t="n" s="66">
        <v>18.0</v>
      </c>
      <c r="D25" t="n" s="75">
        <v>0.0</v>
      </c>
      <c r="E25" t="n" s="75">
        <v>0.0</v>
      </c>
      <c r="F25" t="str" s="71">
        <v>    长期应付款</v>
      </c>
      <c r="G25" t="n" s="66">
        <v>18.0</v>
      </c>
      <c r="H25" t="n" s="67">
        <v>0.0</v>
      </c>
      <c r="I25" t="n" s="67">
        <v>0.0</v>
      </c>
      <c r="J25" s="2"/>
      <c r="K25" t="n" s="73">
        <v>0.0</v>
      </c>
      <c r="L25" t="n" s="73">
        <v>0.0</v>
      </c>
    </row>
    <row r="26" ht="14.2" customHeight="true">
      <c r="A26" t="str" s="65">
        <v>    流动资产合计 </v>
      </c>
      <c r="B26" s="65"/>
      <c r="C26" t="n" s="66">
        <v>19.0</v>
      </c>
      <c r="D26" t="n" s="76">
        <f>D6+D7+D8+D9+D10+D13+D16+D17+D20+D24+D25+D23</f>
        <v>0.0</v>
      </c>
      <c r="E26" t="n" s="76">
        <f>E6+E7+E8+E9+E10+E13+E16+E17+E20+E24+E25+E23</f>
        <v>0.0</v>
      </c>
      <c r="F26" t="str" s="71">
        <v>    长期应付职工薪酬</v>
      </c>
      <c r="G26" t="n" s="66">
        <v>19.0</v>
      </c>
      <c r="H26" s="75"/>
      <c r="I26" s="75"/>
      <c r="J26" s="2"/>
      <c r="K26" t="n" s="73">
        <v>0.0</v>
      </c>
      <c r="L26" t="n" s="73">
        <v>0.0</v>
      </c>
    </row>
    <row r="27" ht="14.2" customHeight="true">
      <c r="A27" t="str" s="65">
        <v>非流动资产</v>
      </c>
      <c r="B27" s="65"/>
      <c r="C27" t="n" s="66">
        <v>20.0</v>
      </c>
      <c r="D27" s="67"/>
      <c r="E27" s="67"/>
      <c r="F27" t="str" s="71">
        <v>    专项应付款</v>
      </c>
      <c r="G27" t="n" s="66">
        <v>20.0</v>
      </c>
      <c r="H27" s="75"/>
      <c r="I27" s="75"/>
      <c r="J27" s="2"/>
      <c r="K27" t="n" s="73">
        <v>0.0</v>
      </c>
      <c r="L27" t="n" s="73">
        <v>0.0</v>
      </c>
    </row>
    <row r="28" ht="14.2" customHeight="true">
      <c r="A28" t="str" s="69">
        <v>    债权投资</v>
      </c>
      <c r="B28" s="69"/>
      <c r="C28" t="n" s="66">
        <v>21.0</v>
      </c>
      <c r="D28" t="n" s="70">
        <v>0.0</v>
      </c>
      <c r="E28" t="n" s="70">
        <v>0.0</v>
      </c>
      <c r="F28" t="str" s="71">
        <v>    预计负债</v>
      </c>
      <c r="G28" t="n" s="66">
        <v>21.0</v>
      </c>
      <c r="H28" t="n" s="67">
        <v>0.0</v>
      </c>
      <c r="I28" t="n" s="67">
        <v>0.0</v>
      </c>
      <c r="J28" s="2"/>
      <c r="K28" t="n" s="73">
        <v>0.0</v>
      </c>
      <c r="L28" t="n" s="73">
        <v>0.0</v>
      </c>
    </row>
    <row r="29" ht="14.2" customHeight="true">
      <c r="A29" t="str" s="69">
        <v>    其他债权投资</v>
      </c>
      <c r="B29" s="69"/>
      <c r="C29" t="n" s="66">
        <v>22.0</v>
      </c>
      <c r="D29" t="n" s="70">
        <v>0.0</v>
      </c>
      <c r="E29" t="n" s="70">
        <v>0.0</v>
      </c>
      <c r="F29" t="str" s="71">
        <v>    递延收益</v>
      </c>
      <c r="G29" t="n" s="66">
        <v>22.0</v>
      </c>
      <c r="H29" t="n" s="75">
        <v>0.0</v>
      </c>
      <c r="I29" t="n" s="75">
        <v>0.0</v>
      </c>
      <c r="J29" s="2"/>
      <c r="K29" t="n" s="73">
        <v>0.0</v>
      </c>
      <c r="L29" t="n" s="73">
        <v>0.0</v>
      </c>
    </row>
    <row r="30" ht="14.2" customHeight="true">
      <c r="A30" t="str" s="69">
        <v>    长期应收款</v>
      </c>
      <c r="B30" s="69"/>
      <c r="C30" t="n" s="66">
        <v>23.0</v>
      </c>
      <c r="D30" t="n" s="70">
        <v>0.0</v>
      </c>
      <c r="E30" t="n" s="70">
        <v>0.0</v>
      </c>
      <c r="F30" t="str" s="71">
        <v>    递延所得税负债</v>
      </c>
      <c r="G30" t="n" s="66">
        <v>23.0</v>
      </c>
      <c r="H30" t="n" s="67">
        <v>0.0</v>
      </c>
      <c r="I30" t="n" s="67">
        <v>0.0</v>
      </c>
      <c r="J30" s="2"/>
      <c r="K30" t="n" s="73">
        <v>0.0</v>
      </c>
      <c r="L30" t="n" s="73">
        <v>0.0</v>
      </c>
    </row>
    <row r="31" ht="14.2" customHeight="true">
      <c r="A31" t="str" s="69">
        <v>    长期股权投资</v>
      </c>
      <c r="B31" s="69"/>
      <c r="C31" t="n" s="66">
        <v>24.0</v>
      </c>
      <c r="D31" t="n" s="67">
        <v>0.0</v>
      </c>
      <c r="E31" t="n" s="67">
        <v>0.0</v>
      </c>
      <c r="F31" t="str" s="71">
        <v>    其他非流动负债</v>
      </c>
      <c r="G31" t="n" s="66">
        <v>24.0</v>
      </c>
      <c r="H31" s="67"/>
      <c r="I31" s="67"/>
      <c r="J31" s="2"/>
      <c r="K31" t="n" s="73">
        <v>0.0</v>
      </c>
      <c r="L31" t="n" s="73">
        <v>0.0</v>
      </c>
    </row>
    <row r="32" ht="14.2" customHeight="true">
      <c r="A32" t="str" s="69">
        <v>       减：长期股权投资减值准备</v>
      </c>
      <c r="B32" s="69"/>
      <c r="C32" t="n" s="66">
        <v>25.0</v>
      </c>
      <c r="D32" t="n" s="67">
        <v>0.0</v>
      </c>
      <c r="E32" t="n" s="67">
        <v>0.0</v>
      </c>
      <c r="F32" t="str" s="68">
        <v>    非流动负债合计 </v>
      </c>
      <c r="G32" t="n" s="66">
        <v>25.0</v>
      </c>
      <c r="H32" t="n" s="76">
        <f>SUM(H23:H31)</f>
        <v>0.0</v>
      </c>
      <c r="I32" t="n" s="76">
        <f>SUM(I23:I31)</f>
        <v>0.0</v>
      </c>
      <c r="J32" s="2"/>
      <c r="K32" t="n" s="73">
        <v>0.0</v>
      </c>
      <c r="L32" t="n" s="73">
        <v>0.0</v>
      </c>
    </row>
    <row r="33" ht="14.2" customHeight="true">
      <c r="A33" t="str" s="69">
        <v>    长期股权投资净值</v>
      </c>
      <c r="B33" s="69"/>
      <c r="C33" t="n" s="66">
        <v>26.0</v>
      </c>
      <c r="D33" t="n" s="67">
        <f>D31-D32</f>
        <v>0.0</v>
      </c>
      <c r="E33" t="n" s="67">
        <f>E31-E32</f>
        <v>0.0</v>
      </c>
      <c r="F33" t="str" s="68">
        <v>    负债合计 </v>
      </c>
      <c r="G33" t="n" s="66">
        <v>26.0</v>
      </c>
      <c r="H33" t="n" s="76">
        <f>H19+H32</f>
        <v>0.0</v>
      </c>
      <c r="I33" t="n" s="76">
        <f>I19+I32</f>
        <v>0.0</v>
      </c>
      <c r="J33" s="2"/>
      <c r="K33" t="n" s="73">
        <v>0.0</v>
      </c>
      <c r="L33" t="n" s="73">
        <v>0.0</v>
      </c>
    </row>
    <row r="34" ht="14.2" customHeight="true">
      <c r="A34" t="str" s="69">
        <v>    投资性房地产</v>
      </c>
      <c r="B34" s="69"/>
      <c r="C34" t="n" s="66">
        <v>27.0</v>
      </c>
      <c r="D34" t="n" s="67">
        <v>0.0</v>
      </c>
      <c r="E34" t="n" s="67">
        <v>0.0</v>
      </c>
      <c r="F34" t="str" s="68">
        <v> 所有者权益:：</v>
      </c>
      <c r="G34" t="n" s="66">
        <v>27.0</v>
      </c>
      <c r="H34" s="67"/>
      <c r="I34" s="67"/>
      <c r="J34" s="2"/>
      <c r="K34" t="n" s="73">
        <v>0.0</v>
      </c>
      <c r="L34" t="n" s="73">
        <v>0.0</v>
      </c>
    </row>
    <row r="35" ht="14.2" customHeight="true">
      <c r="A35" t="str" s="69">
        <v>      减：投资性房地产累计折旧</v>
      </c>
      <c r="B35" s="69"/>
      <c r="C35" t="n" s="66">
        <v>28.0</v>
      </c>
      <c r="D35" t="n" s="67">
        <v>0.0</v>
      </c>
      <c r="E35" t="n" s="67">
        <v>0.0</v>
      </c>
      <c r="F35" t="str" s="71">
        <v>    实收资本</v>
      </c>
      <c r="G35" t="n" s="66">
        <v>28.0</v>
      </c>
      <c r="H35" t="n" s="67">
        <v>0.0</v>
      </c>
      <c r="I35" t="n" s="67">
        <v>0.0</v>
      </c>
      <c r="J35" s="2"/>
      <c r="K35" t="n" s="73">
        <v>0.0</v>
      </c>
      <c r="L35" t="n" s="73">
        <v>0.0</v>
      </c>
    </row>
    <row r="36" ht="14.2" customHeight="true">
      <c r="A36" t="str" s="69">
        <v>    投资性房地产净值</v>
      </c>
      <c r="B36" s="69"/>
      <c r="C36" t="n" s="66">
        <v>29.0</v>
      </c>
      <c r="D36" t="n" s="67">
        <f>D34-D35</f>
        <v>0.0</v>
      </c>
      <c r="E36" t="n" s="67">
        <f>E34-E35</f>
        <v>0.0</v>
      </c>
      <c r="F36" t="str" s="71">
        <v>    其他权益工具</v>
      </c>
      <c r="G36" t="n" s="66">
        <v>29.0</v>
      </c>
      <c r="H36" t="n" s="67">
        <v>0.0</v>
      </c>
      <c r="I36" t="n" s="67">
        <v>0.0</v>
      </c>
      <c r="J36" s="2"/>
      <c r="K36" t="n" s="73">
        <v>0.0</v>
      </c>
      <c r="L36" t="n" s="73">
        <v>0.0</v>
      </c>
    </row>
    <row r="37" ht="14.2" customHeight="true">
      <c r="A37" t="str" s="69">
        <v>    固定资产原价 </v>
      </c>
      <c r="B37" s="69"/>
      <c r="C37" t="n" s="66">
        <v>30.0</v>
      </c>
      <c r="D37" t="n" s="67">
        <v>0.0</v>
      </c>
      <c r="E37" t="n" s="67">
        <v>0.0</v>
      </c>
      <c r="F37" t="str" s="71">
        <v>       其中：优先股</v>
      </c>
      <c r="G37" t="n" s="66">
        <v>30.0</v>
      </c>
      <c r="H37" t="n" s="67">
        <v>0.0</v>
      </c>
      <c r="I37" t="n" s="67">
        <v>0.0</v>
      </c>
      <c r="J37" s="2"/>
      <c r="K37" t="n" s="73">
        <v>0.0</v>
      </c>
      <c r="L37" t="n" s="73">
        <v>0.0</v>
      </c>
    </row>
    <row r="38" ht="14.2" customHeight="true">
      <c r="A38" t="str" s="69">
        <v>      减：累计折旧 </v>
      </c>
      <c r="B38" s="69"/>
      <c r="C38" t="n" s="66">
        <v>31.0</v>
      </c>
      <c r="D38" t="n" s="67">
        <v>0.0</v>
      </c>
      <c r="E38" t="n" s="67">
        <v>0.0</v>
      </c>
      <c r="F38" t="str" s="71">
        <v>             永续债</v>
      </c>
      <c r="G38" t="n" s="66">
        <v>31.0</v>
      </c>
      <c r="H38" t="n" s="75">
        <v>0.0</v>
      </c>
      <c r="I38" t="n" s="75">
        <v>0.0</v>
      </c>
      <c r="J38" s="2"/>
      <c r="K38" t="n" s="73">
        <v>0.0</v>
      </c>
      <c r="L38" t="n" s="73">
        <v>0.0</v>
      </c>
    </row>
    <row r="39" ht="14.2" customHeight="true">
      <c r="A39" t="str" s="69">
        <v>    固定资产净值 </v>
      </c>
      <c r="B39" s="69"/>
      <c r="C39" t="n" s="66">
        <v>32.0</v>
      </c>
      <c r="D39" t="n" s="67">
        <f>D37-D38</f>
        <v>0.0</v>
      </c>
      <c r="E39" t="n" s="67">
        <f>E37-E38</f>
        <v>0.0</v>
      </c>
      <c r="F39" t="str" s="71">
        <v>    资本公积</v>
      </c>
      <c r="G39" t="n" s="66">
        <v>32.0</v>
      </c>
      <c r="H39" t="n" s="67">
        <v>0.0</v>
      </c>
      <c r="I39" t="n" s="67">
        <v>0.0</v>
      </c>
      <c r="J39" s="2"/>
      <c r="K39" t="n" s="73">
        <v>0.0</v>
      </c>
      <c r="L39" t="n" s="73">
        <v>0.0</v>
      </c>
    </row>
    <row r="40" ht="14.2" customHeight="true">
      <c r="A40" t="str" s="69">
        <v>      减：固定资产减值准备</v>
      </c>
      <c r="B40" s="69"/>
      <c r="C40" t="n" s="66">
        <v>33.0</v>
      </c>
      <c r="D40" t="n" s="67">
        <v>0.0</v>
      </c>
      <c r="E40" t="n" s="67">
        <v>0.0</v>
      </c>
      <c r="F40" t="str" s="71">
        <v>    减：库存股 </v>
      </c>
      <c r="G40" t="n" s="66">
        <v>33.0</v>
      </c>
      <c r="H40" t="n" s="70">
        <v>0.0</v>
      </c>
      <c r="I40" t="n" s="70">
        <v>0.0</v>
      </c>
      <c r="J40" s="2"/>
      <c r="K40" t="n" s="73">
        <v>0.0</v>
      </c>
      <c r="L40" t="n" s="73">
        <v>0.0</v>
      </c>
    </row>
    <row r="41" ht="14.2" customHeight="true">
      <c r="A41" t="str" s="69">
        <v>    固定资产净额</v>
      </c>
      <c r="B41" s="69"/>
      <c r="C41" t="n" s="66">
        <v>34.0</v>
      </c>
      <c r="D41" t="n" s="67">
        <f>D39-D40</f>
        <v>0.0</v>
      </c>
      <c r="E41" t="n" s="67">
        <f>E39-E40</f>
        <v>0.0</v>
      </c>
      <c r="F41" t="str" s="71">
        <v>    其他综合收益 </v>
      </c>
      <c r="G41" t="n" s="66">
        <v>34.0</v>
      </c>
      <c r="H41" t="n" s="70">
        <v>0.0</v>
      </c>
      <c r="I41" t="n" s="70">
        <v>0.0</v>
      </c>
      <c r="J41" s="2"/>
      <c r="K41" t="n" s="73">
        <v>0.0</v>
      </c>
      <c r="L41" t="n" s="73">
        <v>0.0</v>
      </c>
    </row>
    <row r="42" ht="14.2" customHeight="true">
      <c r="A42" t="str" s="69">
        <v>    工程物资</v>
      </c>
      <c r="B42" s="69"/>
      <c r="C42" t="n" s="66">
        <v>35.0</v>
      </c>
      <c r="D42" t="n" s="70">
        <v>0.0</v>
      </c>
      <c r="E42" t="n" s="70">
        <v>0.0</v>
      </c>
      <c r="F42" t="str" s="71">
        <v>    专项储备</v>
      </c>
      <c r="G42" t="n" s="66">
        <v>35.0</v>
      </c>
      <c r="H42" t="n" s="75">
        <v>0.0</v>
      </c>
      <c r="I42" t="n" s="75">
        <v>0.0</v>
      </c>
      <c r="J42" s="2"/>
      <c r="K42" t="n" s="73">
        <v>0.0</v>
      </c>
      <c r="L42" t="n" s="73">
        <v>0.0</v>
      </c>
    </row>
    <row r="43" ht="14.2" customHeight="true">
      <c r="A43" t="str" s="69">
        <v>    在建工程 </v>
      </c>
      <c r="B43" s="69"/>
      <c r="C43" t="n" s="66">
        <v>36.0</v>
      </c>
      <c r="D43" t="n" s="67">
        <v>0.0</v>
      </c>
      <c r="E43" t="n" s="67">
        <v>0.0</v>
      </c>
      <c r="F43" t="str" s="71">
        <v>    盈余公积 </v>
      </c>
      <c r="G43" t="n" s="66">
        <v>36.0</v>
      </c>
      <c r="H43" t="n" s="75">
        <v>0.0</v>
      </c>
      <c r="I43" t="n" s="75">
        <v>0.0</v>
      </c>
      <c r="J43" s="2"/>
      <c r="K43" t="n" s="73">
        <v>0.0</v>
      </c>
      <c r="L43" t="n" s="73">
        <v>0.0</v>
      </c>
    </row>
    <row r="44" ht="14.2" customHeight="true">
      <c r="A44" t="str" s="69">
        <v>      减：在建工程减值准备</v>
      </c>
      <c r="B44" s="69"/>
      <c r="C44" t="n" s="66">
        <v>37.0</v>
      </c>
      <c r="D44" t="n" s="67">
        <v>0.0</v>
      </c>
      <c r="E44" t="n" s="67">
        <v>0.0</v>
      </c>
      <c r="F44" t="str" s="71">
        <v>    未分配利润 </v>
      </c>
      <c r="G44" t="n" s="66">
        <v>37.0</v>
      </c>
      <c r="H44" t="n" s="70">
        <f>所有者权益变动表!N9</f>
        <v>0.0</v>
      </c>
      <c r="I44" t="n" s="70">
        <f>所有者权益变动表!N32</f>
        <v>0.0</v>
      </c>
      <c r="J44" s="2"/>
      <c r="K44" t="n" s="73">
        <v>0.0</v>
      </c>
      <c r="L44" t="n" s="73">
        <v>0.0</v>
      </c>
    </row>
    <row r="45" ht="14.2" customHeight="true">
      <c r="A45" t="str" s="69">
        <v>    在建工程净值 </v>
      </c>
      <c r="B45" s="69"/>
      <c r="C45" t="n" s="66">
        <v>38.0</v>
      </c>
      <c r="D45" t="n" s="67">
        <f>D43-D44</f>
        <v>0.0</v>
      </c>
      <c r="E45" t="n" s="67">
        <f>E43-E44</f>
        <v>0.0</v>
      </c>
      <c r="F45" t="str" s="71">
        <v>      其中：本年利润</v>
      </c>
      <c r="G45" t="n" s="66">
        <v>38.0</v>
      </c>
      <c r="H45" s="67"/>
      <c r="I45" t="n" s="67">
        <f>利润表!E30</f>
        <v>0.0</v>
      </c>
      <c r="J45" s="2"/>
      <c r="K45" t="n" s="73">
        <v>0.0</v>
      </c>
      <c r="L45" t="n" s="73">
        <v>0.0</v>
      </c>
    </row>
    <row r="46" ht="14.2" customHeight="true">
      <c r="A46" t="str" s="69">
        <v>    固定资产清理 </v>
      </c>
      <c r="B46" s="69"/>
      <c r="C46" t="n" s="66">
        <v>39.0</v>
      </c>
      <c r="D46" t="n" s="70">
        <v>0.0</v>
      </c>
      <c r="E46" t="n" s="70">
        <v>0.0</v>
      </c>
      <c r="F46" t="str" s="71">
        <v>    外币报表折算差额</v>
      </c>
      <c r="G46" t="n" s="66">
        <v>39.0</v>
      </c>
      <c r="H46" s="67"/>
      <c r="I46" s="67"/>
      <c r="J46" s="2"/>
      <c r="K46" t="n" s="73">
        <v>0.0</v>
      </c>
      <c r="L46" t="n" s="73">
        <v>0.0</v>
      </c>
    </row>
    <row r="47" ht="14.2" customHeight="true">
      <c r="A47" t="str" s="69">
        <v>    生产性生物资产</v>
      </c>
      <c r="B47" s="69"/>
      <c r="C47" t="n" s="66">
        <v>40.0</v>
      </c>
      <c r="D47" t="n" s="75">
        <v>0.0</v>
      </c>
      <c r="E47" t="n" s="75">
        <v>0.0</v>
      </c>
      <c r="F47" t="str" s="68">
        <v>  归属于母公司股东权益合计</v>
      </c>
      <c r="G47" t="n" s="66">
        <v>40.0</v>
      </c>
      <c r="H47" t="n" s="67">
        <f>H35+H36+H39-H40+H41+H42+H43+H44+H46</f>
        <v>0.0</v>
      </c>
      <c r="I47" t="n" s="67">
        <f>I35+I36+I39-I40+I41+I42+I43+I44+I46</f>
        <v>0.0</v>
      </c>
      <c r="J47" s="2"/>
      <c r="K47" t="n" s="73">
        <v>0.0</v>
      </c>
      <c r="L47" t="n" s="73">
        <v>0.0</v>
      </c>
    </row>
    <row r="48" ht="14.2" customHeight="true">
      <c r="A48" t="str" s="69">
        <v>    油气资产</v>
      </c>
      <c r="B48" s="69"/>
      <c r="C48" t="n" s="66">
        <v>41.0</v>
      </c>
      <c r="D48" s="75"/>
      <c r="E48" s="75"/>
      <c r="F48" t="str" s="71">
        <v>    少数股东权益</v>
      </c>
      <c r="G48" t="n" s="66">
        <v>41.0</v>
      </c>
      <c r="H48" s="67"/>
      <c r="I48" s="67"/>
      <c r="J48" s="2"/>
      <c r="K48" t="n" s="73">
        <v>0.0</v>
      </c>
      <c r="L48" t="n" s="73">
        <v>0.0</v>
      </c>
    </row>
    <row r="49" ht="14.2" customHeight="true">
      <c r="A49" t="str" s="69">
        <v>    无形资产 </v>
      </c>
      <c r="B49" s="69"/>
      <c r="C49" t="n" s="66">
        <v>42.0</v>
      </c>
      <c r="D49" t="n" s="67">
        <v>0.0</v>
      </c>
      <c r="E49" t="n" s="67">
        <v>0.0</v>
      </c>
      <c r="F49" t="str" s="68">
        <v>    所有者权益合计 </v>
      </c>
      <c r="G49" t="n" s="66">
        <v>42.0</v>
      </c>
      <c r="H49" t="n" s="77">
        <f>H47+H48</f>
        <v>0.0</v>
      </c>
      <c r="I49" t="n" s="77">
        <f>I47+I48</f>
        <v>0.0</v>
      </c>
      <c r="J49" s="2"/>
      <c r="K49" s="2"/>
      <c r="L49" s="2"/>
    </row>
    <row r="50" ht="14.2" customHeight="true">
      <c r="A50" t="str" s="69">
        <v>      减：无形资产减值准备</v>
      </c>
      <c r="B50" s="69"/>
      <c r="C50" t="n" s="66">
        <v>43.0</v>
      </c>
      <c r="D50" t="n" s="67">
        <v>0.0</v>
      </c>
      <c r="E50" t="n" s="67">
        <v>0.0</v>
      </c>
      <c r="F50" s="71"/>
      <c r="G50" t="n" s="66">
        <v>43.0</v>
      </c>
      <c r="H50" s="67"/>
      <c r="I50" s="67"/>
      <c r="J50" s="2"/>
      <c r="K50" s="2"/>
      <c r="L50" s="2"/>
    </row>
    <row r="51" ht="14.2" customHeight="true">
      <c r="A51" t="str" s="69">
        <v>    无形资产净值  </v>
      </c>
      <c r="B51" s="69"/>
      <c r="C51" t="n" s="66">
        <v>44.0</v>
      </c>
      <c r="D51" t="n" s="67">
        <f>D49-D50</f>
        <v>0.0</v>
      </c>
      <c r="E51" t="n" s="67">
        <f>E49-E50</f>
        <v>0.0</v>
      </c>
      <c r="F51" s="71"/>
      <c r="G51" t="n" s="66">
        <v>44.0</v>
      </c>
      <c r="H51" s="67"/>
      <c r="I51" s="67"/>
      <c r="J51" s="2"/>
      <c r="K51" s="2"/>
      <c r="L51" s="2"/>
    </row>
    <row r="52" ht="14.2" customHeight="true">
      <c r="A52" t="str" s="69">
        <v>    开发支出</v>
      </c>
      <c r="B52" s="69"/>
      <c r="C52" t="n" s="66">
        <v>45.0</v>
      </c>
      <c r="D52" t="n" s="67">
        <v>0.0</v>
      </c>
      <c r="E52" t="n" s="67">
        <v>0.0</v>
      </c>
      <c r="F52" s="71"/>
      <c r="G52" t="n" s="66">
        <v>45.0</v>
      </c>
      <c r="H52" s="67"/>
      <c r="I52" s="67"/>
      <c r="J52" s="2"/>
      <c r="K52" s="2"/>
      <c r="L52" s="2"/>
    </row>
    <row r="53" ht="14.2" customHeight="true">
      <c r="A53" t="str" s="69">
        <v>    商誉</v>
      </c>
      <c r="B53" s="69"/>
      <c r="C53" t="n" s="66">
        <v>46.0</v>
      </c>
      <c r="D53" t="n" s="70">
        <v>0.0</v>
      </c>
      <c r="E53" t="n" s="70">
        <v>0.0</v>
      </c>
      <c r="F53" s="71"/>
      <c r="G53" t="n" s="66">
        <v>46.0</v>
      </c>
      <c r="H53" s="67"/>
      <c r="I53" s="67"/>
      <c r="J53" s="2"/>
      <c r="K53" s="2"/>
      <c r="L53" s="2"/>
    </row>
    <row r="54" ht="14.2" customHeight="true">
      <c r="A54" t="str" s="69">
        <v>    长期待摊费用 </v>
      </c>
      <c r="B54" s="69"/>
      <c r="C54" t="n" s="66">
        <v>47.0</v>
      </c>
      <c r="D54" t="n" s="70">
        <v>0.0</v>
      </c>
      <c r="E54" t="n" s="70">
        <v>0.0</v>
      </c>
      <c r="F54" s="71"/>
      <c r="G54" t="n" s="66">
        <v>47.0</v>
      </c>
      <c r="H54" s="67"/>
      <c r="I54" s="67"/>
      <c r="J54" s="2"/>
      <c r="K54" s="2"/>
      <c r="L54" s="2"/>
    </row>
    <row r="55" ht="14.2" customHeight="true">
      <c r="A55" t="str" s="69">
        <v>    递延所得税资产</v>
      </c>
      <c r="B55" s="69"/>
      <c r="C55" t="n" s="66">
        <v>48.0</v>
      </c>
      <c r="D55" t="n" s="70">
        <v>0.0</v>
      </c>
      <c r="E55" t="n" s="70">
        <v>0.0</v>
      </c>
      <c r="F55" s="71"/>
      <c r="G55" t="n" s="66">
        <v>48.0</v>
      </c>
      <c r="H55" s="67"/>
      <c r="I55" s="67"/>
      <c r="J55" s="2"/>
      <c r="K55" s="2"/>
      <c r="L55" s="2"/>
    </row>
    <row r="56" ht="14.2" customHeight="true">
      <c r="A56" t="str" s="69">
        <v>    其他非流动资产</v>
      </c>
      <c r="B56" s="69"/>
      <c r="C56" t="n" s="66">
        <v>49.0</v>
      </c>
      <c r="D56" t="n" s="70">
        <v>0.0</v>
      </c>
      <c r="E56" t="n" s="70">
        <v>0.0</v>
      </c>
      <c r="F56" s="71"/>
      <c r="G56" t="n" s="66">
        <v>49.0</v>
      </c>
      <c r="H56" s="67"/>
      <c r="I56" s="67"/>
      <c r="J56" s="2"/>
      <c r="K56" s="2"/>
      <c r="L56" s="2"/>
    </row>
    <row r="57" ht="14.2" customHeight="true">
      <c r="A57" t="str" s="65">
        <v>    非流动资产合计 </v>
      </c>
      <c r="B57" s="65"/>
      <c r="C57" t="n" s="66">
        <v>50.0</v>
      </c>
      <c r="D57" t="n" s="76">
        <f>D28+D29+D30+D33+D36+D41+D42+D45+D46+D47+D48+D51+D52+D53+D54+D55+D56</f>
        <v>0.0</v>
      </c>
      <c r="E57" t="n" s="76">
        <f>E28+E29+E30+E33+E36+E41+E42+E45+E46+E47+E48+E51+E52+E53+E54+E55+E56</f>
        <v>0.0</v>
      </c>
      <c r="F57" s="71"/>
      <c r="G57" t="n" s="66">
        <v>50.0</v>
      </c>
      <c r="H57" s="67"/>
      <c r="I57" s="67"/>
      <c r="J57" s="2"/>
      <c r="K57" s="2"/>
      <c r="L57" s="2"/>
    </row>
    <row r="58" ht="14.2" customHeight="true">
      <c r="A58" t="str" s="65">
        <v>    资产总计 </v>
      </c>
      <c r="B58" s="65"/>
      <c r="C58" t="n" s="66">
        <v>51.0</v>
      </c>
      <c r="D58" t="n" s="76">
        <f>D26+D57</f>
        <v>0.0</v>
      </c>
      <c r="E58" t="n" s="76">
        <f>E26+E57</f>
        <v>0.0</v>
      </c>
      <c r="F58" t="str" s="68">
        <v>   负债及所有者权益总计 </v>
      </c>
      <c r="G58" t="n" s="66">
        <v>51.0</v>
      </c>
      <c r="H58" t="n" s="76">
        <f>H33+H49</f>
        <v>0.0</v>
      </c>
      <c r="I58" t="n" s="76">
        <f>I33+I49</f>
        <v>0.0</v>
      </c>
      <c r="J58" s="2"/>
      <c r="K58" s="2"/>
      <c r="L58" s="2"/>
    </row>
  </sheetData>
  <mergeCells>
    <mergeCell ref="A1:I1"/>
    <mergeCell ref="B3:C3"/>
    <mergeCell ref="E3:F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</mergeCells>
  <pageMargins bottom="0.75" footer="0.3" header="0.3" left="0.7" right="0.7" top="0.75"/>
</worksheet>
</file>

<file path=xl/worksheets/sheet20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8.203125" customWidth="true"/>
    <col min="2" max="2" width="24.609375" customWidth="true"/>
    <col min="3" max="3" width="6.015625" customWidth="true"/>
    <col min="4" max="4" width="26.796875" customWidth="true"/>
    <col min="5" max="5" width="33.90625" customWidth="true"/>
    <col min="6" max="6" width="6.5625" customWidth="true"/>
    <col min="7" max="7" width="26.796875" customWidth="true"/>
    <col min="9" max="9" width="0.0" customWidth="true"/>
  </cols>
  <sheetData>
    <row r="1" ht="14.2" customHeight="true"/>
    <row r="1" ht="14.2" customHeight="true">
      <c r="A1" t="str" s="371">
        <v>应交税费明细表</v>
      </c>
      <c r="B1" s="371"/>
      <c r="C1" s="371"/>
      <c r="D1" s="371"/>
      <c r="E1" s="371"/>
      <c r="F1" s="371"/>
      <c r="G1" s="371"/>
      <c r="H1" s="20"/>
      <c r="I1" s="20"/>
    </row>
    <row r="2" ht="14.2" customHeight="true">
      <c r="A2" t="str" s="372">
        <v>编制单位:</v>
      </c>
      <c r="B2" t="n" s="373">
        <v>0.0</v>
      </c>
      <c r="C2" s="373"/>
      <c r="D2" s="374"/>
      <c r="E2" s="373"/>
      <c r="F2" s="373"/>
      <c r="G2" t="str" s="374">
        <v>单位：元</v>
      </c>
      <c r="H2" s="20"/>
      <c r="I2" s="20"/>
    </row>
    <row r="3" ht="14.2" customHeight="true">
      <c r="A3" t="str" s="375">
        <v>项         目</v>
      </c>
      <c r="B3" s="375"/>
      <c r="C3" t="str" s="376">
        <v>行次</v>
      </c>
      <c r="D3" t="str" s="377">
        <v>本年累计数</v>
      </c>
      <c r="E3" t="str" s="376">
        <v>项         目</v>
      </c>
      <c r="F3" t="str" s="376">
        <v>行次</v>
      </c>
      <c r="G3" t="str" s="377">
        <v>本年累计数</v>
      </c>
      <c r="H3" s="20"/>
      <c r="I3" s="20"/>
    </row>
    <row r="4" ht="14.2" customHeight="true">
      <c r="A4" t="str" s="378">
        <v>一、增值税</v>
      </c>
      <c r="B4" s="378"/>
      <c r="C4" s="379"/>
      <c r="D4" t="str" s="380">
        <v>-</v>
      </c>
      <c r="E4" t="str" s="381">
        <v>九、土地使用税</v>
      </c>
      <c r="F4" t="str" s="382">
        <v>-</v>
      </c>
      <c r="G4" t="str" s="383">
        <v>-</v>
      </c>
      <c r="H4" s="20"/>
      <c r="I4" s="20"/>
    </row>
    <row r="5" ht="14.2" customHeight="true">
      <c r="A5" t="str" s="378">
        <v>1. 应交增值税</v>
      </c>
      <c r="B5" s="378"/>
      <c r="C5" t="str" s="384">
        <v>-</v>
      </c>
      <c r="D5" t="str" s="380">
        <v>-</v>
      </c>
      <c r="E5" t="str" s="385">
        <v>期初未交数</v>
      </c>
      <c r="F5" t="n" s="382">
        <v>45.0</v>
      </c>
      <c r="G5" t="n" s="386">
        <v>0.0</v>
      </c>
      <c r="H5" s="20"/>
      <c r="I5" s="20"/>
    </row>
    <row r="6" ht="14.2" customHeight="true">
      <c r="A6" t="str" s="378">
        <v>（1）年初未交数（未抵扣数以负数填列）</v>
      </c>
      <c r="B6" s="378"/>
      <c r="C6" t="n" s="387">
        <v>1.0</v>
      </c>
      <c r="D6" t="n" s="386">
        <v>0.0</v>
      </c>
      <c r="E6" t="str" s="385">
        <v>应交数</v>
      </c>
      <c r="F6" t="n" s="382">
        <v>46.0</v>
      </c>
      <c r="G6" t="n" s="386">
        <v>0.0</v>
      </c>
      <c r="H6" s="20"/>
      <c r="I6" s="20"/>
    </row>
    <row r="7" ht="14.2" customHeight="true">
      <c r="A7" t="str" s="378">
        <v>（2）销项税额</v>
      </c>
      <c r="B7" s="378"/>
      <c r="C7" t="n" s="387">
        <v>2.0</v>
      </c>
      <c r="D7" t="n" s="386">
        <v>0.0</v>
      </c>
      <c r="E7" t="str" s="385">
        <v>已交数</v>
      </c>
      <c r="F7" t="n" s="382">
        <v>47.0</v>
      </c>
      <c r="G7" t="n" s="386">
        <v>0.0</v>
      </c>
      <c r="H7" s="20"/>
      <c r="I7" s="20"/>
    </row>
    <row r="8" ht="14.2" customHeight="true">
      <c r="A8" t="str" s="378">
        <v>出口退税</v>
      </c>
      <c r="B8" s="378"/>
      <c r="C8" t="n" s="387">
        <v>3.0</v>
      </c>
      <c r="D8" t="n" s="386">
        <v>0.0</v>
      </c>
      <c r="E8" t="str" s="385">
        <v>期末未交数</v>
      </c>
      <c r="F8" t="n" s="382">
        <v>48.0</v>
      </c>
      <c r="G8" t="n" s="388">
        <f>G5+G6-G7</f>
        <v>0.0</v>
      </c>
      <c r="H8" s="20"/>
      <c r="I8" s="20"/>
    </row>
    <row r="9" ht="14.2" customHeight="true">
      <c r="A9" t="str" s="378">
        <v>进项税额转出</v>
      </c>
      <c r="B9" s="378"/>
      <c r="C9" t="n" s="387">
        <v>4.0</v>
      </c>
      <c r="D9" t="n" s="386">
        <v>0.0</v>
      </c>
      <c r="E9" t="str" s="381">
        <v>十、土地增值税</v>
      </c>
      <c r="F9" t="str" s="382">
        <v>-</v>
      </c>
      <c r="G9" t="str" s="383">
        <v>-</v>
      </c>
      <c r="H9" s="20"/>
      <c r="I9" s="20"/>
    </row>
    <row r="10" ht="14.2" customHeight="true">
      <c r="A10" t="str" s="378">
        <v>转出多交增值税</v>
      </c>
      <c r="B10" s="378"/>
      <c r="C10" t="n" s="387">
        <v>5.0</v>
      </c>
      <c r="D10" t="n" s="386">
        <v>0.0</v>
      </c>
      <c r="E10" t="str" s="385">
        <v>期初未交数</v>
      </c>
      <c r="F10" t="n" s="382">
        <v>49.0</v>
      </c>
      <c r="G10" t="n" s="386">
        <v>0.0</v>
      </c>
      <c r="H10" s="20"/>
      <c r="I10" s="20"/>
    </row>
    <row r="11" ht="14.2" customHeight="true">
      <c r="A11" t="str" s="378">
        <v>（3）进项税额</v>
      </c>
      <c r="B11" s="378"/>
      <c r="C11" t="n" s="387">
        <v>6.0</v>
      </c>
      <c r="D11" t="n" s="386">
        <v>0.0</v>
      </c>
      <c r="E11" t="str" s="385">
        <v>应交数</v>
      </c>
      <c r="F11" t="n" s="382">
        <v>50.0</v>
      </c>
      <c r="G11" t="n" s="386">
        <v>0.0</v>
      </c>
      <c r="H11" s="20"/>
      <c r="I11" s="20"/>
    </row>
    <row r="12" ht="14.2" customHeight="true">
      <c r="A12" t="str" s="378">
        <v>已交税金</v>
      </c>
      <c r="B12" s="378"/>
      <c r="C12" t="n" s="387">
        <v>7.0</v>
      </c>
      <c r="D12" t="n" s="386">
        <v>0.0</v>
      </c>
      <c r="E12" t="str" s="385">
        <v>已交数</v>
      </c>
      <c r="F12" t="n" s="382">
        <v>51.0</v>
      </c>
      <c r="G12" t="n" s="386">
        <v>0.0</v>
      </c>
      <c r="H12" s="20"/>
      <c r="I12" s="20"/>
    </row>
    <row r="13" ht="14.2" customHeight="true">
      <c r="A13" t="str" s="378">
        <v>减免税款</v>
      </c>
      <c r="B13" s="378"/>
      <c r="C13" t="n" s="387">
        <v>8.0</v>
      </c>
      <c r="D13" t="n" s="386">
        <v>0.0</v>
      </c>
      <c r="E13" t="str" s="385">
        <v>期末未交数</v>
      </c>
      <c r="F13" t="n" s="382">
        <v>52.0</v>
      </c>
      <c r="G13" t="n" s="388">
        <f>G10+G11-G12</f>
        <v>0.0</v>
      </c>
      <c r="H13" s="20"/>
      <c r="I13" s="20"/>
    </row>
    <row r="14" ht="14.2" customHeight="true">
      <c r="A14" t="str" s="378">
        <v>转出未交增值税</v>
      </c>
      <c r="B14" s="378"/>
      <c r="C14" t="n" s="387">
        <v>9.0</v>
      </c>
      <c r="D14" t="n" s="386">
        <v>0.0</v>
      </c>
      <c r="E14" t="str" s="381">
        <v>十一、契税</v>
      </c>
      <c r="F14" t="str" s="382">
        <v>-</v>
      </c>
      <c r="G14" t="str" s="383">
        <v>-</v>
      </c>
      <c r="H14" s="20"/>
      <c r="I14" s="20"/>
    </row>
    <row r="15" ht="14.2" customHeight="true">
      <c r="A15" t="str" s="378">
        <v>（4）年末未抵扣数（以“-”号填列）</v>
      </c>
      <c r="B15" s="378"/>
      <c r="C15" t="n" s="387">
        <v>10.0</v>
      </c>
      <c r="D15" t="n" s="386">
        <f>D6+SUM(D7:D10)-SUM(D11:D14)</f>
        <v>0.0</v>
      </c>
      <c r="E15" t="str" s="385">
        <v>期初未交数</v>
      </c>
      <c r="F15" t="n" s="382">
        <v>53.0</v>
      </c>
      <c r="G15" t="n" s="386">
        <v>0.0</v>
      </c>
      <c r="H15" s="20"/>
      <c r="I15" s="20"/>
    </row>
    <row r="16" ht="14.2" customHeight="true">
      <c r="A16" t="str" s="378">
        <v>2. 未交增值税</v>
      </c>
      <c r="B16" s="378"/>
      <c r="C16" s="384"/>
      <c r="D16" t="str" s="389">
        <v>--</v>
      </c>
      <c r="E16" t="str" s="385">
        <v>应交数</v>
      </c>
      <c r="F16" t="n" s="382">
        <v>54.0</v>
      </c>
      <c r="G16" t="n" s="386">
        <v>0.0</v>
      </c>
      <c r="H16" s="20"/>
      <c r="I16" s="20"/>
    </row>
    <row r="17" ht="14.2" customHeight="true">
      <c r="A17" t="str" s="378">
        <v>（1）年初未交数（多交以“-”号填列）</v>
      </c>
      <c r="B17" s="378"/>
      <c r="C17" t="n" s="387">
        <v>11.0</v>
      </c>
      <c r="D17" t="n" s="386">
        <v>0.0</v>
      </c>
      <c r="E17" t="str" s="385">
        <v>已交数</v>
      </c>
      <c r="F17" t="n" s="382">
        <v>55.0</v>
      </c>
      <c r="G17" t="n" s="386">
        <v>0.0</v>
      </c>
      <c r="H17" s="20"/>
      <c r="I17" s="20"/>
    </row>
    <row r="18" ht="14.2" customHeight="true">
      <c r="A18" t="str" s="378">
        <v>（2）本年转入数（多交以“-”号填列）</v>
      </c>
      <c r="B18" s="378"/>
      <c r="C18" t="n" s="387">
        <v>12.0</v>
      </c>
      <c r="D18" t="n" s="386">
        <v>0.0</v>
      </c>
      <c r="E18" t="str" s="385">
        <v>期末未交数</v>
      </c>
      <c r="F18" t="n" s="382">
        <v>56.0</v>
      </c>
      <c r="G18" t="n" s="388">
        <f>G15+G16-G17</f>
        <v>0.0</v>
      </c>
      <c r="H18" s="20"/>
      <c r="I18" s="20"/>
    </row>
    <row r="19" ht="14.2" customHeight="true">
      <c r="A19" t="str" s="378">
        <v>（3）本年已交数</v>
      </c>
      <c r="B19" s="378"/>
      <c r="C19" t="n" s="387">
        <v>13.0</v>
      </c>
      <c r="D19" t="n" s="386">
        <v>0.0</v>
      </c>
      <c r="E19" t="str" s="381">
        <v>十二、车船使用税</v>
      </c>
      <c r="F19" t="str" s="382">
        <v>-</v>
      </c>
      <c r="G19" t="str" s="383">
        <v>-</v>
      </c>
      <c r="H19" s="20"/>
      <c r="I19" s="20"/>
    </row>
    <row r="20" ht="14.2" customHeight="true">
      <c r="A20" t="str" s="378">
        <v>（4）年末未交数（多交以“-”号填列）</v>
      </c>
      <c r="B20" s="378"/>
      <c r="C20" t="n" s="387">
        <v>14.0</v>
      </c>
      <c r="D20" t="n" s="386">
        <f>D17+D18-D19</f>
        <v>0.0</v>
      </c>
      <c r="E20" t="str" s="385">
        <v>期初未交数</v>
      </c>
      <c r="F20" t="n" s="382">
        <v>57.0</v>
      </c>
      <c r="G20" t="n" s="386">
        <v>0.0</v>
      </c>
      <c r="H20" s="20"/>
      <c r="I20" s="20"/>
    </row>
    <row r="21" ht="14.2" customHeight="true">
      <c r="A21" t="str" s="390">
        <v>3.预交增值税</v>
      </c>
      <c r="B21" s="390"/>
      <c r="C21" t="n" s="382">
        <v>15.0</v>
      </c>
      <c r="D21" t="n" s="388">
        <v>0.0</v>
      </c>
      <c r="E21" t="str" s="385">
        <v>应交数</v>
      </c>
      <c r="F21" t="n" s="382">
        <v>58.0</v>
      </c>
      <c r="G21" t="n" s="386">
        <v>0.0</v>
      </c>
      <c r="H21" s="20"/>
      <c r="I21" s="20"/>
    </row>
    <row r="22" ht="14.2" customHeight="true">
      <c r="A22" t="str" s="391">
        <v>4.待抵扣进项税</v>
      </c>
      <c r="B22" s="391"/>
      <c r="C22" t="n" s="392">
        <v>16.0</v>
      </c>
      <c r="D22" t="n" s="388">
        <v>0.0</v>
      </c>
      <c r="E22" t="str" s="385">
        <v>已交数</v>
      </c>
      <c r="F22" t="n" s="382">
        <v>59.0</v>
      </c>
      <c r="G22" t="n" s="386">
        <v>0.0</v>
      </c>
      <c r="H22" s="20"/>
      <c r="I22" s="20"/>
    </row>
    <row r="23" ht="14.2" customHeight="true">
      <c r="A23" t="str" s="393">
        <v>二、企业所得税</v>
      </c>
      <c r="B23" s="393"/>
      <c r="C23" t="str" s="382">
        <v>-</v>
      </c>
      <c r="D23" t="str" s="383">
        <v>-</v>
      </c>
      <c r="E23" t="str" s="385">
        <v>期末未交数</v>
      </c>
      <c r="F23" t="n" s="382">
        <v>60.0</v>
      </c>
      <c r="G23" t="n" s="388">
        <f>G20+G21-G22</f>
        <v>0.0</v>
      </c>
      <c r="H23" s="20"/>
      <c r="I23" s="20"/>
    </row>
    <row r="24" ht="14.2" customHeight="true">
      <c r="A24" t="str" s="378">
        <v>期初未交数</v>
      </c>
      <c r="B24" s="378"/>
      <c r="C24" t="n" s="382">
        <v>17.0</v>
      </c>
      <c r="D24" t="n" s="386">
        <v>0.0</v>
      </c>
      <c r="E24" t="str" s="381">
        <v>十三、环境保护税</v>
      </c>
      <c r="F24" t="str" s="382">
        <v>-</v>
      </c>
      <c r="G24" t="str" s="383">
        <v>-</v>
      </c>
      <c r="H24" s="20"/>
      <c r="I24" s="20"/>
    </row>
    <row r="25" ht="14.2" customHeight="true">
      <c r="A25" t="str" s="378">
        <v>应交数</v>
      </c>
      <c r="B25" s="378"/>
      <c r="C25" t="n" s="382">
        <v>18.0</v>
      </c>
      <c r="D25" t="n" s="386">
        <v>0.0</v>
      </c>
      <c r="E25" t="str" s="385">
        <v>期初未交数</v>
      </c>
      <c r="F25" t="n" s="382">
        <v>61.0</v>
      </c>
      <c r="G25" t="n" s="386">
        <v>0.0</v>
      </c>
      <c r="H25" s="20"/>
      <c r="I25" s="20"/>
    </row>
    <row r="26" ht="14.2" customHeight="true">
      <c r="A26" t="str" s="378">
        <v>已交数</v>
      </c>
      <c r="B26" s="378"/>
      <c r="C26" t="n" s="382">
        <v>19.0</v>
      </c>
      <c r="D26" t="n" s="386">
        <v>0.0</v>
      </c>
      <c r="E26" t="str" s="385">
        <v>应交数</v>
      </c>
      <c r="F26" t="n" s="382">
        <v>62.0</v>
      </c>
      <c r="G26" t="n" s="386">
        <v>0.0</v>
      </c>
      <c r="H26" s="20"/>
      <c r="I26" s="20"/>
    </row>
    <row r="27" ht="14.2" customHeight="true">
      <c r="A27" t="str" s="378">
        <v>期末未交数</v>
      </c>
      <c r="B27" s="378"/>
      <c r="C27" t="n" s="382">
        <v>20.0</v>
      </c>
      <c r="D27" t="n" s="388">
        <f>D24+D25-D26</f>
        <v>0.0</v>
      </c>
      <c r="E27" t="str" s="385">
        <v>已交数</v>
      </c>
      <c r="F27" t="n" s="382">
        <v>63.0</v>
      </c>
      <c r="G27" t="n" s="386">
        <v>0.0</v>
      </c>
      <c r="H27" s="20"/>
      <c r="I27" s="20"/>
    </row>
    <row r="28" ht="14.2" customHeight="true">
      <c r="A28" t="str" s="393">
        <v>三、个人所得税</v>
      </c>
      <c r="B28" s="393"/>
      <c r="C28" t="str" s="382">
        <v>-</v>
      </c>
      <c r="D28" t="str" s="383">
        <v>-</v>
      </c>
      <c r="E28" t="str" s="385">
        <v>期末未交数</v>
      </c>
      <c r="F28" t="n" s="382">
        <v>64.0</v>
      </c>
      <c r="G28" t="n" s="388">
        <f>G25+G26-G27</f>
        <v>0.0</v>
      </c>
      <c r="H28" s="20"/>
      <c r="I28" s="20"/>
    </row>
    <row r="29" ht="14.2" customHeight="true">
      <c r="A29" t="str" s="378">
        <v>期初未交数</v>
      </c>
      <c r="B29" s="378"/>
      <c r="C29" t="n" s="382">
        <v>21.0</v>
      </c>
      <c r="D29" t="n" s="386">
        <v>0.0</v>
      </c>
      <c r="E29" t="str" s="381">
        <v>十四、资源税</v>
      </c>
      <c r="F29" t="str" s="382">
        <v>-</v>
      </c>
      <c r="G29" t="str" s="383">
        <v>-</v>
      </c>
      <c r="H29" s="20"/>
      <c r="I29" s="20"/>
    </row>
    <row r="30" ht="14.2" customHeight="true">
      <c r="A30" t="str" s="378">
        <v>应交数</v>
      </c>
      <c r="B30" s="378"/>
      <c r="C30" t="n" s="382">
        <v>22.0</v>
      </c>
      <c r="D30" t="n" s="386">
        <v>0.0</v>
      </c>
      <c r="E30" t="str" s="385">
        <v>期初未交数</v>
      </c>
      <c r="F30" t="n" s="382">
        <v>65.0</v>
      </c>
      <c r="G30" t="n" s="386">
        <v>0.0</v>
      </c>
      <c r="H30" s="20"/>
      <c r="I30" s="20"/>
    </row>
    <row r="31" ht="14.2" customHeight="true">
      <c r="A31" t="str" s="378">
        <v>已交数</v>
      </c>
      <c r="B31" s="378"/>
      <c r="C31" t="n" s="382">
        <v>23.0</v>
      </c>
      <c r="D31" t="n" s="386">
        <v>0.0</v>
      </c>
      <c r="E31" t="str" s="385">
        <v>应交数</v>
      </c>
      <c r="F31" t="n" s="382">
        <v>66.0</v>
      </c>
      <c r="G31" t="n" s="386">
        <v>0.0</v>
      </c>
      <c r="H31" s="20"/>
      <c r="I31" s="20"/>
    </row>
    <row r="32" ht="14.2" customHeight="true">
      <c r="A32" t="str" s="378">
        <v>期末未交数</v>
      </c>
      <c r="B32" s="378"/>
      <c r="C32" t="n" s="382">
        <v>24.0</v>
      </c>
      <c r="D32" t="n" s="388">
        <f>D29+D30-D31</f>
        <v>0.0</v>
      </c>
      <c r="E32" t="str" s="385">
        <v>已交数</v>
      </c>
      <c r="F32" t="n" s="382">
        <v>67.0</v>
      </c>
      <c r="G32" t="n" s="386">
        <v>0.0</v>
      </c>
      <c r="H32" s="20"/>
      <c r="I32" s="20"/>
    </row>
    <row r="33" ht="14.2" customHeight="true">
      <c r="A33" t="str" s="393">
        <v>四、消费费</v>
      </c>
      <c r="B33" s="393"/>
      <c r="C33" t="str" s="382">
        <v>-</v>
      </c>
      <c r="D33" t="str" s="383">
        <v>-</v>
      </c>
      <c r="E33" t="str" s="385">
        <v>期末未交数</v>
      </c>
      <c r="F33" t="n" s="382">
        <v>68.0</v>
      </c>
      <c r="G33" t="n" s="388">
        <f>G30+G31-G32</f>
        <v>0.0</v>
      </c>
      <c r="H33" s="20"/>
      <c r="I33" s="20"/>
    </row>
    <row r="34" ht="14.2" customHeight="true">
      <c r="A34" t="str" s="378">
        <v>期初未交数</v>
      </c>
      <c r="B34" s="378"/>
      <c r="C34" t="n" s="382">
        <v>25.0</v>
      </c>
      <c r="D34" t="n" s="386">
        <v>0.0</v>
      </c>
      <c r="E34" t="str" s="381">
        <v>十五、残疾人就业保证金</v>
      </c>
      <c r="F34" t="str" s="382">
        <v>-</v>
      </c>
      <c r="G34" t="str" s="383">
        <v>-</v>
      </c>
      <c r="H34" s="20"/>
      <c r="I34" s="20"/>
    </row>
    <row r="35" ht="14.2" customHeight="true">
      <c r="A35" t="str" s="378">
        <v>应交数</v>
      </c>
      <c r="B35" s="378"/>
      <c r="C35" t="n" s="382">
        <v>26.0</v>
      </c>
      <c r="D35" t="n" s="386">
        <v>0.0</v>
      </c>
      <c r="E35" t="str" s="385">
        <v>期初未交数</v>
      </c>
      <c r="F35" t="n" s="382">
        <v>69.0</v>
      </c>
      <c r="G35" t="n" s="386">
        <v>0.0</v>
      </c>
      <c r="H35" s="20"/>
      <c r="I35" s="20"/>
    </row>
    <row r="36" ht="14.2" customHeight="true">
      <c r="A36" t="str" s="378">
        <v>已交数</v>
      </c>
      <c r="B36" s="378"/>
      <c r="C36" t="n" s="382">
        <v>27.0</v>
      </c>
      <c r="D36" t="n" s="386">
        <v>0.0</v>
      </c>
      <c r="E36" t="str" s="385">
        <v>应交数</v>
      </c>
      <c r="F36" t="n" s="382">
        <v>70.0</v>
      </c>
      <c r="G36" t="n" s="386">
        <v>0.0</v>
      </c>
      <c r="H36" s="20"/>
      <c r="I36" s="20"/>
    </row>
    <row r="37" ht="14.2" customHeight="true">
      <c r="A37" t="str" s="378">
        <v>期末未交数</v>
      </c>
      <c r="B37" s="378"/>
      <c r="C37" t="n" s="382">
        <v>28.0</v>
      </c>
      <c r="D37" t="n" s="388">
        <f>D34+D35-D36</f>
        <v>0.0</v>
      </c>
      <c r="E37" t="str" s="385">
        <v>已交数</v>
      </c>
      <c r="F37" t="n" s="382">
        <v>71.0</v>
      </c>
      <c r="G37" t="n" s="386">
        <v>0.0</v>
      </c>
      <c r="H37" s="20"/>
      <c r="I37" s="20"/>
    </row>
    <row r="38" ht="14.2" customHeight="true">
      <c r="A38" t="str" s="393">
        <v>五、城市维护建设税</v>
      </c>
      <c r="B38" s="393"/>
      <c r="C38" t="str" s="382">
        <v>-</v>
      </c>
      <c r="D38" t="str" s="383">
        <v>-</v>
      </c>
      <c r="E38" t="str" s="385">
        <v>期末未交数</v>
      </c>
      <c r="F38" t="n" s="382">
        <v>72.0</v>
      </c>
      <c r="G38" t="n" s="388">
        <f>G35+G36-G37</f>
        <v>0.0</v>
      </c>
      <c r="H38" s="20"/>
      <c r="I38" s="20"/>
    </row>
    <row r="39" ht="14.2" customHeight="true">
      <c r="A39" t="str" s="378">
        <v>期初未交数</v>
      </c>
      <c r="B39" s="378"/>
      <c r="C39" t="n" s="382">
        <v>29.0</v>
      </c>
      <c r="D39" t="n" s="386">
        <v>0.0</v>
      </c>
      <c r="E39" t="str" s="381">
        <v>十六、文化事业建设费</v>
      </c>
      <c r="F39" t="str" s="382">
        <v>-</v>
      </c>
      <c r="G39" t="str" s="383">
        <v>-</v>
      </c>
      <c r="H39" s="20"/>
      <c r="I39" s="20"/>
    </row>
    <row r="40" ht="14.2" customHeight="true">
      <c r="A40" t="str" s="378">
        <v>应交数</v>
      </c>
      <c r="B40" s="378"/>
      <c r="C40" t="n" s="382">
        <v>30.0</v>
      </c>
      <c r="D40" t="n" s="386">
        <v>0.0</v>
      </c>
      <c r="E40" t="str" s="385">
        <v>期初未交数</v>
      </c>
      <c r="F40" t="n" s="382">
        <v>73.0</v>
      </c>
      <c r="G40" t="n" s="386">
        <v>0.0</v>
      </c>
      <c r="H40" s="20"/>
      <c r="I40" s="20"/>
    </row>
    <row r="41" ht="14.2" customHeight="true">
      <c r="A41" t="str" s="378">
        <v>已交数</v>
      </c>
      <c r="B41" s="378"/>
      <c r="C41" t="n" s="382">
        <v>31.0</v>
      </c>
      <c r="D41" t="n" s="386">
        <v>0.0</v>
      </c>
      <c r="E41" t="str" s="385">
        <v>应交数</v>
      </c>
      <c r="F41" t="n" s="382">
        <v>74.0</v>
      </c>
      <c r="G41" t="n" s="386">
        <v>0.0</v>
      </c>
      <c r="H41" s="20"/>
      <c r="I41" s="20"/>
    </row>
    <row r="42" ht="14.2" customHeight="true">
      <c r="A42" t="str" s="378">
        <v>期末未交数</v>
      </c>
      <c r="B42" s="378"/>
      <c r="C42" t="n" s="382">
        <v>32.0</v>
      </c>
      <c r="D42" t="n" s="388">
        <f>D39+D40-D41</f>
        <v>0.0</v>
      </c>
      <c r="E42" t="str" s="385">
        <v>已交数</v>
      </c>
      <c r="F42" t="n" s="382">
        <v>75.0</v>
      </c>
      <c r="G42" t="n" s="386">
        <v>0.0</v>
      </c>
      <c r="H42" s="20"/>
      <c r="I42" s="20"/>
    </row>
    <row r="43" ht="14.2" customHeight="true">
      <c r="A43" t="str" s="393">
        <v>六、教育费附加</v>
      </c>
      <c r="B43" s="393"/>
      <c r="C43" t="str" s="382">
        <v>-</v>
      </c>
      <c r="D43" t="str" s="383">
        <v>-</v>
      </c>
      <c r="E43" t="str" s="385">
        <v>期末未交数</v>
      </c>
      <c r="F43" t="n" s="382">
        <v>76.0</v>
      </c>
      <c r="G43" t="n" s="388">
        <f>G40+G41-G42</f>
        <v>0.0</v>
      </c>
      <c r="H43" s="20"/>
      <c r="I43" s="20"/>
    </row>
    <row r="44" ht="14.2" customHeight="true">
      <c r="A44" t="str" s="378">
        <v>期初未交数</v>
      </c>
      <c r="B44" s="378"/>
      <c r="C44" t="n" s="382">
        <v>33.0</v>
      </c>
      <c r="D44" t="n" s="386">
        <v>0.0</v>
      </c>
      <c r="E44" t="str" s="381">
        <v>十七、水利建设基金（河道工程修理费）</v>
      </c>
      <c r="F44" t="str" s="382">
        <v>-</v>
      </c>
      <c r="G44" t="str" s="383">
        <v>-</v>
      </c>
      <c r="H44" s="20"/>
      <c r="I44" s="20"/>
    </row>
    <row r="45" ht="14.2" customHeight="true">
      <c r="A45" t="str" s="378">
        <v>应交数</v>
      </c>
      <c r="B45" s="378"/>
      <c r="C45" t="n" s="382">
        <v>34.0</v>
      </c>
      <c r="D45" t="n" s="386">
        <v>0.0</v>
      </c>
      <c r="E45" t="str" s="385">
        <v>期初未交数</v>
      </c>
      <c r="F45" t="n" s="382">
        <v>77.0</v>
      </c>
      <c r="G45" t="n" s="386">
        <v>0.0</v>
      </c>
      <c r="H45" s="20"/>
      <c r="I45" s="20"/>
    </row>
    <row r="46" ht="14.2" customHeight="true">
      <c r="A46" t="str" s="378">
        <v>已交数</v>
      </c>
      <c r="B46" s="378"/>
      <c r="C46" t="n" s="382">
        <v>35.0</v>
      </c>
      <c r="D46" t="n" s="386">
        <v>0.0</v>
      </c>
      <c r="E46" t="str" s="385">
        <v>应交数</v>
      </c>
      <c r="F46" t="n" s="382">
        <v>78.0</v>
      </c>
      <c r="G46" t="n" s="386">
        <v>0.0</v>
      </c>
      <c r="H46" s="20"/>
      <c r="I46" s="20"/>
    </row>
    <row r="47" ht="14.2" customHeight="true">
      <c r="A47" t="str" s="378">
        <v>期末未交数</v>
      </c>
      <c r="B47" s="378"/>
      <c r="C47" t="n" s="382">
        <v>36.0</v>
      </c>
      <c r="D47" t="n" s="388">
        <f>D44+D45-D46</f>
        <v>0.0</v>
      </c>
      <c r="E47" t="str" s="385">
        <v>已交数</v>
      </c>
      <c r="F47" t="n" s="382">
        <v>79.0</v>
      </c>
      <c r="G47" t="n" s="386">
        <v>0.0</v>
      </c>
      <c r="H47" s="20"/>
      <c r="I47" s="20"/>
    </row>
    <row r="48" ht="14.2" customHeight="true">
      <c r="A48" t="str" s="393">
        <v>七、印花税</v>
      </c>
      <c r="B48" s="393"/>
      <c r="C48" t="str" s="382">
        <v>-</v>
      </c>
      <c r="D48" t="str" s="383">
        <v>-</v>
      </c>
      <c r="E48" t="str" s="385">
        <v>期末未交数</v>
      </c>
      <c r="F48" t="n" s="382">
        <v>80.0</v>
      </c>
      <c r="G48" t="n" s="388">
        <f>G45+G46-G47</f>
        <v>0.0</v>
      </c>
      <c r="H48" s="20"/>
      <c r="I48" s="20"/>
    </row>
    <row r="49" ht="14.2" customHeight="true">
      <c r="A49" t="str" s="378">
        <v>期初未交数</v>
      </c>
      <c r="B49" s="378"/>
      <c r="C49" t="n" s="382">
        <v>37.0</v>
      </c>
      <c r="D49" t="n" s="386">
        <v>0.0</v>
      </c>
      <c r="E49" t="str" s="381">
        <v>十八、其他税费</v>
      </c>
      <c r="F49" t="str" s="382">
        <v>-</v>
      </c>
      <c r="G49" t="str" s="383">
        <v>-</v>
      </c>
      <c r="H49" s="20"/>
      <c r="I49" s="20"/>
    </row>
    <row r="50" ht="14.2" customHeight="true">
      <c r="A50" t="str" s="378">
        <v>应交数</v>
      </c>
      <c r="B50" s="378"/>
      <c r="C50" t="n" s="382">
        <v>38.0</v>
      </c>
      <c r="D50" t="n" s="386">
        <v>0.0</v>
      </c>
      <c r="E50" t="str" s="385">
        <v>期初未交数</v>
      </c>
      <c r="F50" t="n" s="382">
        <v>81.0</v>
      </c>
      <c r="G50" t="n" s="388">
        <v>0.0</v>
      </c>
      <c r="H50" s="20"/>
      <c r="I50" s="20"/>
    </row>
    <row r="51" ht="14.2" customHeight="true">
      <c r="A51" t="str" s="378">
        <v>已交数</v>
      </c>
      <c r="B51" s="378"/>
      <c r="C51" t="n" s="382">
        <v>39.0</v>
      </c>
      <c r="D51" t="n" s="386">
        <v>0.0</v>
      </c>
      <c r="E51" t="str" s="385">
        <v>应交数</v>
      </c>
      <c r="F51" t="n" s="382">
        <v>82.0</v>
      </c>
      <c r="G51" t="n" s="388">
        <v>0.0</v>
      </c>
      <c r="H51" s="20"/>
      <c r="I51" s="20"/>
    </row>
    <row r="52" ht="14.2" customHeight="true">
      <c r="A52" t="str" s="378">
        <v>期末未交数</v>
      </c>
      <c r="B52" s="378"/>
      <c r="C52" t="n" s="382">
        <v>40.0</v>
      </c>
      <c r="D52" t="n" s="388">
        <f>D49+D50-D51</f>
        <v>0.0</v>
      </c>
      <c r="E52" t="str" s="385">
        <v>已交数</v>
      </c>
      <c r="F52" t="n" s="382">
        <v>83.0</v>
      </c>
      <c r="G52" t="n" s="388">
        <v>0.0</v>
      </c>
      <c r="H52" s="20"/>
      <c r="I52" s="20"/>
    </row>
    <row r="53" ht="14.2" customHeight="true">
      <c r="A53" t="str" s="393">
        <v>八、房产税</v>
      </c>
      <c r="B53" s="393"/>
      <c r="C53" t="str" s="382">
        <v>-</v>
      </c>
      <c r="D53" t="str" s="383">
        <v>-</v>
      </c>
      <c r="E53" t="str" s="385">
        <v>期末未交数</v>
      </c>
      <c r="F53" t="n" s="382">
        <v>84.0</v>
      </c>
      <c r="G53" t="n" s="388">
        <f>G50+G51-G52</f>
        <v>0.0</v>
      </c>
      <c r="H53" s="20"/>
      <c r="I53" s="20"/>
    </row>
    <row r="54" ht="14.2" customHeight="true">
      <c r="A54" t="str" s="378">
        <v>期初未交数</v>
      </c>
      <c r="B54" s="378"/>
      <c r="C54" t="n" s="382">
        <v>41.0</v>
      </c>
      <c r="D54" t="n" s="386">
        <v>0.0</v>
      </c>
      <c r="E54" t="str" s="381">
        <v>十九、本年应交税金总额</v>
      </c>
      <c r="F54" t="n" s="382">
        <v>85.0</v>
      </c>
      <c r="G54" t="n" s="388">
        <f>D7+D8+D9+D10-D11-D13-D14+D18+D25+D30+D35+D40+D45+D50+D55+G6+G11+G16+G21+G26+G31+G36+G41+G46+G51</f>
        <v>0.0</v>
      </c>
      <c r="H54" s="20"/>
      <c r="I54" s="20"/>
    </row>
    <row r="55" ht="14.2" customHeight="true">
      <c r="A55" t="str" s="378">
        <v>应交数</v>
      </c>
      <c r="B55" s="378"/>
      <c r="C55" t="n" s="382">
        <v>42.0</v>
      </c>
      <c r="D55" t="n" s="386">
        <v>0.0</v>
      </c>
      <c r="E55" t="str" s="381">
        <v>二十、本年实际上交税金总额</v>
      </c>
      <c r="F55" t="n" s="382">
        <v>86.0</v>
      </c>
      <c r="G55" t="n" s="388">
        <f>D12+D19+D26+D31+D36+D41+D46+D51+D56+G7+G12+G17+G22+G27+G32+G37+G42+G47+G52</f>
        <v>0.0</v>
      </c>
      <c r="H55" s="20"/>
      <c r="I55" s="20"/>
    </row>
    <row r="56" ht="14.2" customHeight="true">
      <c r="A56" t="str" s="378">
        <v>已交数</v>
      </c>
      <c r="B56" s="378"/>
      <c r="C56" t="n" s="382">
        <v>43.0</v>
      </c>
      <c r="D56" t="n" s="386">
        <v>0.0</v>
      </c>
      <c r="E56" t="str" s="381">
        <v>二十一、年初未交税</v>
      </c>
      <c r="F56" t="n" s="382">
        <v>87.0</v>
      </c>
      <c r="G56" t="n" s="388">
        <f>D6+D17+D24+D29+D34+D39+D44+D49+D54+G5+G10+G15+G20+G25+G30+G35+G40+G45+G50</f>
        <v>0.0</v>
      </c>
      <c r="H56" s="20"/>
      <c r="I56" s="20"/>
    </row>
    <row r="57" ht="14.2" customHeight="true">
      <c r="A57" t="str" s="378">
        <v>期末未交数</v>
      </c>
      <c r="B57" s="378"/>
      <c r="C57" t="n" s="382">
        <v>44.0</v>
      </c>
      <c r="D57" t="n" s="388">
        <f>D54+D55-D56</f>
        <v>0.0</v>
      </c>
      <c r="E57" t="str" s="381">
        <v>二十二、年末未交税</v>
      </c>
      <c r="F57" t="n" s="382">
        <v>88.0</v>
      </c>
      <c r="G57" t="n" s="388">
        <f>G54+G56-G55</f>
        <v>0.0</v>
      </c>
      <c r="H57" s="20"/>
      <c r="I57" t="n" s="394">
        <v>0.0</v>
      </c>
    </row>
    <row r="58" ht="14.2" customHeight="true">
      <c r="A58" s="20"/>
      <c r="B58" s="20"/>
      <c r="C58" s="20"/>
      <c r="D58" s="20"/>
      <c r="E58" s="20"/>
      <c r="F58" s="20"/>
      <c r="G58" s="20"/>
      <c r="H58" s="20"/>
      <c r="I58" s="20"/>
    </row>
    <row r="59" ht="14.2" customHeight="true">
      <c r="A59" t="str" s="394">
        <v>检测：</v>
      </c>
      <c r="B59" t="n" s="395">
        <f>G57-I57</f>
        <v>0.0</v>
      </c>
      <c r="C59" s="20"/>
      <c r="D59" s="20"/>
      <c r="E59" s="20"/>
      <c r="F59" s="20"/>
      <c r="G59" s="20"/>
      <c r="H59" s="20"/>
      <c r="I59" s="20"/>
    </row>
  </sheetData>
  <mergeCells>
    <mergeCell ref="A1:G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</mergeCells>
  <pageMargins bottom="0.75" footer="0.3" header="0.3" left="0.7" right="0.7" top="0.75"/>
</worksheet>
</file>

<file path=xl/worksheets/sheet21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15.859375" customWidth="true"/>
    <col min="2" max="2" width="22.421875" customWidth="true"/>
    <col min="3" max="3" width="5.46875" customWidth="true"/>
    <col min="4" max="4" width="25.703125" customWidth="true"/>
    <col min="5" max="5" width="25.703125" customWidth="true"/>
    <col min="6" max="6" width="25.703125" customWidth="true"/>
  </cols>
  <sheetData>
    <row r="1" ht="14.2" customHeight="true"/>
    <row r="1" ht="14.2" customHeight="true">
      <c r="A1" t="str" s="396">
        <v>应付职工薪酬明细表</v>
      </c>
      <c r="B1" s="396"/>
      <c r="C1" s="396"/>
      <c r="D1" s="396"/>
      <c r="E1" s="396"/>
      <c r="F1" s="396"/>
    </row>
    <row r="2" ht="14.2" customHeight="true">
      <c r="A2" s="397"/>
      <c r="B2" s="397"/>
      <c r="C2" s="398"/>
      <c r="D2" s="399"/>
      <c r="E2" s="399"/>
      <c r="F2" s="399"/>
    </row>
    <row r="3" ht="14.2" customHeight="true">
      <c r="A3" t="str" s="400">
        <v>编制单位：</v>
      </c>
      <c r="B3" t="n" s="401">
        <v>0.0</v>
      </c>
      <c r="C3" s="402"/>
      <c r="D3" t="n" s="403">
        <v>0.0</v>
      </c>
      <c r="E3" s="403"/>
      <c r="F3" t="str" s="403">
        <v>单位/元</v>
      </c>
    </row>
    <row r="4" ht="14.2" customHeight="true">
      <c r="A4" t="str" s="404">
        <v>项   目</v>
      </c>
      <c r="B4" s="404"/>
      <c r="C4" t="str" s="405">
        <v>行次</v>
      </c>
      <c r="D4" t="str" s="406">
        <v>本月数</v>
      </c>
      <c r="E4" t="str" s="406">
        <v>本年累计数</v>
      </c>
      <c r="F4" t="str" s="406">
        <v>上年同期数</v>
      </c>
    </row>
    <row r="5" ht="14.2" customHeight="true">
      <c r="A5" t="str" s="407">
        <v>一、应付工资</v>
      </c>
      <c r="B5" s="407"/>
      <c r="C5" t="str" s="405">
        <v>--</v>
      </c>
      <c r="D5" t="str" s="408">
        <v>--</v>
      </c>
      <c r="E5" t="str" s="408">
        <v>--</v>
      </c>
      <c r="F5" t="str" s="408">
        <v>--</v>
      </c>
    </row>
    <row r="6" ht="14.2" customHeight="true">
      <c r="A6" t="str" s="409">
        <v>    1、应付工资期初数</v>
      </c>
      <c r="B6" s="409"/>
      <c r="C6" t="n" s="405">
        <v>1.0</v>
      </c>
      <c r="D6" t="n" s="410">
        <v>0.0</v>
      </c>
      <c r="E6" t="n" s="410">
        <v>0.0</v>
      </c>
      <c r="F6" t="n" s="410">
        <v>0.0</v>
      </c>
    </row>
    <row r="7" ht="14.2" customHeight="true">
      <c r="A7" t="str" s="409">
        <v>    2、计提职工工资数</v>
      </c>
      <c r="B7" s="409"/>
      <c r="C7" t="n" s="405">
        <v>2.0</v>
      </c>
      <c r="D7" t="n" s="410">
        <v>0.0</v>
      </c>
      <c r="E7" t="n" s="410">
        <v>0.0</v>
      </c>
      <c r="F7" t="n" s="410">
        <v>0.0</v>
      </c>
    </row>
    <row r="8" ht="14.2" customHeight="true">
      <c r="A8" t="str" s="409">
        <v>           其中：计提奖金数</v>
      </c>
      <c r="B8" s="409"/>
      <c r="C8" t="n" s="405">
        <v>3.0</v>
      </c>
      <c r="D8" t="n" s="410">
        <v>0.0</v>
      </c>
      <c r="E8" t="n" s="410">
        <v>0.0</v>
      </c>
      <c r="F8" t="n" s="410">
        <v>0.0</v>
      </c>
    </row>
    <row r="9" ht="14.2" customHeight="true">
      <c r="A9" t="str" s="409">
        <v>    3、支付职工工资数</v>
      </c>
      <c r="B9" s="409"/>
      <c r="C9" t="n" s="405">
        <v>4.0</v>
      </c>
      <c r="D9" t="n" s="410">
        <v>0.0</v>
      </c>
      <c r="E9" t="n" s="410">
        <v>0.0</v>
      </c>
      <c r="F9" t="n" s="410">
        <v>0.0</v>
      </c>
    </row>
    <row r="10" ht="14.2" customHeight="true">
      <c r="A10" t="str" s="409">
        <v>           其中：实际支出奖金数</v>
      </c>
      <c r="B10" s="409"/>
      <c r="C10" t="n" s="405">
        <v>5.0</v>
      </c>
      <c r="D10" t="n" s="410">
        <v>0.0</v>
      </c>
      <c r="E10" t="n" s="410">
        <v>0.0</v>
      </c>
      <c r="F10" t="n" s="410">
        <v>0.0</v>
      </c>
    </row>
    <row r="11" ht="14.2" customHeight="true">
      <c r="A11" t="str" s="409">
        <v>    4、应付工资期末数</v>
      </c>
      <c r="B11" s="409"/>
      <c r="C11" t="n" s="405">
        <v>6.0</v>
      </c>
      <c r="D11" t="n" s="411">
        <f>D6+D7-D9</f>
        <v>0.0</v>
      </c>
      <c r="E11" t="n" s="411">
        <f>E6+E7-E9</f>
        <v>0.0</v>
      </c>
      <c r="F11" t="n" s="411">
        <f>F6+F7-F9</f>
        <v>0.0</v>
      </c>
    </row>
    <row r="12" ht="14.2" customHeight="true">
      <c r="A12" t="str" s="409">
        <v>二、应付福利费</v>
      </c>
      <c r="B12" s="409"/>
      <c r="C12" t="str" s="405">
        <v>--</v>
      </c>
      <c r="D12" t="str" s="408">
        <v>--</v>
      </c>
      <c r="E12" t="str" s="408">
        <v>--</v>
      </c>
      <c r="F12" t="n" s="410">
        <v>0.0</v>
      </c>
    </row>
    <row r="13" ht="14.2" customHeight="true">
      <c r="A13" t="str" s="409">
        <v>    1、期初数</v>
      </c>
      <c r="B13" s="409"/>
      <c r="C13" t="n" s="405">
        <v>7.0</v>
      </c>
      <c r="D13" t="n" s="410">
        <v>0.0</v>
      </c>
      <c r="E13" t="n" s="410">
        <v>0.0</v>
      </c>
      <c r="F13" t="n" s="410">
        <v>0.0</v>
      </c>
    </row>
    <row r="14" ht="14.2" customHeight="true">
      <c r="A14" t="str" s="409">
        <v>    2、本年计提数</v>
      </c>
      <c r="B14" s="409"/>
      <c r="C14" t="n" s="405">
        <v>8.0</v>
      </c>
      <c r="D14" t="n" s="410">
        <v>0.0</v>
      </c>
      <c r="E14" t="n" s="410">
        <v>0.0</v>
      </c>
      <c r="F14" t="n" s="410">
        <v>0.0</v>
      </c>
    </row>
    <row r="15" ht="14.2" customHeight="true">
      <c r="A15" t="str" s="409">
        <v>    3、本年实际支用数</v>
      </c>
      <c r="B15" s="409"/>
      <c r="C15" t="n" s="405">
        <v>9.0</v>
      </c>
      <c r="D15" t="n" s="410">
        <v>0.0</v>
      </c>
      <c r="E15" t="n" s="410">
        <v>0.0</v>
      </c>
      <c r="F15" t="n" s="410">
        <v>0.0</v>
      </c>
    </row>
    <row r="16" ht="14.2" customHeight="true">
      <c r="A16" t="str" s="409">
        <v>    4、期末数</v>
      </c>
      <c r="B16" s="409"/>
      <c r="C16" t="n" s="405">
        <v>10.0</v>
      </c>
      <c r="D16" t="n" s="411">
        <f>D13+D14-D15</f>
        <v>0.0</v>
      </c>
      <c r="E16" t="n" s="411">
        <f>E13+E14-E15</f>
        <v>0.0</v>
      </c>
      <c r="F16" t="n" s="411">
        <f>F13+F14-F15</f>
        <v>0.0</v>
      </c>
    </row>
    <row r="17" ht="14.2" customHeight="true">
      <c r="A17" t="str" s="409">
        <v>三、工会经费</v>
      </c>
      <c r="B17" s="409"/>
      <c r="C17" t="str" s="405">
        <v>--</v>
      </c>
      <c r="D17" t="str" s="408">
        <v>--</v>
      </c>
      <c r="E17" t="str" s="408">
        <v>--</v>
      </c>
      <c r="F17" t="n" s="410">
        <v>0.0</v>
      </c>
    </row>
    <row r="18" ht="14.2" customHeight="true">
      <c r="A18" t="str" s="409">
        <v>    1、期初数</v>
      </c>
      <c r="B18" s="409"/>
      <c r="C18" t="n" s="405">
        <v>11.0</v>
      </c>
      <c r="D18" t="n" s="410">
        <v>0.0</v>
      </c>
      <c r="E18" t="n" s="410">
        <v>0.0</v>
      </c>
      <c r="F18" t="n" s="410">
        <v>0.0</v>
      </c>
    </row>
    <row r="19" ht="14.2" customHeight="true">
      <c r="A19" t="str" s="409">
        <v>    2、本年计提数</v>
      </c>
      <c r="B19" s="409"/>
      <c r="C19" t="n" s="405">
        <v>12.0</v>
      </c>
      <c r="D19" t="n" s="410">
        <v>0.0</v>
      </c>
      <c r="E19" t="n" s="410">
        <v>0.0</v>
      </c>
      <c r="F19" t="n" s="410">
        <v>0.0</v>
      </c>
    </row>
    <row r="20" ht="14.2" customHeight="true">
      <c r="A20" t="str" s="409">
        <v>    3、本年实际支用数</v>
      </c>
      <c r="B20" s="409"/>
      <c r="C20" t="n" s="405">
        <v>13.0</v>
      </c>
      <c r="D20" t="n" s="410">
        <v>0.0</v>
      </c>
      <c r="E20" t="n" s="410">
        <v>0.0</v>
      </c>
      <c r="F20" t="n" s="410">
        <v>0.0</v>
      </c>
    </row>
    <row r="21" ht="14.2" customHeight="true">
      <c r="A21" t="str" s="409">
        <v>      其中：本年拨付、上缴数</v>
      </c>
      <c r="B21" s="409"/>
      <c r="C21" t="n" s="405">
        <v>14.0</v>
      </c>
      <c r="D21" s="412"/>
      <c r="E21" s="412"/>
      <c r="F21" t="n" s="410">
        <v>0.0</v>
      </c>
    </row>
    <row r="22" ht="14.2" customHeight="true">
      <c r="A22" t="str" s="409">
        <v>    4、期末数</v>
      </c>
      <c r="B22" s="409"/>
      <c r="C22" t="n" s="405">
        <v>15.0</v>
      </c>
      <c r="D22" t="n" s="411">
        <f>D18+D19-D20</f>
        <v>0.0</v>
      </c>
      <c r="E22" t="n" s="411">
        <f>E18+E19-E20</f>
        <v>0.0</v>
      </c>
      <c r="F22" t="n" s="411">
        <f>F18+F19-F20</f>
        <v>0.0</v>
      </c>
    </row>
    <row r="23" ht="14.2" customHeight="true">
      <c r="A23" t="str" s="409">
        <v>四、教育经费</v>
      </c>
      <c r="B23" s="409"/>
      <c r="C23" t="str" s="405">
        <v>--</v>
      </c>
      <c r="D23" t="str" s="408">
        <v>--</v>
      </c>
      <c r="E23" t="str" s="408">
        <v>--</v>
      </c>
      <c r="F23" t="n" s="410">
        <v>0.0</v>
      </c>
    </row>
    <row r="24" ht="14.2" customHeight="true">
      <c r="A24" t="str" s="409">
        <v>    1、期初数</v>
      </c>
      <c r="B24" s="409"/>
      <c r="C24" t="n" s="405">
        <v>16.0</v>
      </c>
      <c r="D24" t="n" s="410">
        <v>0.0</v>
      </c>
      <c r="E24" t="n" s="410">
        <v>0.0</v>
      </c>
      <c r="F24" t="n" s="410">
        <v>0.0</v>
      </c>
    </row>
    <row r="25" ht="14.2" customHeight="true">
      <c r="A25" t="str" s="409">
        <v>    2、本年计提数</v>
      </c>
      <c r="B25" s="409"/>
      <c r="C25" t="n" s="405">
        <v>17.0</v>
      </c>
      <c r="D25" t="n" s="410">
        <v>0.0</v>
      </c>
      <c r="E25" t="n" s="410">
        <v>0.0</v>
      </c>
      <c r="F25" t="n" s="410">
        <v>0.0</v>
      </c>
    </row>
    <row r="26" ht="14.2" customHeight="true">
      <c r="A26" t="str" s="409">
        <v>    3、本年实际支用数</v>
      </c>
      <c r="B26" s="409"/>
      <c r="C26" t="n" s="405">
        <v>18.0</v>
      </c>
      <c r="D26" t="n" s="410">
        <v>0.0</v>
      </c>
      <c r="E26" t="n" s="410">
        <v>0.0</v>
      </c>
      <c r="F26" t="n" s="410">
        <v>0.0</v>
      </c>
    </row>
    <row r="27" ht="14.2" customHeight="true">
      <c r="A27" t="str" s="409">
        <v>       其中：本年拨付、上缴数</v>
      </c>
      <c r="B27" s="409"/>
      <c r="C27" t="n" s="405">
        <v>19.0</v>
      </c>
      <c r="D27" s="412"/>
      <c r="E27" s="412"/>
      <c r="F27" t="n" s="410">
        <v>0.0</v>
      </c>
    </row>
    <row r="28" ht="14.2" customHeight="true">
      <c r="A28" t="str" s="409">
        <v>    4、期末数</v>
      </c>
      <c r="B28" s="409"/>
      <c r="C28" t="n" s="405">
        <v>20.0</v>
      </c>
      <c r="D28" t="n" s="411">
        <f>D24+D25-D26</f>
        <v>0.0</v>
      </c>
      <c r="E28" t="n" s="411">
        <f>E24+E25-E26</f>
        <v>0.0</v>
      </c>
      <c r="F28" t="n" s="411">
        <f>F24+F25-F26</f>
        <v>0.0</v>
      </c>
    </row>
    <row r="29" ht="14.2" customHeight="true">
      <c r="A29" t="str" s="409">
        <v>五、与工资相关费用计列情况</v>
      </c>
      <c r="B29" s="409"/>
      <c r="C29" t="n" s="405">
        <v>21.0</v>
      </c>
      <c r="D29" t="n" s="411">
        <f>SUM(D30:D39)</f>
        <v>0.0</v>
      </c>
      <c r="E29" t="n" s="411">
        <f>SUM(E30:E39)</f>
        <v>0.0</v>
      </c>
      <c r="F29" t="n" s="411">
        <f>SUM(F30:F39)</f>
        <v>0.0</v>
      </c>
    </row>
    <row r="30" ht="14.2" customHeight="true">
      <c r="A30" t="str" s="409">
        <v>    1、养老保险</v>
      </c>
      <c r="B30" s="409"/>
      <c r="C30" t="n" s="405">
        <v>22.0</v>
      </c>
      <c r="D30" t="n" s="410">
        <v>0.0</v>
      </c>
      <c r="E30" t="n" s="410">
        <v>0.0</v>
      </c>
      <c r="F30" t="n" s="410">
        <v>0.0</v>
      </c>
    </row>
    <row r="31" ht="14.2" customHeight="true">
      <c r="A31" t="str" s="409">
        <v>    2、医疗保险</v>
      </c>
      <c r="B31" s="409"/>
      <c r="C31" t="n" s="405">
        <v>23.0</v>
      </c>
      <c r="D31" t="n" s="410">
        <v>0.0</v>
      </c>
      <c r="E31" t="n" s="410">
        <v>0.0</v>
      </c>
      <c r="F31" t="n" s="410">
        <v>0.0</v>
      </c>
    </row>
    <row r="32" ht="14.2" customHeight="true">
      <c r="A32" t="str" s="409">
        <v>    3、失业保险</v>
      </c>
      <c r="B32" s="409"/>
      <c r="C32" t="n" s="405">
        <v>24.0</v>
      </c>
      <c r="D32" t="n" s="410">
        <v>0.0</v>
      </c>
      <c r="E32" t="n" s="410">
        <v>0.0</v>
      </c>
      <c r="F32" t="n" s="410">
        <v>0.0</v>
      </c>
    </row>
    <row r="33" ht="14.2" customHeight="true">
      <c r="A33" t="str" s="409">
        <v>    4、住房公积金</v>
      </c>
      <c r="B33" s="409"/>
      <c r="C33" t="n" s="405">
        <v>25.0</v>
      </c>
      <c r="D33" t="n" s="410">
        <v>0.0</v>
      </c>
      <c r="E33" t="n" s="410">
        <v>0.0</v>
      </c>
      <c r="F33" t="n" s="410">
        <v>0.0</v>
      </c>
    </row>
    <row r="34" ht="14.2" customHeight="true">
      <c r="A34" t="str" s="409">
        <v>    5、工伤保险</v>
      </c>
      <c r="B34" s="409"/>
      <c r="C34" t="n" s="405">
        <v>26.0</v>
      </c>
      <c r="D34" t="n" s="410">
        <v>0.0</v>
      </c>
      <c r="E34" t="n" s="410">
        <v>0.0</v>
      </c>
      <c r="F34" t="n" s="410">
        <v>0.0</v>
      </c>
    </row>
    <row r="35" ht="14.2" customHeight="true">
      <c r="A35" t="str" s="409">
        <v>    6、生育保险</v>
      </c>
      <c r="B35" s="409"/>
      <c r="C35" t="n" s="405">
        <v>27.0</v>
      </c>
      <c r="D35" t="n" s="410">
        <v>0.0</v>
      </c>
      <c r="E35" t="n" s="410">
        <v>0.0</v>
      </c>
      <c r="F35" t="n" s="410">
        <v>0.0</v>
      </c>
    </row>
    <row r="36" ht="14.2" customHeight="true">
      <c r="A36" t="str" s="409">
        <v>    7、非货币性福利</v>
      </c>
      <c r="B36" s="409"/>
      <c r="C36" t="n" s="405">
        <v>28.0</v>
      </c>
      <c r="D36" t="n" s="410">
        <v>0.0</v>
      </c>
      <c r="E36" t="n" s="410">
        <v>0.0</v>
      </c>
      <c r="F36" t="n" s="410">
        <v>0.0</v>
      </c>
    </row>
    <row r="37" ht="14.2" customHeight="true">
      <c r="A37" t="str" s="409">
        <v>    8、因解除劳动关系给予的补偿（辞退福利）</v>
      </c>
      <c r="B37" s="409"/>
      <c r="C37" t="n" s="405">
        <v>29.0</v>
      </c>
      <c r="D37" t="n" s="410">
        <v>0.0</v>
      </c>
      <c r="E37" t="n" s="410">
        <v>0.0</v>
      </c>
      <c r="F37" t="n" s="410">
        <v>0.0</v>
      </c>
    </row>
    <row r="38" ht="14.2" customHeight="true">
      <c r="A38" t="str" s="409">
        <v>    9、股份支付 </v>
      </c>
      <c r="B38" s="409"/>
      <c r="C38" t="n" s="405">
        <v>30.0</v>
      </c>
      <c r="D38" t="n" s="410">
        <v>0.0</v>
      </c>
      <c r="E38" t="n" s="410">
        <v>0.0</v>
      </c>
      <c r="F38" t="n" s="410">
        <v>0.0</v>
      </c>
    </row>
    <row r="39" ht="14.2" customHeight="true">
      <c r="A39" t="str" s="409">
        <v>    10、其他 </v>
      </c>
      <c r="B39" s="409"/>
      <c r="C39" t="n" s="405">
        <v>31.0</v>
      </c>
      <c r="D39" t="n" s="410">
        <v>0.0</v>
      </c>
      <c r="E39" t="n" s="410">
        <v>0.0</v>
      </c>
      <c r="F39" t="n" s="410">
        <v>0.0</v>
      </c>
    </row>
    <row r="40" ht="14.2" customHeight="true">
      <c r="A40" t="str" s="409">
        <v>六、职工人数</v>
      </c>
      <c r="B40" s="409"/>
      <c r="C40" t="n" s="405">
        <v>32.0</v>
      </c>
      <c r="D40" t="n" s="411">
        <f>SUM(D41:D44)</f>
        <v>0.0</v>
      </c>
      <c r="E40" t="n" s="411">
        <f>SUM(E41:E44)</f>
        <v>0.0</v>
      </c>
      <c r="F40" t="n" s="411">
        <f>SUM(F41:F44)</f>
        <v>0.0</v>
      </c>
    </row>
    <row r="41" ht="14.2" customHeight="true">
      <c r="A41" t="str" s="409">
        <v>    其中：管理人员</v>
      </c>
      <c r="B41" s="409"/>
      <c r="C41" t="n" s="405">
        <v>33.0</v>
      </c>
      <c r="D41" s="412"/>
      <c r="E41" s="413"/>
      <c r="F41" t="n" s="410">
        <v>0.0</v>
      </c>
    </row>
    <row r="42" ht="14.2" customHeight="true">
      <c r="A42" t="str" s="409">
        <v>         工程制造人员</v>
      </c>
      <c r="B42" s="409"/>
      <c r="C42" t="n" s="405">
        <v>34.0</v>
      </c>
      <c r="D42" s="412"/>
      <c r="E42" s="413"/>
      <c r="F42" t="n" s="410">
        <v>0.0</v>
      </c>
    </row>
    <row r="43" ht="14.2" customHeight="true">
      <c r="A43" t="str" s="409">
        <v>         销售人员</v>
      </c>
      <c r="B43" s="409"/>
      <c r="C43" t="n" s="405">
        <v>35.0</v>
      </c>
      <c r="D43" s="412"/>
      <c r="E43" s="413"/>
      <c r="F43" t="n" s="410">
        <v>0.0</v>
      </c>
    </row>
    <row r="44" ht="14.2" customHeight="true">
      <c r="A44" t="str" s="409">
        <v>         财务人员</v>
      </c>
      <c r="B44" s="409"/>
      <c r="C44" t="n" s="405">
        <v>36.0</v>
      </c>
      <c r="D44" s="412"/>
      <c r="E44" s="413"/>
      <c r="F44" t="n" s="410">
        <v>0.0</v>
      </c>
    </row>
    <row r="45" ht="14.2" customHeight="true">
      <c r="A45" t="str" s="409">
        <v>七、人均工资</v>
      </c>
      <c r="B45" s="409"/>
      <c r="C45" t="n" s="405">
        <v>37.0</v>
      </c>
      <c r="D45" t="n" s="411">
        <f>D7/D40</f>
        <v>0.0</v>
      </c>
      <c r="E45" t="n" s="411">
        <f>E7/E40</f>
        <v>0.0</v>
      </c>
      <c r="F45" t="n" s="411">
        <f>F7/F40</f>
        <v>0.0</v>
      </c>
    </row>
    <row r="46" ht="14.2" customHeight="true">
      <c r="A46" s="21"/>
      <c r="B46" s="21"/>
      <c r="C46" s="21"/>
      <c r="D46" s="414"/>
      <c r="E46" s="414"/>
      <c r="F46" s="414"/>
    </row>
    <row r="47" ht="14.2" customHeight="true">
      <c r="A47" s="415"/>
      <c r="B47" s="415"/>
      <c r="C47" s="416"/>
      <c r="D47" s="417"/>
      <c r="E47" s="417"/>
      <c r="F47" s="418"/>
    </row>
    <row r="48" ht="14.2" customHeight="true">
      <c r="A48" s="415"/>
      <c r="B48" s="415"/>
      <c r="C48" s="416"/>
      <c r="D48" s="417"/>
      <c r="E48" s="417"/>
      <c r="F48" s="418"/>
    </row>
    <row r="49" ht="14.2" customHeight="true">
      <c r="A49" s="415"/>
      <c r="B49" s="415"/>
      <c r="C49" s="416"/>
      <c r="D49" s="417"/>
      <c r="E49" s="417"/>
      <c r="F49" s="418"/>
    </row>
    <row r="50" ht="14.2" customHeight="true">
      <c r="A50" s="415"/>
      <c r="B50" s="415"/>
      <c r="C50" s="416"/>
      <c r="D50" s="417"/>
      <c r="E50" s="417"/>
      <c r="F50" s="418"/>
    </row>
    <row r="51" ht="14.2" customHeight="true">
      <c r="A51" s="415"/>
      <c r="B51" s="415"/>
      <c r="C51" s="416"/>
      <c r="D51" s="417"/>
      <c r="E51" s="417"/>
      <c r="F51" s="418"/>
    </row>
    <row r="52" ht="14.2" customHeight="true">
      <c r="A52" s="21"/>
      <c r="B52" s="21"/>
      <c r="C52" s="21"/>
      <c r="D52" s="418"/>
      <c r="E52" s="418"/>
      <c r="F52" s="418"/>
    </row>
    <row r="53" ht="14.2" customHeight="true">
      <c r="A53" s="21"/>
      <c r="B53" s="21"/>
      <c r="C53" s="21"/>
      <c r="D53" s="418"/>
      <c r="E53" s="418"/>
      <c r="F53" s="418"/>
    </row>
    <row r="54" ht="14.2" customHeight="true">
      <c r="A54" s="21"/>
      <c r="B54" s="21"/>
      <c r="C54" s="21"/>
      <c r="D54" s="418"/>
      <c r="E54" s="418"/>
      <c r="F54" s="418"/>
    </row>
    <row r="55" ht="14.2" customHeight="true">
      <c r="A55" s="21"/>
      <c r="B55" s="21"/>
      <c r="C55" s="21"/>
      <c r="D55" s="418"/>
      <c r="E55" s="418"/>
      <c r="F55" s="418"/>
    </row>
    <row r="56" ht="14.2" customHeight="true">
      <c r="A56" s="21"/>
      <c r="B56" s="21"/>
      <c r="C56" s="21"/>
      <c r="D56" s="418"/>
      <c r="E56" s="418"/>
      <c r="F56" s="418"/>
    </row>
    <row r="57" ht="14.2" customHeight="true">
      <c r="A57" s="21"/>
      <c r="B57" s="21"/>
      <c r="C57" s="21"/>
      <c r="D57" s="418"/>
      <c r="E57" s="418"/>
      <c r="F57" s="418"/>
    </row>
    <row r="58" ht="14.2" customHeight="true">
      <c r="A58" s="21"/>
      <c r="B58" s="21"/>
      <c r="C58" s="21"/>
      <c r="D58" s="418"/>
      <c r="E58" s="418"/>
      <c r="F58" s="418"/>
    </row>
    <row r="59" ht="14.2" customHeight="true">
      <c r="A59" s="21"/>
      <c r="B59" s="21"/>
      <c r="C59" s="21"/>
      <c r="D59" s="418"/>
      <c r="E59" s="418"/>
      <c r="F59" s="418"/>
    </row>
    <row r="60" ht="14.2" customHeight="true">
      <c r="A60" s="21"/>
      <c r="B60" s="21"/>
      <c r="C60" s="21"/>
      <c r="D60" s="418"/>
      <c r="E60" s="418"/>
      <c r="F60" s="418"/>
    </row>
    <row r="61" ht="14.2" customHeight="true">
      <c r="A61" s="21"/>
      <c r="B61" s="21"/>
      <c r="C61" s="21"/>
      <c r="D61" s="418"/>
      <c r="E61" s="418"/>
      <c r="F61" s="418"/>
    </row>
    <row r="62" ht="14.2" customHeight="true">
      <c r="A62" s="21"/>
      <c r="B62" s="21"/>
      <c r="C62" s="21"/>
      <c r="D62" s="418"/>
      <c r="E62" s="418"/>
      <c r="F62" s="418"/>
    </row>
    <row r="63" ht="14.2" customHeight="true">
      <c r="A63" s="21"/>
      <c r="B63" s="21"/>
      <c r="C63" s="21"/>
      <c r="D63" s="418"/>
      <c r="E63" s="418"/>
      <c r="F63" s="418"/>
    </row>
    <row r="64" ht="14.2" customHeight="true">
      <c r="A64" s="21"/>
      <c r="B64" s="21"/>
      <c r="C64" s="21"/>
      <c r="D64" s="418"/>
      <c r="E64" s="418"/>
      <c r="F64" s="418"/>
    </row>
    <row r="65" ht="14.2" customHeight="true">
      <c r="A65" s="21"/>
      <c r="B65" s="21"/>
      <c r="C65" s="21"/>
      <c r="D65" s="418"/>
      <c r="E65" s="418"/>
      <c r="F65" s="418"/>
    </row>
  </sheetData>
  <mergeCells>
    <mergeCell ref="A1:F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</mergeCells>
  <pageMargins bottom="0.75" footer="0.3" header="0.3" left="0.7" right="0.7" top="0.75"/>
</worksheet>
</file>

<file path=xl/worksheets/sheet22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15.859375" customWidth="true"/>
    <col min="2" max="2" width="22.421875" customWidth="true"/>
    <col min="3" max="3" width="22.421875" customWidth="true"/>
    <col min="4" max="4" width="22.421875" customWidth="true"/>
    <col min="5" max="5" width="22.421875" customWidth="true"/>
    <col min="6" max="6" width="22.421875" customWidth="true"/>
  </cols>
  <sheetData>
    <row r="1" ht="14.2" customHeight="true"/>
    <row r="1" ht="14.2" customHeight="true">
      <c r="A1" t="str" s="419">
        <v>应付职工薪酬明细表(上市用)</v>
      </c>
      <c r="B1" s="419"/>
      <c r="C1" s="419"/>
      <c r="D1" s="419"/>
      <c r="E1" s="419"/>
      <c r="F1" s="419"/>
    </row>
    <row r="2" ht="14.2" customHeight="true">
      <c r="A2" s="420"/>
      <c r="B2" s="420"/>
      <c r="C2" s="421"/>
      <c r="D2" s="421"/>
      <c r="E2" s="421"/>
      <c r="F2" s="22"/>
    </row>
    <row r="3" ht="14.2" customHeight="true">
      <c r="A3" t="str" s="422">
        <v>编制单位：</v>
      </c>
      <c r="B3" t="n" s="423">
        <v>0.0</v>
      </c>
      <c r="C3" s="424"/>
      <c r="D3" t="n" s="424">
        <v>0.0</v>
      </c>
      <c r="E3" s="424"/>
      <c r="F3" t="str" s="425">
        <v>单位/元</v>
      </c>
    </row>
    <row r="4" ht="14.2" customHeight="true">
      <c r="A4" t="str" s="426">
        <v>项   目</v>
      </c>
      <c r="B4" s="426"/>
      <c r="C4" t="str" s="427">
        <v>期初数</v>
      </c>
      <c r="D4" t="str" s="427">
        <v>本年累计增加</v>
      </c>
      <c r="E4" t="str" s="427">
        <v>本年累计减少</v>
      </c>
      <c r="F4" t="str" s="427">
        <v>期末数</v>
      </c>
    </row>
    <row r="5" ht="14.2" customHeight="true">
      <c r="A5" t="str" s="428">
        <v>短期薪酬</v>
      </c>
      <c r="B5" s="428"/>
      <c r="C5" t="n" s="429">
        <f>C23</f>
        <v>0.0</v>
      </c>
      <c r="D5" t="n" s="429">
        <f>D23</f>
        <v>0.0</v>
      </c>
      <c r="E5" t="n" s="429">
        <f>E23</f>
        <v>0.0</v>
      </c>
      <c r="F5" t="n" s="429">
        <f>F23</f>
        <v>0.0</v>
      </c>
    </row>
    <row r="6" ht="14.2" customHeight="true">
      <c r="A6" t="str" s="430">
        <v>离职后福利-设定提存计划</v>
      </c>
      <c r="B6" s="430"/>
      <c r="C6" t="n" s="431">
        <f>C30</f>
        <v>0.0</v>
      </c>
      <c r="D6" t="n" s="431">
        <f>D30</f>
        <v>0.0</v>
      </c>
      <c r="E6" t="n" s="431">
        <f>E30</f>
        <v>0.0</v>
      </c>
      <c r="F6" t="n" s="431">
        <f>F30</f>
        <v>0.0</v>
      </c>
    </row>
    <row r="7" ht="14.2" customHeight="true">
      <c r="A7" t="str" s="430">
        <v>辞退福利</v>
      </c>
      <c r="B7" s="430"/>
      <c r="C7" t="n" s="431">
        <f>C35</f>
        <v>0.0</v>
      </c>
      <c r="D7" t="n" s="431">
        <f>D35</f>
        <v>0.0</v>
      </c>
      <c r="E7" t="n" s="431">
        <f>E35</f>
        <v>0.0</v>
      </c>
      <c r="F7" t="n" s="431">
        <f>F35</f>
        <v>0.0</v>
      </c>
    </row>
    <row r="8" ht="14.2" customHeight="true">
      <c r="A8" t="str" s="430">
        <v>一年内到期的其他福利</v>
      </c>
      <c r="B8" s="430"/>
      <c r="C8" s="431"/>
      <c r="D8" s="431"/>
      <c r="E8" s="431"/>
      <c r="F8" s="432"/>
    </row>
    <row r="9" ht="14.2" customHeight="true">
      <c r="A9" t="str" s="426">
        <v>合    计</v>
      </c>
      <c r="B9" s="426"/>
      <c r="C9" t="n" s="433">
        <f>SUM(C5:C8)</f>
        <v>0.0</v>
      </c>
      <c r="D9" t="n" s="433">
        <f>SUM(D5:D8)</f>
        <v>0.0</v>
      </c>
      <c r="E9" t="n" s="433">
        <f>SUM(E5:E8)</f>
        <v>0.0</v>
      </c>
      <c r="F9" t="n" s="433">
        <f>SUM(F5:F8)</f>
        <v>0.0</v>
      </c>
    </row>
    <row r="10" ht="14.2" customHeight="true">
      <c r="A10" s="22"/>
      <c r="B10" s="22"/>
      <c r="C10" s="434"/>
      <c r="D10" s="434"/>
      <c r="E10" s="434"/>
      <c r="F10" s="434"/>
    </row>
    <row r="11" ht="14.2" customHeight="true">
      <c r="A11" t="str" s="435">
        <v>短期薪酬</v>
      </c>
      <c r="B11" s="435"/>
      <c r="C11" s="436"/>
      <c r="D11" s="436"/>
      <c r="E11" s="436"/>
      <c r="F11" s="436"/>
    </row>
    <row r="12" ht="14.2" customHeight="true">
      <c r="A12" t="str" s="426">
        <v>项   目</v>
      </c>
      <c r="B12" s="426"/>
      <c r="C12" t="str" s="427">
        <v>期初数</v>
      </c>
      <c r="D12" t="str" s="427">
        <v>本年累计增加</v>
      </c>
      <c r="E12" t="str" s="427">
        <v>本年累计减少</v>
      </c>
      <c r="F12" t="str" s="427">
        <v>期末数</v>
      </c>
    </row>
    <row r="13" ht="14.2" customHeight="true">
      <c r="A13" t="str" s="428">
        <v>工资、奖金、津贴和补贴</v>
      </c>
      <c r="B13" s="428"/>
      <c r="C13" t="n" s="429">
        <v>0.0</v>
      </c>
      <c r="D13" t="n" s="429">
        <v>0.0</v>
      </c>
      <c r="E13" t="n" s="429">
        <v>0.0</v>
      </c>
      <c r="F13" t="n" s="432">
        <f>C13+D13-E13</f>
        <v>0.0</v>
      </c>
    </row>
    <row r="14" ht="14.2" customHeight="true">
      <c r="A14" t="str" s="430">
        <v>职工福利费</v>
      </c>
      <c r="B14" s="430"/>
      <c r="C14" t="n" s="431">
        <v>0.0</v>
      </c>
      <c r="D14" t="n" s="431">
        <v>0.0</v>
      </c>
      <c r="E14" t="n" s="431">
        <v>0.0</v>
      </c>
      <c r="F14" t="n" s="432">
        <f>C14+D14-E14</f>
        <v>0.0</v>
      </c>
    </row>
    <row r="15" ht="14.2" customHeight="true">
      <c r="A15" t="str" s="430">
        <v>社会保险费</v>
      </c>
      <c r="B15" s="430"/>
      <c r="C15" t="n" s="431">
        <f>SUM(C16:C18)</f>
        <v>0.0</v>
      </c>
      <c r="D15" t="n" s="431">
        <f>SUM(D16:D18)</f>
        <v>0.0</v>
      </c>
      <c r="E15" t="n" s="431">
        <f>SUM(E16:E18)</f>
        <v>0.0</v>
      </c>
      <c r="F15" t="n" s="432">
        <f>C15+D15-E15</f>
        <v>0.0</v>
      </c>
    </row>
    <row r="16" ht="14.2" customHeight="true">
      <c r="A16" t="str" s="430">
        <v>其中：1．医疗保险费</v>
      </c>
      <c r="B16" s="430"/>
      <c r="C16" t="n" s="431">
        <v>0.0</v>
      </c>
      <c r="D16" t="n" s="431">
        <v>0.0</v>
      </c>
      <c r="E16" t="n" s="431">
        <v>0.0</v>
      </c>
      <c r="F16" t="n" s="432">
        <f>C16+D16-E16</f>
        <v>0.0</v>
      </c>
    </row>
    <row r="17" ht="14.2" customHeight="true">
      <c r="A17" t="str" s="430">
        <v>      2．工伤保险费</v>
      </c>
      <c r="B17" s="430"/>
      <c r="C17" t="n" s="431">
        <v>0.0</v>
      </c>
      <c r="D17" t="n" s="431">
        <v>0.0</v>
      </c>
      <c r="E17" t="n" s="431">
        <v>0.0</v>
      </c>
      <c r="F17" t="n" s="432">
        <f>C17+D17-E17</f>
        <v>0.0</v>
      </c>
    </row>
    <row r="18" ht="14.2" customHeight="true">
      <c r="A18" t="str" s="430">
        <v>      3．生育保险费</v>
      </c>
      <c r="B18" s="430"/>
      <c r="C18" t="n" s="431">
        <v>0.0</v>
      </c>
      <c r="D18" t="n" s="431">
        <v>0.0</v>
      </c>
      <c r="E18" t="n" s="431">
        <v>0.0</v>
      </c>
      <c r="F18" t="n" s="432">
        <f>C18+D18-E18</f>
        <v>0.0</v>
      </c>
    </row>
    <row r="19" ht="14.2" customHeight="true">
      <c r="A19" t="str" s="430">
        <v>住房公积金</v>
      </c>
      <c r="B19" s="430"/>
      <c r="C19" t="n" s="431">
        <v>0.0</v>
      </c>
      <c r="D19" t="n" s="431">
        <v>0.0</v>
      </c>
      <c r="E19" t="n" s="431">
        <v>0.0</v>
      </c>
      <c r="F19" t="n" s="432">
        <f>C19+D19-E19</f>
        <v>0.0</v>
      </c>
    </row>
    <row r="20" ht="14.2" customHeight="true">
      <c r="A20" t="str" s="430">
        <v>工会经费和职工教育经费</v>
      </c>
      <c r="B20" s="430"/>
      <c r="C20" t="n" s="431">
        <v>0.0</v>
      </c>
      <c r="D20" t="n" s="431">
        <v>0.0</v>
      </c>
      <c r="E20" t="n" s="431">
        <v>0.0</v>
      </c>
      <c r="F20" t="n" s="432">
        <f>C20+D20-E20</f>
        <v>0.0</v>
      </c>
    </row>
    <row r="21" ht="14.2" customHeight="true">
      <c r="A21" t="str" s="430">
        <v>非货币性福利</v>
      </c>
      <c r="B21" s="430"/>
      <c r="C21" t="n" s="431">
        <v>0.0</v>
      </c>
      <c r="D21" t="n" s="431">
        <v>0.0</v>
      </c>
      <c r="E21" t="n" s="431">
        <v>0.0</v>
      </c>
      <c r="F21" t="n" s="432">
        <f>C21+D21-E21</f>
        <v>0.0</v>
      </c>
    </row>
    <row r="22" ht="14.2" customHeight="true">
      <c r="A22" t="str" s="430">
        <v>其他短期薪酬</v>
      </c>
      <c r="B22" s="430"/>
      <c r="C22" s="431"/>
      <c r="D22" s="431"/>
      <c r="E22" s="431"/>
      <c r="F22" t="n" s="432">
        <f>C22+D22-E22</f>
        <v>0.0</v>
      </c>
    </row>
    <row r="23" ht="14.2" customHeight="true">
      <c r="A23" t="str" s="426">
        <v>合    计</v>
      </c>
      <c r="B23" s="426"/>
      <c r="C23" t="n" s="433">
        <f>C13+C14+C15+C19+C20+C21+C22</f>
        <v>0.0</v>
      </c>
      <c r="D23" t="n" s="433">
        <f>D13+D14+D15+D19+D20+D21+D22</f>
        <v>0.0</v>
      </c>
      <c r="E23" t="n" s="433">
        <f>E13+E14+E15+E19+E20+E21+E22</f>
        <v>0.0</v>
      </c>
      <c r="F23" t="n" s="437">
        <f>C23+D23-E23</f>
        <v>0.0</v>
      </c>
    </row>
    <row r="24" ht="14.2" customHeight="true">
      <c r="A24" s="22"/>
      <c r="B24" s="22"/>
      <c r="C24" s="434"/>
      <c r="D24" s="434"/>
      <c r="E24" s="434"/>
      <c r="F24" s="434"/>
    </row>
    <row r="25" ht="14.2" customHeight="true">
      <c r="A25" t="str" s="435">
        <v>设定提存计划</v>
      </c>
      <c r="B25" s="435"/>
      <c r="C25" s="436"/>
      <c r="D25" s="436"/>
      <c r="E25" s="436"/>
      <c r="F25" s="436"/>
    </row>
    <row r="26" ht="14.2" customHeight="true">
      <c r="A26" t="str" s="426">
        <v>项   目</v>
      </c>
      <c r="B26" s="426"/>
      <c r="C26" t="str" s="427">
        <v>期初数</v>
      </c>
      <c r="D26" t="str" s="427">
        <v>本年累计增加</v>
      </c>
      <c r="E26" t="str" s="427">
        <v>本年累计减少</v>
      </c>
      <c r="F26" t="str" s="427">
        <v>期末数</v>
      </c>
    </row>
    <row r="27" ht="14.2" customHeight="true">
      <c r="A27" t="str" s="428">
        <v>离职后福利</v>
      </c>
      <c r="B27" s="428"/>
      <c r="C27" s="429"/>
      <c r="D27" s="429"/>
      <c r="E27" s="429"/>
      <c r="F27" s="432"/>
    </row>
    <row r="28" ht="14.2" customHeight="true">
      <c r="A28" t="str" s="430">
        <v>其中：1.基本养老保险费</v>
      </c>
      <c r="B28" s="430"/>
      <c r="C28" t="n" s="431">
        <v>0.0</v>
      </c>
      <c r="D28" t="n" s="431">
        <v>0.0</v>
      </c>
      <c r="E28" t="n" s="431">
        <v>0.0</v>
      </c>
      <c r="F28" t="n" s="432">
        <f>C28+D28-E28</f>
        <v>0.0</v>
      </c>
    </row>
    <row r="29" ht="14.2" customHeight="true">
      <c r="A29" t="str" s="430">
        <v>      2.失业保险费</v>
      </c>
      <c r="B29" s="430"/>
      <c r="C29" t="n" s="431">
        <v>0.0</v>
      </c>
      <c r="D29" t="n" s="431">
        <v>0.0</v>
      </c>
      <c r="E29" t="n" s="431">
        <v>0.0</v>
      </c>
      <c r="F29" t="n" s="432">
        <f>C29+D29-E29</f>
        <v>0.0</v>
      </c>
    </row>
    <row r="30" ht="14.2" customHeight="true">
      <c r="A30" t="str" s="426">
        <v>合    计</v>
      </c>
      <c r="B30" s="426"/>
      <c r="C30" t="n" s="433">
        <f>C28+C29</f>
        <v>0.0</v>
      </c>
      <c r="D30" t="n" s="433">
        <f>D28+D29</f>
        <v>0.0</v>
      </c>
      <c r="E30" t="n" s="433">
        <f>E28+E29</f>
        <v>0.0</v>
      </c>
      <c r="F30" t="n" s="437">
        <f>C30+D30-E30</f>
        <v>0.0</v>
      </c>
    </row>
    <row r="31" ht="14.2" customHeight="true">
      <c r="A31" s="22"/>
      <c r="B31" s="22"/>
      <c r="C31" s="434"/>
      <c r="D31" s="434"/>
      <c r="E31" s="434"/>
      <c r="F31" s="434"/>
    </row>
    <row r="32" ht="14.2" customHeight="true">
      <c r="A32" t="str" s="435">
        <v>辞退福利</v>
      </c>
      <c r="B32" s="435"/>
      <c r="C32" s="436"/>
      <c r="D32" s="436"/>
      <c r="E32" s="436"/>
      <c r="F32" s="436"/>
    </row>
    <row r="33" ht="14.2" customHeight="true">
      <c r="A33" t="str" s="426">
        <v>项   目</v>
      </c>
      <c r="B33" s="426"/>
      <c r="C33" t="str" s="427">
        <v>期初数</v>
      </c>
      <c r="D33" t="str" s="427">
        <v>本年累计增加</v>
      </c>
      <c r="E33" t="str" s="427">
        <v>本年累计减少</v>
      </c>
      <c r="F33" t="str" s="427">
        <v>期末数</v>
      </c>
    </row>
    <row r="34" ht="14.2" customHeight="true">
      <c r="A34" t="str" s="428">
        <v>辞退福利</v>
      </c>
      <c r="B34" s="428"/>
      <c r="C34" t="n" s="429">
        <v>0.0</v>
      </c>
      <c r="D34" t="n" s="429">
        <v>0.0</v>
      </c>
      <c r="E34" t="n" s="429">
        <v>0.0</v>
      </c>
      <c r="F34" t="n" s="432">
        <f>C34+D34-E34</f>
        <v>0.0</v>
      </c>
    </row>
    <row r="35" ht="14.2" customHeight="true">
      <c r="A35" t="str" s="426">
        <v>合    计</v>
      </c>
      <c r="B35" s="426"/>
      <c r="C35" t="n" s="433">
        <f>C34</f>
        <v>0.0</v>
      </c>
      <c r="D35" t="n" s="433">
        <f>D34</f>
        <v>0.0</v>
      </c>
      <c r="E35" t="n" s="433">
        <f>E34</f>
        <v>0.0</v>
      </c>
      <c r="F35" t="n" s="433">
        <f>C35+D35-E35</f>
        <v>0.0</v>
      </c>
    </row>
  </sheetData>
  <mergeCells>
    <mergeCell ref="A1:F1"/>
    <mergeCell ref="A4:B4"/>
    <mergeCell ref="A5:B5"/>
    <mergeCell ref="A6:B6"/>
    <mergeCell ref="A7:B7"/>
    <mergeCell ref="A8:B8"/>
    <mergeCell ref="A9:B9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5:B25"/>
    <mergeCell ref="A26:B26"/>
    <mergeCell ref="A27:B27"/>
    <mergeCell ref="A28:B28"/>
    <mergeCell ref="A29:B29"/>
    <mergeCell ref="A30:B30"/>
    <mergeCell ref="A32:B32"/>
    <mergeCell ref="A33:B33"/>
    <mergeCell ref="A34:B34"/>
    <mergeCell ref="A35:B35"/>
  </mergeCells>
  <pageMargins bottom="0.75" footer="0.3" header="0.3" left="0.7" right="0.7" top="0.75"/>
</worksheet>
</file>

<file path=xl/worksheets/sheet23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14.21875" customWidth="true"/>
    <col min="2" max="2" width="21.875" customWidth="true"/>
    <col min="3" max="3" width="5.46875" customWidth="true"/>
    <col min="4" max="4" width="22.96875" customWidth="true"/>
    <col min="5" max="5" width="22.96875" customWidth="true"/>
    <col min="6" max="6" width="22.96875" customWidth="true"/>
  </cols>
  <sheetData>
    <row r="1" ht="14.2" customHeight="true"/>
    <row r="1" ht="14.2" customHeight="true">
      <c r="A1" t="str" s="438">
        <v>外部借款及利息支出</v>
      </c>
      <c r="B1" s="438"/>
      <c r="C1" s="438"/>
      <c r="D1" s="438"/>
      <c r="E1" s="438"/>
      <c r="F1" s="438"/>
    </row>
    <row r="2" ht="14.2" customHeight="true">
      <c r="A2" s="439"/>
      <c r="B2" s="439"/>
      <c r="C2" s="440"/>
      <c r="D2" s="441"/>
      <c r="E2" s="441"/>
      <c r="F2" s="441"/>
    </row>
    <row r="3" ht="14.2" customHeight="true">
      <c r="A3" t="str" s="442">
        <v>编制单位：</v>
      </c>
      <c r="B3" t="n" s="443">
        <v>0.0</v>
      </c>
      <c r="C3" s="444"/>
      <c r="D3" t="n" s="445">
        <v>0.0</v>
      </c>
      <c r="E3" s="445"/>
      <c r="F3" t="str" s="445">
        <v>单位/元</v>
      </c>
    </row>
    <row r="4" ht="14.2" customHeight="true">
      <c r="A4" t="str" s="446">
        <v>项  目</v>
      </c>
      <c r="B4" s="446"/>
      <c r="C4" t="str" s="447">
        <v>行次</v>
      </c>
      <c r="D4" t="str" s="448">
        <v>本期数</v>
      </c>
      <c r="E4" t="str" s="448">
        <v>本年累计数</v>
      </c>
      <c r="F4" t="str" s="448">
        <v>上年同期数</v>
      </c>
    </row>
    <row r="5" ht="14.2" customHeight="true">
      <c r="A5" t="str" s="449">
        <v>外部借款合计</v>
      </c>
      <c r="B5" s="449"/>
      <c r="C5" t="n" s="447">
        <v>1.0</v>
      </c>
      <c r="D5" t="n" s="450">
        <f>D10+D15+D20</f>
        <v>0.0</v>
      </c>
      <c r="E5" t="n" s="450">
        <f>E10+E15+E20</f>
        <v>0.0</v>
      </c>
      <c r="F5" t="n" s="451">
        <f>F10+F15+F20</f>
        <v>0.0</v>
      </c>
    </row>
    <row r="6" ht="14.2" customHeight="true">
      <c r="A6" t="str" s="452">
        <v>一、短期借款</v>
      </c>
      <c r="B6" s="452"/>
      <c r="C6" t="str" s="447">
        <v>--</v>
      </c>
      <c r="D6" t="str" s="453">
        <v> -- </v>
      </c>
      <c r="E6" t="str" s="453">
        <v> -- </v>
      </c>
      <c r="F6" t="str" s="454">
        <v> -- </v>
      </c>
    </row>
    <row r="7" ht="14.2" customHeight="true">
      <c r="A7" t="str" s="452">
        <v>        期初余额 </v>
      </c>
      <c r="B7" s="452"/>
      <c r="C7" t="n" s="447">
        <v>2.0</v>
      </c>
      <c r="D7" t="n" s="454">
        <v>0.0</v>
      </c>
      <c r="E7" t="n" s="454">
        <v>0.0</v>
      </c>
      <c r="F7" t="n" s="454">
        <v>0.0</v>
      </c>
    </row>
    <row r="8" ht="14.2" customHeight="true">
      <c r="A8" t="str" s="452">
        <v>        本年增加</v>
      </c>
      <c r="B8" s="452"/>
      <c r="C8" t="n" s="447">
        <v>3.0</v>
      </c>
      <c r="D8" t="n" s="454">
        <v>0.0</v>
      </c>
      <c r="E8" t="n" s="454">
        <v>0.0</v>
      </c>
      <c r="F8" t="n" s="454">
        <v>0.0</v>
      </c>
    </row>
    <row r="9" ht="14.2" customHeight="true">
      <c r="A9" t="str" s="452">
        <v>        本年减少</v>
      </c>
      <c r="B9" s="452"/>
      <c r="C9" t="n" s="447">
        <v>4.0</v>
      </c>
      <c r="D9" t="n" s="454">
        <v>0.0</v>
      </c>
      <c r="E9" t="n" s="454">
        <v>0.0</v>
      </c>
      <c r="F9" t="n" s="454">
        <v>0.0</v>
      </c>
    </row>
    <row r="10" ht="14.2" customHeight="true">
      <c r="A10" t="str" s="452">
        <v>        期末余额</v>
      </c>
      <c r="B10" s="452"/>
      <c r="C10" t="n" s="447">
        <v>5.0</v>
      </c>
      <c r="D10" t="n" s="450">
        <f>D7+D8-D9</f>
        <v>0.0</v>
      </c>
      <c r="E10" t="n" s="450">
        <f>E7+E8-E9</f>
        <v>0.0</v>
      </c>
      <c r="F10" t="n" s="451">
        <f>F7+F8-F9</f>
        <v>0.0</v>
      </c>
    </row>
    <row r="11" ht="14.2" customHeight="true">
      <c r="A11" t="str" s="452">
        <v>二、长期借款</v>
      </c>
      <c r="B11" s="452"/>
      <c r="C11" t="str" s="447">
        <v>--</v>
      </c>
      <c r="D11" t="str" s="453">
        <v> -- </v>
      </c>
      <c r="E11" t="str" s="453">
        <v> -- </v>
      </c>
      <c r="F11" t="str" s="454">
        <v> -- </v>
      </c>
    </row>
    <row r="12" ht="14.2" customHeight="true">
      <c r="A12" t="str" s="452">
        <v>        期初余额</v>
      </c>
      <c r="B12" s="452"/>
      <c r="C12" t="n" s="447">
        <v>6.0</v>
      </c>
      <c r="D12" t="n" s="454">
        <v>0.0</v>
      </c>
      <c r="E12" t="n" s="454">
        <v>0.0</v>
      </c>
      <c r="F12" t="n" s="454">
        <v>0.0</v>
      </c>
    </row>
    <row r="13" ht="14.2" customHeight="true">
      <c r="A13" t="str" s="452">
        <v>        本年增加</v>
      </c>
      <c r="B13" s="452"/>
      <c r="C13" t="n" s="447">
        <v>7.0</v>
      </c>
      <c r="D13" t="n" s="454">
        <v>0.0</v>
      </c>
      <c r="E13" t="n" s="454">
        <v>0.0</v>
      </c>
      <c r="F13" t="n" s="454">
        <v>0.0</v>
      </c>
    </row>
    <row r="14" ht="14.2" customHeight="true">
      <c r="A14" t="str" s="452">
        <v>        本年减少</v>
      </c>
      <c r="B14" s="452"/>
      <c r="C14" t="n" s="447">
        <v>8.0</v>
      </c>
      <c r="D14" t="n" s="454">
        <v>0.0</v>
      </c>
      <c r="E14" t="n" s="454">
        <v>0.0</v>
      </c>
      <c r="F14" t="n" s="454">
        <v>0.0</v>
      </c>
    </row>
    <row r="15" ht="14.2" customHeight="true">
      <c r="A15" t="str" s="452">
        <v>        期末合计</v>
      </c>
      <c r="B15" s="452"/>
      <c r="C15" t="n" s="447">
        <v>9.0</v>
      </c>
      <c r="D15" t="n" s="450">
        <f>D12+D13-D14</f>
        <v>0.0</v>
      </c>
      <c r="E15" t="n" s="450">
        <f>E12+E13-E14</f>
        <v>0.0</v>
      </c>
      <c r="F15" t="n" s="451">
        <f>F12+F13-F14</f>
        <v>0.0</v>
      </c>
    </row>
    <row r="16" ht="14.2" customHeight="true">
      <c r="A16" t="str" s="452">
        <v>三、其他借款</v>
      </c>
      <c r="B16" s="452"/>
      <c r="C16" t="str" s="447">
        <v>--</v>
      </c>
      <c r="D16" t="str" s="453">
        <v> -- </v>
      </c>
      <c r="E16" t="str" s="453">
        <v> -- </v>
      </c>
      <c r="F16" t="str" s="454">
        <v> -- </v>
      </c>
    </row>
    <row r="17" ht="14.2" customHeight="true">
      <c r="A17" t="str" s="452">
        <v>        期初余额</v>
      </c>
      <c r="B17" s="452"/>
      <c r="C17" t="n" s="447">
        <v>10.0</v>
      </c>
      <c r="D17" s="455"/>
      <c r="E17" s="455"/>
      <c r="F17" t="n" s="454">
        <v>0.0</v>
      </c>
    </row>
    <row r="18" ht="14.2" customHeight="true">
      <c r="A18" t="str" s="452">
        <v>        本年增加</v>
      </c>
      <c r="B18" s="452"/>
      <c r="C18" t="n" s="447">
        <v>11.0</v>
      </c>
      <c r="D18" s="455"/>
      <c r="E18" s="455"/>
      <c r="F18" t="n" s="454">
        <v>0.0</v>
      </c>
    </row>
    <row r="19" ht="14.2" customHeight="true">
      <c r="A19" t="str" s="452">
        <v>        本年减少</v>
      </c>
      <c r="B19" s="452"/>
      <c r="C19" t="n" s="447">
        <v>12.0</v>
      </c>
      <c r="D19" s="455"/>
      <c r="E19" s="455"/>
      <c r="F19" t="n" s="454">
        <v>0.0</v>
      </c>
    </row>
    <row r="20" ht="14.2" customHeight="true">
      <c r="A20" t="str" s="452">
        <v>        期末合计</v>
      </c>
      <c r="B20" s="452"/>
      <c r="C20" t="n" s="447">
        <v>13.0</v>
      </c>
      <c r="D20" t="n" s="450">
        <f>D17+D18-D19</f>
        <v>0.0</v>
      </c>
      <c r="E20" t="n" s="450">
        <f>E17+E18-E19</f>
        <v>0.0</v>
      </c>
      <c r="F20" t="n" s="451">
        <f>F17+F18-F19</f>
        <v>0.0</v>
      </c>
    </row>
    <row r="21" ht="14.2" customHeight="true">
      <c r="A21" t="str" s="452">
        <v>四、利息支出</v>
      </c>
      <c r="B21" s="452"/>
      <c r="C21" t="str" s="447">
        <v>--</v>
      </c>
      <c r="D21" t="str" s="453">
        <v> -- </v>
      </c>
      <c r="E21" t="str" s="453">
        <v> -- </v>
      </c>
      <c r="F21" t="str" s="454">
        <v> -- </v>
      </c>
    </row>
    <row r="22" ht="14.2" customHeight="true">
      <c r="A22" t="str" s="452">
        <v>        短期借款利息支出 </v>
      </c>
      <c r="B22" s="452"/>
      <c r="C22" t="n" s="447">
        <v>14.0</v>
      </c>
      <c r="D22" t="n" s="455">
        <v>0.0</v>
      </c>
      <c r="E22" t="n" s="455">
        <v>0.0</v>
      </c>
      <c r="F22" t="n" s="454">
        <v>0.0</v>
      </c>
    </row>
    <row r="23" ht="14.2" customHeight="true">
      <c r="A23" t="str" s="452">
        <v>        长期借款利息支出</v>
      </c>
      <c r="B23" s="452"/>
      <c r="C23" t="n" s="447">
        <v>15.0</v>
      </c>
      <c r="D23" t="n" s="455">
        <v>0.0</v>
      </c>
      <c r="E23" t="n" s="455">
        <v>0.0</v>
      </c>
      <c r="F23" t="n" s="454">
        <v>0.0</v>
      </c>
    </row>
    <row r="24" ht="14.2" customHeight="true">
      <c r="A24" t="str" s="452">
        <v>        其他借款利息支出</v>
      </c>
      <c r="B24" s="452"/>
      <c r="C24" t="n" s="447">
        <v>16.0</v>
      </c>
      <c r="D24" s="455"/>
      <c r="E24" s="455"/>
      <c r="F24" t="n" s="454">
        <v>0.0</v>
      </c>
    </row>
    <row r="25" ht="14.2" customHeight="true">
      <c r="A25" t="str" s="452">
        <v>  利息支出合计</v>
      </c>
      <c r="B25" s="452"/>
      <c r="C25" t="n" s="447">
        <v>17.0</v>
      </c>
      <c r="D25" t="n" s="450">
        <f>D22+D23-D24</f>
        <v>0.0</v>
      </c>
      <c r="E25" t="n" s="450">
        <f>E22+E23-E24</f>
        <v>0.0</v>
      </c>
      <c r="F25" t="n" s="451">
        <f>F22+F23-F24</f>
        <v>0.0</v>
      </c>
    </row>
    <row r="26" ht="14.2" customHeight="true">
      <c r="A26" t="str" s="452">
        <v>其中：计入当期损益</v>
      </c>
      <c r="B26" s="452"/>
      <c r="C26" t="n" s="447">
        <v>18.0</v>
      </c>
      <c r="D26" s="455"/>
      <c r="E26" s="455"/>
      <c r="F26" t="n" s="454">
        <v>0.0</v>
      </c>
    </row>
    <row r="27" ht="14.2" customHeight="true">
      <c r="A27" t="str" s="452">
        <v>      资本化</v>
      </c>
      <c r="B27" s="452"/>
      <c r="C27" t="n" s="447">
        <v>19.0</v>
      </c>
      <c r="D27" s="455"/>
      <c r="E27" s="455"/>
      <c r="F27" t="n" s="454">
        <v>0.0</v>
      </c>
    </row>
    <row r="28" ht="14.2" customHeight="true">
      <c r="A28" t="str" s="452">
        <v>五、以其他费用形式支付的银行利息</v>
      </c>
      <c r="B28" s="452"/>
      <c r="C28" t="n" s="447">
        <v>20.0</v>
      </c>
      <c r="D28" s="455"/>
      <c r="E28" s="455"/>
      <c r="F28" t="n" s="454">
        <v>0.0</v>
      </c>
    </row>
  </sheetData>
  <mergeCells>
    <mergeCell ref="A1:F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</mergeCells>
  <pageMargins bottom="0.75" footer="0.3" header="0.3" left="0.7" right="0.7" top="0.75"/>
</worksheet>
</file>

<file path=xl/worksheets/sheet24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13.125" customWidth="true"/>
    <col min="2" max="2" width="21.328125" customWidth="true"/>
    <col min="4" max="4" width="21.328125" customWidth="true"/>
    <col min="5" max="5" width="21.328125" customWidth="true"/>
    <col min="6" max="6" width="21.328125" customWidth="true"/>
  </cols>
  <sheetData>
    <row r="1" ht="14.2" customHeight="true"/>
    <row r="1" ht="14.2" customHeight="true">
      <c r="A1" t="str" s="456">
        <v>营业外收支明细表</v>
      </c>
      <c r="B1" s="456"/>
      <c r="C1" s="456"/>
      <c r="D1" s="456"/>
      <c r="E1" s="456"/>
      <c r="F1" s="456"/>
    </row>
    <row r="2" ht="14.2" customHeight="true">
      <c r="A2" s="457"/>
      <c r="B2" s="457"/>
      <c r="C2" s="458"/>
      <c r="D2" s="459"/>
      <c r="E2" s="459"/>
      <c r="F2" s="459"/>
    </row>
    <row r="3" ht="14.2" customHeight="true">
      <c r="A3" t="str" s="460">
        <v>编制单位：</v>
      </c>
      <c r="B3" t="n" s="461">
        <v>0.0</v>
      </c>
      <c r="C3" s="462"/>
      <c r="D3" t="n" s="463">
        <v>0.0</v>
      </c>
      <c r="E3" s="463"/>
      <c r="F3" t="str" s="463">
        <v>单位/元</v>
      </c>
    </row>
    <row r="4" ht="14.2" customHeight="true">
      <c r="A4" t="str" s="464">
        <v>项 目</v>
      </c>
      <c r="B4" s="464"/>
      <c r="C4" t="str" s="465">
        <v>行次</v>
      </c>
      <c r="D4" t="str" s="466">
        <v>本月数</v>
      </c>
      <c r="E4" t="str" s="466">
        <v>本年累计数</v>
      </c>
      <c r="F4" t="str" s="466">
        <v>上年同期数</v>
      </c>
    </row>
    <row r="5" ht="14.2" customHeight="true">
      <c r="A5" t="str" s="467">
        <v>一、营业外收入</v>
      </c>
      <c r="B5" s="467"/>
      <c r="C5" t="n" s="465">
        <v>1.0</v>
      </c>
      <c r="D5" t="n" s="468">
        <f>SUM(D6:D14)</f>
        <v>0.0</v>
      </c>
      <c r="E5" t="n" s="468">
        <f>SUM(E6:E14)</f>
        <v>0.0</v>
      </c>
      <c r="F5" t="n" s="469">
        <f>SUM(F6:F14)</f>
        <v>0.0</v>
      </c>
    </row>
    <row r="6" ht="14.2" customHeight="true">
      <c r="A6" t="str" s="470">
        <v>      1、非流动资产处置利得</v>
      </c>
      <c r="B6" s="470"/>
      <c r="C6" t="n" s="465">
        <v>2.0</v>
      </c>
      <c r="D6" t="n" s="471">
        <v>0.0</v>
      </c>
      <c r="E6" t="n" s="471">
        <v>0.0</v>
      </c>
      <c r="F6" t="n" s="471">
        <v>0.0</v>
      </c>
    </row>
    <row r="7" ht="14.2" customHeight="true">
      <c r="A7" t="str" s="470">
        <v>      2、非货币性资产交换利得</v>
      </c>
      <c r="B7" s="470"/>
      <c r="C7" t="n" s="465">
        <v>3.0</v>
      </c>
      <c r="D7" t="n" s="471">
        <v>0.0</v>
      </c>
      <c r="E7" t="n" s="471">
        <v>0.0</v>
      </c>
      <c r="F7" t="n" s="471">
        <v>0.0</v>
      </c>
    </row>
    <row r="8" ht="14.2" customHeight="true">
      <c r="A8" t="str" s="470">
        <v>      3、债务重组利得</v>
      </c>
      <c r="B8" s="470"/>
      <c r="C8" t="n" s="465">
        <v>4.0</v>
      </c>
      <c r="D8" t="n" s="471">
        <v>0.0</v>
      </c>
      <c r="E8" t="n" s="471">
        <v>0.0</v>
      </c>
      <c r="F8" t="n" s="471">
        <v>0.0</v>
      </c>
    </row>
    <row r="9" ht="14.2" customHeight="true">
      <c r="A9" t="str" s="470">
        <v>      4、政府补助</v>
      </c>
      <c r="B9" s="470"/>
      <c r="C9" t="n" s="465">
        <v>5.0</v>
      </c>
      <c r="D9" t="n" s="471">
        <v>0.0</v>
      </c>
      <c r="E9" t="n" s="471">
        <v>0.0</v>
      </c>
      <c r="F9" t="n" s="471">
        <v>0.0</v>
      </c>
    </row>
    <row r="10" ht="14.2" customHeight="true">
      <c r="A10" t="str" s="470">
        <v>      5、盘盈利得</v>
      </c>
      <c r="B10" s="470"/>
      <c r="C10" t="n" s="465">
        <v>6.0</v>
      </c>
      <c r="D10" t="n" s="471">
        <v>0.0</v>
      </c>
      <c r="E10" t="n" s="471">
        <v>0.0</v>
      </c>
      <c r="F10" t="n" s="471">
        <v>0.0</v>
      </c>
    </row>
    <row r="11" ht="14.2" customHeight="true">
      <c r="A11" t="str" s="470">
        <v>      6、捐赠利得</v>
      </c>
      <c r="B11" s="470"/>
      <c r="C11" t="n" s="465">
        <v>7.0</v>
      </c>
      <c r="D11" t="n" s="471">
        <v>0.0</v>
      </c>
      <c r="E11" t="n" s="471">
        <v>0.0</v>
      </c>
      <c r="F11" t="n" s="471">
        <v>0.0</v>
      </c>
    </row>
    <row r="12" ht="14.2" customHeight="true">
      <c r="A12" t="str" s="470">
        <v>      7、罚款收入</v>
      </c>
      <c r="B12" s="470"/>
      <c r="C12" t="n" s="465">
        <v>8.0</v>
      </c>
      <c r="D12" t="n" s="471">
        <v>0.0</v>
      </c>
      <c r="E12" t="n" s="471">
        <v>0.0</v>
      </c>
      <c r="F12" t="n" s="471">
        <v>0.0</v>
      </c>
    </row>
    <row r="13" ht="14.2" customHeight="true">
      <c r="A13" t="str" s="470">
        <v>      8、无法支付的应付款项</v>
      </c>
      <c r="B13" s="470"/>
      <c r="C13" t="n" s="465">
        <v>9.0</v>
      </c>
      <c r="D13" t="n" s="471">
        <v>0.0</v>
      </c>
      <c r="E13" t="n" s="471">
        <v>0.0</v>
      </c>
      <c r="F13" t="n" s="471">
        <v>0.0</v>
      </c>
    </row>
    <row r="14" ht="14.2" customHeight="true">
      <c r="A14" t="str" s="470">
        <v>      9、其他</v>
      </c>
      <c r="B14" s="470"/>
      <c r="C14" t="n" s="465">
        <v>10.0</v>
      </c>
      <c r="D14" t="n" s="471">
        <v>0.0</v>
      </c>
      <c r="E14" t="n" s="471">
        <v>0.0</v>
      </c>
      <c r="F14" t="n" s="471">
        <v>0.0</v>
      </c>
    </row>
    <row r="15" ht="14.2" customHeight="true">
      <c r="A15" t="str" s="470">
        <v>二、营业外支出</v>
      </c>
      <c r="B15" s="470"/>
      <c r="C15" t="n" s="465">
        <v>11.0</v>
      </c>
      <c r="D15" t="n" s="468">
        <f>SUM(D16:D23)</f>
        <v>0.0</v>
      </c>
      <c r="E15" t="n" s="468">
        <f>SUM(E16:E23)</f>
        <v>0.0</v>
      </c>
      <c r="F15" t="n" s="469">
        <f>SUM(F16:F23)</f>
        <v>0.0</v>
      </c>
    </row>
    <row r="16" ht="14.2" customHeight="true">
      <c r="A16" t="str" s="470">
        <v>      1、非流动资产处置损失</v>
      </c>
      <c r="B16" s="470"/>
      <c r="C16" t="n" s="465">
        <v>12.0</v>
      </c>
      <c r="D16" t="n" s="471">
        <v>0.0</v>
      </c>
      <c r="E16" t="n" s="471">
        <v>0.0</v>
      </c>
      <c r="F16" t="n" s="471">
        <v>0.0</v>
      </c>
    </row>
    <row r="17" ht="14.2" customHeight="true">
      <c r="A17" t="str" s="470">
        <v>      2、非货币性资产交换损失</v>
      </c>
      <c r="B17" s="470"/>
      <c r="C17" t="n" s="465">
        <v>13.0</v>
      </c>
      <c r="D17" t="n" s="471">
        <v>0.0</v>
      </c>
      <c r="E17" t="n" s="471">
        <v>0.0</v>
      </c>
      <c r="F17" t="n" s="471">
        <v>0.0</v>
      </c>
    </row>
    <row r="18" ht="14.2" customHeight="true">
      <c r="A18" t="str" s="470">
        <v>      3、债务重组损失</v>
      </c>
      <c r="B18" s="470"/>
      <c r="C18" t="n" s="465">
        <v>14.0</v>
      </c>
      <c r="D18" t="n" s="471">
        <v>0.0</v>
      </c>
      <c r="E18" t="n" s="471">
        <v>0.0</v>
      </c>
      <c r="F18" t="n" s="471">
        <v>0.0</v>
      </c>
    </row>
    <row r="19" ht="14.2" customHeight="true">
      <c r="A19" t="str" s="470">
        <v>      4、公益性捐赠支出</v>
      </c>
      <c r="B19" s="470"/>
      <c r="C19" t="n" s="465">
        <v>15.0</v>
      </c>
      <c r="D19" t="n" s="471">
        <v>0.0</v>
      </c>
      <c r="E19" t="n" s="471">
        <v>0.0</v>
      </c>
      <c r="F19" t="n" s="471">
        <v>0.0</v>
      </c>
    </row>
    <row r="20" ht="14.2" customHeight="true">
      <c r="A20" t="str" s="470">
        <v>      5、非常损失</v>
      </c>
      <c r="B20" s="470"/>
      <c r="C20" t="n" s="465">
        <v>16.0</v>
      </c>
      <c r="D20" t="n" s="471">
        <v>0.0</v>
      </c>
      <c r="E20" t="n" s="471">
        <v>0.0</v>
      </c>
      <c r="F20" t="n" s="471">
        <v>0.0</v>
      </c>
    </row>
    <row r="21" ht="14.2" customHeight="true">
      <c r="A21" t="str" s="470">
        <v>      6、盘亏损失</v>
      </c>
      <c r="B21" s="470"/>
      <c r="C21" t="n" s="465">
        <v>17.0</v>
      </c>
      <c r="D21" t="n" s="471">
        <v>0.0</v>
      </c>
      <c r="E21" t="n" s="471">
        <v>0.0</v>
      </c>
      <c r="F21" t="n" s="471">
        <v>0.0</v>
      </c>
    </row>
    <row r="22" ht="14.2" customHeight="true">
      <c r="A22" t="str" s="470">
        <v>      7、罚款支出</v>
      </c>
      <c r="B22" s="470"/>
      <c r="C22" t="n" s="465">
        <v>18.0</v>
      </c>
      <c r="D22" t="n" s="471">
        <v>0.0</v>
      </c>
      <c r="E22" t="n" s="471">
        <v>0.0</v>
      </c>
      <c r="F22" t="n" s="471">
        <v>0.0</v>
      </c>
    </row>
    <row r="23" ht="14.2" customHeight="true">
      <c r="A23" t="str" s="470">
        <v>      8、其他</v>
      </c>
      <c r="B23" s="470"/>
      <c r="C23" t="n" s="465">
        <v>19.0</v>
      </c>
      <c r="D23" t="n" s="471">
        <v>0.0</v>
      </c>
      <c r="E23" t="n" s="471">
        <v>0.0</v>
      </c>
      <c r="F23" t="n" s="471">
        <v>0.0</v>
      </c>
    </row>
    <row r="24" ht="14.2" customHeight="true">
      <c r="A24" t="str" s="470">
        <v>三、营业外收支净额</v>
      </c>
      <c r="B24" s="470"/>
      <c r="C24" t="n" s="465">
        <v>20.0</v>
      </c>
      <c r="D24" t="n" s="468">
        <f>D5-D15</f>
        <v>0.0</v>
      </c>
      <c r="E24" t="n" s="468">
        <f>E5-E15</f>
        <v>0.0</v>
      </c>
      <c r="F24" t="n" s="469">
        <f>F5-F15</f>
        <v>0.0</v>
      </c>
    </row>
  </sheetData>
  <mergeCells>
    <mergeCell ref="A1:F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</mergeCells>
  <pageMargins bottom="0.75" footer="0.3" header="0.3" left="0.7" right="0.7" top="0.75"/>
</worksheet>
</file>

<file path=xl/worksheets/sheet25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8.75" customWidth="true"/>
    <col min="2" max="2" width="21.328125" customWidth="true"/>
    <col min="3" max="3" width="21.328125" customWidth="true"/>
    <col min="4" max="4" width="21.328125" customWidth="true"/>
    <col min="5" max="5" width="21.328125" customWidth="true"/>
    <col min="6" max="6" width="21.328125" customWidth="true"/>
    <col min="7" max="7" width="21.328125" customWidth="true"/>
    <col min="8" max="8" width="21.328125" customWidth="true"/>
  </cols>
  <sheetData>
    <row r="1" ht="14.2" customHeight="true"/>
    <row r="1" ht="14.2" customHeight="true">
      <c r="A1" t="str" s="472">
        <v>营业收入成本明细表</v>
      </c>
      <c r="B1" s="472"/>
      <c r="C1" s="472"/>
      <c r="D1" s="472"/>
      <c r="E1" s="472"/>
      <c r="F1" s="472"/>
      <c r="G1" s="472"/>
      <c r="H1" s="472"/>
    </row>
    <row r="2" ht="14.2" customHeight="true">
      <c r="A2" s="473"/>
      <c r="B2" s="473"/>
      <c r="C2" s="474"/>
      <c r="D2" s="474"/>
      <c r="E2" s="474"/>
      <c r="F2" s="474"/>
      <c r="G2" s="474"/>
      <c r="H2" s="474"/>
    </row>
    <row r="3" ht="14.2" customHeight="true">
      <c r="A3" t="str" s="475">
        <v>编制单位：</v>
      </c>
      <c r="B3" t="n" s="476">
        <v>0.0</v>
      </c>
      <c r="C3" s="476"/>
      <c r="D3" s="476"/>
      <c r="E3" s="477"/>
      <c r="F3" t="n" s="477">
        <v>0.0</v>
      </c>
      <c r="G3" s="477"/>
      <c r="H3" t="str" s="477">
        <v>单位/元</v>
      </c>
    </row>
    <row r="4" ht="14.2" customHeight="true">
      <c r="A4" t="str" s="478">
        <v>项  目</v>
      </c>
      <c r="B4" s="478"/>
      <c r="C4" t="str" s="479">
        <v>本月数</v>
      </c>
      <c r="D4" s="479"/>
      <c r="E4" t="str" s="480">
        <v>本年累计数</v>
      </c>
      <c r="F4" s="480"/>
      <c r="G4" t="str" s="480">
        <v>上年同期数</v>
      </c>
      <c r="H4" s="480"/>
    </row>
    <row r="5" ht="14.2" customHeight="true">
      <c r="A5" s="478"/>
      <c r="B5" s="478"/>
      <c r="C5" t="str" s="481">
        <v>收入</v>
      </c>
      <c r="D5" t="str" s="481">
        <v>成本</v>
      </c>
      <c r="E5" t="str" s="482">
        <v>收入</v>
      </c>
      <c r="F5" t="str" s="482">
        <v>成本</v>
      </c>
      <c r="G5" t="str" s="482">
        <v>收入</v>
      </c>
      <c r="H5" t="str" s="482">
        <v>成本</v>
      </c>
    </row>
    <row r="6" ht="14.2" customHeight="true">
      <c r="A6" t="str" s="483">
        <v>主营业务</v>
      </c>
      <c r="B6" s="483"/>
      <c r="C6" t="n" s="484">
        <f>SUM(C7:C11)</f>
        <v>0.0</v>
      </c>
      <c r="D6" t="n" s="484">
        <f>SUM(D7:D11)</f>
        <v>0.0</v>
      </c>
      <c r="E6" t="n" s="484">
        <f>SUM(E7:E11)</f>
        <v>0.0</v>
      </c>
      <c r="F6" t="n" s="484">
        <f>SUM(F7:F11)</f>
        <v>0.0</v>
      </c>
      <c r="G6" t="n" s="484">
        <f>SUM(G7:G11)</f>
        <v>0.0</v>
      </c>
      <c r="H6" t="n" s="484">
        <f>SUM(H7:H11)</f>
        <v>0.0</v>
      </c>
    </row>
    <row r="7" ht="14.2" customHeight="true">
      <c r="A7" t="str" s="483">
        <v>   海洋旅游</v>
      </c>
      <c r="B7" s="483"/>
      <c r="C7" t="n" s="485">
        <v>0.0</v>
      </c>
      <c r="D7" t="n" s="485">
        <v>0.0</v>
      </c>
      <c r="E7" t="n" s="485">
        <v>0.0</v>
      </c>
      <c r="F7" t="n" s="485">
        <v>0.0</v>
      </c>
      <c r="G7" t="n" s="485">
        <v>0.0</v>
      </c>
      <c r="H7" t="n" s="485">
        <v>0.0</v>
      </c>
    </row>
    <row r="8" ht="14.2" customHeight="true">
      <c r="A8" t="str" s="483">
        <v>   健康旅游</v>
      </c>
      <c r="B8" s="483"/>
      <c r="C8" t="n" s="485">
        <v>0.0</v>
      </c>
      <c r="D8" t="n" s="485">
        <v>0.0</v>
      </c>
      <c r="E8" t="n" s="485">
        <v>0.0</v>
      </c>
      <c r="F8" t="n" s="485">
        <v>0.0</v>
      </c>
      <c r="G8" t="n" s="485">
        <v>0.0</v>
      </c>
      <c r="H8" t="n" s="485">
        <v>0.0</v>
      </c>
    </row>
    <row r="9" ht="14.2" customHeight="true">
      <c r="A9" t="str" s="483">
        <v>   景区运营</v>
      </c>
      <c r="B9" s="483"/>
      <c r="C9" t="n" s="485">
        <v>0.0</v>
      </c>
      <c r="D9" t="n" s="485">
        <v>0.0</v>
      </c>
      <c r="E9" t="n" s="485">
        <v>0.0</v>
      </c>
      <c r="F9" t="n" s="485">
        <v>0.0</v>
      </c>
      <c r="G9" t="n" s="485">
        <v>0.0</v>
      </c>
      <c r="H9" t="n" s="485">
        <v>0.0</v>
      </c>
    </row>
    <row r="10" ht="14.2" customHeight="true">
      <c r="A10" t="str" s="483">
        <v>   港口服务</v>
      </c>
      <c r="B10" s="483"/>
      <c r="C10" t="n" s="485">
        <v>0.0</v>
      </c>
      <c r="D10" t="n" s="485">
        <v>0.0</v>
      </c>
      <c r="E10" t="n" s="485">
        <v>0.0</v>
      </c>
      <c r="F10" t="n" s="485">
        <v>0.0</v>
      </c>
      <c r="G10" t="n" s="485">
        <v>0.0</v>
      </c>
      <c r="H10" t="n" s="485">
        <v>0.0</v>
      </c>
    </row>
    <row r="11" ht="14.2" customHeight="true">
      <c r="A11" t="str" s="483">
        <v>   其他</v>
      </c>
      <c r="B11" s="483"/>
      <c r="C11" t="n" s="485">
        <v>0.0</v>
      </c>
      <c r="D11" t="n" s="485">
        <v>0.0</v>
      </c>
      <c r="E11" t="n" s="485">
        <v>0.0</v>
      </c>
      <c r="F11" t="n" s="485">
        <v>0.0</v>
      </c>
      <c r="G11" t="n" s="485">
        <v>0.0</v>
      </c>
      <c r="H11" t="n" s="485">
        <v>0.0</v>
      </c>
    </row>
    <row r="12" ht="14.2" customHeight="true">
      <c r="A12" t="str" s="483">
        <v>其他业务</v>
      </c>
      <c r="B12" s="483"/>
      <c r="C12" t="n" s="484">
        <f>SUM(C13:C15)</f>
        <v>0.0</v>
      </c>
      <c r="D12" t="n" s="484">
        <v>0.0</v>
      </c>
      <c r="E12" t="n" s="484">
        <f>SUM(E13:E15)</f>
        <v>0.0</v>
      </c>
      <c r="F12" t="n" s="484">
        <v>0.0</v>
      </c>
      <c r="G12" t="n" s="484">
        <f>SUM(G13:G15)</f>
        <v>0.0</v>
      </c>
      <c r="H12" t="n" s="484">
        <v>0.0</v>
      </c>
    </row>
    <row r="13" ht="14.2" customHeight="true">
      <c r="A13" t="str" s="483">
        <v>   废料处理收入</v>
      </c>
      <c r="B13" s="483"/>
      <c r="C13" t="n" s="485">
        <v>0.0</v>
      </c>
      <c r="D13" s="485"/>
      <c r="E13" t="n" s="486">
        <v>0.0</v>
      </c>
      <c r="F13" s="485"/>
      <c r="G13" t="n" s="485">
        <v>0.0</v>
      </c>
      <c r="H13" t="n" s="485">
        <v>0.0</v>
      </c>
    </row>
    <row r="14" ht="14.2" customHeight="true">
      <c r="A14" t="str" s="483">
        <v>   租赁收入</v>
      </c>
      <c r="B14" s="483"/>
      <c r="C14" t="n" s="485">
        <v>0.0</v>
      </c>
      <c r="D14" s="485"/>
      <c r="E14" t="n" s="486">
        <v>0.0</v>
      </c>
      <c r="F14" s="485"/>
      <c r="G14" t="n" s="485">
        <v>0.0</v>
      </c>
      <c r="H14" t="n" s="485">
        <v>0.0</v>
      </c>
    </row>
    <row r="15" ht="14.2" customHeight="true">
      <c r="A15" t="str" s="483">
        <v>   其他收入</v>
      </c>
      <c r="B15" s="483"/>
      <c r="C15" t="n" s="485">
        <v>0.0</v>
      </c>
      <c r="D15" s="485"/>
      <c r="E15" t="n" s="486">
        <v>0.0</v>
      </c>
      <c r="F15" s="485"/>
      <c r="G15" t="n" s="485">
        <v>0.0</v>
      </c>
      <c r="H15" t="n" s="485">
        <v>0.0</v>
      </c>
    </row>
    <row r="16" ht="14.2" customHeight="true">
      <c r="A16" t="str" s="487">
        <v>合  计</v>
      </c>
      <c r="B16" s="487"/>
      <c r="C16" t="n" s="488">
        <f>C6+C12</f>
        <v>0.0</v>
      </c>
      <c r="D16" t="n" s="488">
        <f>D6+D12</f>
        <v>0.0</v>
      </c>
      <c r="E16" t="n" s="488">
        <f>E6+E12</f>
        <v>0.0</v>
      </c>
      <c r="F16" t="n" s="488">
        <f>F6+F12</f>
        <v>0.0</v>
      </c>
      <c r="G16" t="n" s="488">
        <f>G6+G12</f>
        <v>0.0</v>
      </c>
      <c r="H16" t="n" s="488">
        <f>H6+H12</f>
        <v>0.0</v>
      </c>
    </row>
  </sheetData>
  <mergeCells>
    <mergeCell ref="A1:H1"/>
    <mergeCell ref="A4:B5"/>
    <mergeCell ref="C4:D4"/>
    <mergeCell ref="E4:F4"/>
    <mergeCell ref="G4:H4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</mergeCells>
  <pageMargins bottom="0.75" footer="0.3" header="0.3" left="0.7" right="0.7" top="0.75"/>
</worksheet>
</file>

<file path=xl/worksheets/sheet26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13.125" customWidth="true"/>
    <col min="2" max="2" width="21.328125" customWidth="true"/>
    <col min="3" max="3" width="21.328125" customWidth="true"/>
    <col min="4" max="4" width="21.328125" customWidth="true"/>
    <col min="6" max="6" width="14.765625" customWidth="true"/>
  </cols>
  <sheetData>
    <row r="1" ht="14.2" customHeight="true"/>
    <row r="1" ht="14.2" customHeight="true">
      <c r="A1" t="str" s="489">
        <v>税金及附加</v>
      </c>
      <c r="B1" s="489"/>
      <c r="C1" s="489"/>
      <c r="D1" s="489"/>
      <c r="E1" s="26"/>
      <c r="F1" s="26"/>
    </row>
    <row r="2" ht="14.2" customHeight="true">
      <c r="A2" s="490"/>
      <c r="B2" s="490"/>
      <c r="C2" s="491"/>
      <c r="D2" s="491"/>
      <c r="E2" s="26"/>
      <c r="F2" s="26"/>
    </row>
    <row r="3" ht="14.2" customHeight="true">
      <c r="A3" t="str" s="492">
        <v>编制单位：</v>
      </c>
      <c r="B3" t="n" s="493">
        <v>0.0</v>
      </c>
      <c r="C3" t="n" s="494">
        <v>0.0</v>
      </c>
      <c r="D3" t="str" s="494">
        <v>单位/元</v>
      </c>
      <c r="E3" s="26"/>
      <c r="F3" s="26"/>
    </row>
    <row r="4" ht="14.2" customHeight="true">
      <c r="A4" t="str" s="495">
        <v>项  目</v>
      </c>
      <c r="B4" s="495"/>
      <c r="C4" t="str" s="496">
        <v>本月数</v>
      </c>
      <c r="D4" t="str" s="496">
        <v>本年累计数</v>
      </c>
      <c r="E4" s="26"/>
      <c r="F4" s="26"/>
    </row>
    <row r="5" ht="14.2" customHeight="true">
      <c r="A5" t="str" s="497">
        <v>城市维护建设税</v>
      </c>
      <c r="B5" s="497"/>
      <c r="C5" t="n" s="498">
        <v>0.0</v>
      </c>
      <c r="D5" t="n" s="498">
        <v>0.0</v>
      </c>
      <c r="E5" s="26"/>
      <c r="F5" s="26"/>
    </row>
    <row r="6" ht="14.2" customHeight="true">
      <c r="A6" t="str" s="499">
        <v>营业税</v>
      </c>
      <c r="B6" s="499"/>
      <c r="C6" t="n" s="498">
        <v>0.0</v>
      </c>
      <c r="D6" t="n" s="498">
        <v>0.0</v>
      </c>
      <c r="E6" s="26"/>
      <c r="F6" s="26"/>
    </row>
    <row r="7" ht="14.2" customHeight="true">
      <c r="A7" t="str" s="499">
        <v>水利基金</v>
      </c>
      <c r="B7" s="499"/>
      <c r="C7" t="n" s="498">
        <v>0.0</v>
      </c>
      <c r="D7" t="n" s="498">
        <v>0.0</v>
      </c>
      <c r="E7" s="26"/>
      <c r="F7" s="26"/>
    </row>
    <row r="8" ht="14.2" customHeight="true">
      <c r="A8" t="str" s="499">
        <v>教育费附加</v>
      </c>
      <c r="B8" s="499"/>
      <c r="C8" t="n" s="498">
        <v>0.0</v>
      </c>
      <c r="D8" t="n" s="498">
        <v>0.0</v>
      </c>
      <c r="E8" s="26"/>
      <c r="F8" s="26"/>
    </row>
    <row r="9" ht="14.2" customHeight="true">
      <c r="A9" t="str" s="499">
        <v>地方教育费附加</v>
      </c>
      <c r="B9" s="499"/>
      <c r="C9" t="n" s="498">
        <v>0.0</v>
      </c>
      <c r="D9" t="n" s="498">
        <v>0.0</v>
      </c>
      <c r="E9" s="26"/>
      <c r="F9" s="26"/>
    </row>
    <row r="10" ht="14.2" customHeight="true">
      <c r="A10" t="str" s="499">
        <v>房产税</v>
      </c>
      <c r="B10" s="499"/>
      <c r="C10" t="n" s="498">
        <v>0.0</v>
      </c>
      <c r="D10" t="n" s="498">
        <v>0.0</v>
      </c>
      <c r="E10" s="26"/>
      <c r="F10" s="26"/>
    </row>
    <row r="11" ht="14.2" customHeight="true">
      <c r="A11" t="str" s="499">
        <v>土地使用税</v>
      </c>
      <c r="B11" s="499"/>
      <c r="C11" t="n" s="498">
        <v>0.0</v>
      </c>
      <c r="D11" t="n" s="498">
        <v>0.0</v>
      </c>
      <c r="E11" s="26"/>
      <c r="F11" s="26"/>
    </row>
    <row r="12" ht="14.2" customHeight="true">
      <c r="A12" t="str" s="499">
        <v>车船使用税</v>
      </c>
      <c r="B12" s="499"/>
      <c r="C12" t="n" s="498">
        <v>0.0</v>
      </c>
      <c r="D12" t="n" s="498">
        <v>0.0</v>
      </c>
      <c r="E12" s="26"/>
      <c r="F12" s="26"/>
    </row>
    <row r="13" ht="14.2" customHeight="true">
      <c r="A13" t="str" s="499">
        <v>印花税</v>
      </c>
      <c r="B13" s="499"/>
      <c r="C13" t="n" s="498">
        <v>0.0</v>
      </c>
      <c r="D13" t="n" s="498">
        <v>0.0</v>
      </c>
      <c r="E13" s="26"/>
      <c r="F13" s="26"/>
    </row>
    <row r="14" ht="14.2" customHeight="true">
      <c r="A14" t="str" s="499">
        <v>残疾人就业保证金</v>
      </c>
      <c r="B14" s="499"/>
      <c r="C14" t="n" s="500">
        <v>0.0</v>
      </c>
      <c r="D14" t="n" s="498">
        <v>0.0</v>
      </c>
      <c r="E14" s="26"/>
      <c r="F14" s="26"/>
    </row>
    <row r="15" ht="14.2" customHeight="true">
      <c r="A15" t="str" s="499">
        <v>文化事业建设费</v>
      </c>
      <c r="B15" s="499"/>
      <c r="C15" t="n" s="500">
        <v>0.0</v>
      </c>
      <c r="D15" t="n" s="498">
        <v>0.0</v>
      </c>
      <c r="E15" s="26"/>
      <c r="F15" s="26"/>
    </row>
    <row r="16" ht="14.2" customHeight="true">
      <c r="A16" t="str" s="501">
        <v>合  计</v>
      </c>
      <c r="B16" s="501"/>
      <c r="C16" t="n" s="502">
        <f>SUM(C5:C15)</f>
        <v>0.0</v>
      </c>
      <c r="D16" t="n" s="502">
        <f>SUM(D5:D15)</f>
        <v>0.0</v>
      </c>
      <c r="E16" s="26"/>
      <c r="F16" s="26"/>
    </row>
    <row r="17" ht="14.2" customHeight="true">
      <c r="A17" s="26"/>
      <c r="B17" s="26"/>
      <c r="C17" s="26"/>
      <c r="D17" s="26"/>
      <c r="E17" s="26"/>
      <c r="F17" s="26"/>
    </row>
    <row r="18" ht="14.2" customHeight="true">
      <c r="A18" s="26"/>
      <c r="B18" s="26"/>
      <c r="C18" s="26"/>
      <c r="D18" s="26"/>
      <c r="E18" s="26"/>
      <c r="F18" s="26"/>
    </row>
    <row r="19" ht="14.2" customHeight="true">
      <c r="A19" s="26"/>
      <c r="B19" s="26"/>
      <c r="C19" s="26"/>
      <c r="D19" s="26"/>
      <c r="E19" s="26"/>
      <c r="F19" s="26"/>
    </row>
    <row r="20" ht="14.2" customHeight="true">
      <c r="A20" s="26"/>
      <c r="B20" s="26"/>
      <c r="C20" s="26"/>
      <c r="D20" s="26"/>
      <c r="E20" s="26"/>
      <c r="F20" s="26"/>
    </row>
    <row r="21" ht="14.2" customHeight="true">
      <c r="A21" s="26"/>
      <c r="B21" s="26"/>
      <c r="C21" s="26"/>
      <c r="D21" s="26"/>
      <c r="E21" s="26"/>
      <c r="F21" s="26"/>
    </row>
    <row r="22" ht="14.2" customHeight="true">
      <c r="A22" s="26"/>
      <c r="B22" s="26"/>
      <c r="C22" s="26"/>
      <c r="D22" s="26"/>
      <c r="E22" s="26"/>
      <c r="F22" s="503"/>
    </row>
    <row r="23" ht="14.2" customHeight="true">
      <c r="A23" s="26"/>
      <c r="B23" s="26"/>
      <c r="C23" s="26"/>
      <c r="D23" s="26"/>
      <c r="E23" s="26"/>
      <c r="F23" s="503"/>
    </row>
  </sheetData>
  <mergeCells>
    <mergeCell ref="A1:D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</mergeCells>
  <pageMargins bottom="0.75" footer="0.3" header="0.3" left="0.7" right="0.7" top="0.75"/>
</worksheet>
</file>

<file path=xl/worksheets/sheet27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14.765625" customWidth="true"/>
    <col min="2" max="2" width="19.140625" customWidth="true"/>
    <col min="3" max="3" width="5.46875" customWidth="true"/>
    <col min="4" max="4" width="21.875" customWidth="true"/>
    <col min="5" max="5" width="21.875" customWidth="true"/>
    <col min="6" max="6" width="21.875" customWidth="true"/>
  </cols>
  <sheetData>
    <row r="1" ht="14.2" customHeight="true"/>
    <row r="1" ht="14.2" customHeight="true">
      <c r="A1" t="str" s="504">
        <v>销售费用</v>
      </c>
      <c r="B1" s="504"/>
      <c r="C1" s="504"/>
      <c r="D1" s="504"/>
      <c r="E1" s="504"/>
      <c r="F1" s="504"/>
    </row>
    <row r="2" ht="14.2" customHeight="true">
      <c r="A2" s="27"/>
      <c r="B2" s="27"/>
      <c r="C2" s="27"/>
      <c r="D2" s="27"/>
      <c r="E2" s="27"/>
      <c r="F2" s="27"/>
    </row>
    <row r="3" ht="14.2" customHeight="true">
      <c r="A3" t="str" s="505">
        <v>编制单位：</v>
      </c>
      <c r="B3" t="n" s="506">
        <v>0.0</v>
      </c>
      <c r="C3" s="27"/>
      <c r="D3" t="n" s="507">
        <v>0.0</v>
      </c>
      <c r="E3" s="27"/>
      <c r="F3" t="str" s="508">
        <v>单位/元</v>
      </c>
    </row>
    <row r="4" ht="14.2" customHeight="true">
      <c r="A4" t="str" s="509">
        <v>项   目</v>
      </c>
      <c r="B4" s="509"/>
      <c r="C4" t="str" s="510">
        <v>行次</v>
      </c>
      <c r="D4" t="str" s="510">
        <v>本月数</v>
      </c>
      <c r="E4" t="str" s="510">
        <v>本年累计数</v>
      </c>
      <c r="F4" t="str" s="510">
        <v>上年同期数</v>
      </c>
    </row>
    <row r="5" ht="14.2" customHeight="true">
      <c r="A5" t="str" s="511">
        <v>合计</v>
      </c>
      <c r="B5" s="511"/>
      <c r="C5" t="n" s="510">
        <v>1.0</v>
      </c>
      <c r="D5" t="n" s="512">
        <f>D6+D20+D24+SUM(D31:D37)+D42+D45+D46+D54+SUM(D59:D61)+D67+D68+SUM(D73:D83)</f>
        <v>0.0</v>
      </c>
      <c r="E5" t="n" s="512">
        <f>E6+E20+E24+SUM(E31:E37)+E42+E45+E46+E54+SUM(E59:E61)+E67+E68+SUM(E73:E83)</f>
        <v>0.0</v>
      </c>
      <c r="F5" t="n" s="513">
        <f>F6+F20+F24+SUM(F31:F37)+F42+F45+F46+F54+SUM(F59:F61)+F67+F68+SUM(F73:F83)</f>
        <v>0.0</v>
      </c>
    </row>
    <row r="6" ht="14.2" customHeight="true">
      <c r="A6" t="str" s="514">
        <v>职工薪酬</v>
      </c>
      <c r="B6" s="514"/>
      <c r="C6" t="n" s="510">
        <v>2.0</v>
      </c>
      <c r="D6" t="n" s="512">
        <f>SUM(D7:D19)</f>
        <v>0.0</v>
      </c>
      <c r="E6" t="n" s="512">
        <f>SUM(E7:E19)</f>
        <v>0.0</v>
      </c>
      <c r="F6" t="n" s="513">
        <f>SUM(F7:F19)</f>
        <v>0.0</v>
      </c>
    </row>
    <row r="7" ht="14.2" customHeight="true">
      <c r="A7" t="str" s="514">
        <v>    工  资</v>
      </c>
      <c r="B7" s="514"/>
      <c r="C7" t="n" s="510">
        <v>3.0</v>
      </c>
      <c r="D7" t="n" s="515">
        <v>0.0</v>
      </c>
      <c r="E7" t="n" s="515">
        <v>0.0</v>
      </c>
      <c r="F7" t="n" s="516">
        <v>0.0</v>
      </c>
    </row>
    <row r="8" ht="14.2" customHeight="true">
      <c r="A8" t="str" s="514">
        <v>    福利费</v>
      </c>
      <c r="B8" s="514"/>
      <c r="C8" t="n" s="510">
        <v>4.0</v>
      </c>
      <c r="D8" t="n" s="515">
        <v>0.0</v>
      </c>
      <c r="E8" t="n" s="515">
        <v>0.0</v>
      </c>
      <c r="F8" t="n" s="516">
        <v>0.0</v>
      </c>
    </row>
    <row r="9" ht="14.2" customHeight="true">
      <c r="A9" t="str" s="514">
        <v>    养老保险费</v>
      </c>
      <c r="B9" s="514"/>
      <c r="C9" t="n" s="510">
        <v>5.0</v>
      </c>
      <c r="D9" t="n" s="515">
        <v>0.0</v>
      </c>
      <c r="E9" t="n" s="515">
        <v>0.0</v>
      </c>
      <c r="F9" t="n" s="516">
        <v>0.0</v>
      </c>
    </row>
    <row r="10" ht="14.2" customHeight="true">
      <c r="A10" t="str" s="514">
        <v>    失业保险费</v>
      </c>
      <c r="B10" s="514"/>
      <c r="C10" t="n" s="510">
        <v>6.0</v>
      </c>
      <c r="D10" t="n" s="515">
        <v>0.0</v>
      </c>
      <c r="E10" t="n" s="515">
        <v>0.0</v>
      </c>
      <c r="F10" t="n" s="516">
        <v>0.0</v>
      </c>
    </row>
    <row r="11" ht="14.2" customHeight="true">
      <c r="A11" t="str" s="514">
        <v>    医疗保险费</v>
      </c>
      <c r="B11" s="514"/>
      <c r="C11" t="n" s="510">
        <v>7.0</v>
      </c>
      <c r="D11" t="n" s="515">
        <v>0.0</v>
      </c>
      <c r="E11" t="n" s="515">
        <v>0.0</v>
      </c>
      <c r="F11" t="n" s="516">
        <v>0.0</v>
      </c>
    </row>
    <row r="12" ht="14.2" customHeight="true">
      <c r="A12" t="str" s="514">
        <v>    工伤保险费</v>
      </c>
      <c r="B12" s="514"/>
      <c r="C12" t="n" s="510">
        <v>8.0</v>
      </c>
      <c r="D12" t="n" s="515">
        <v>0.0</v>
      </c>
      <c r="E12" t="n" s="515">
        <v>0.0</v>
      </c>
      <c r="F12" t="n" s="516">
        <v>0.0</v>
      </c>
    </row>
    <row r="13" ht="14.2" customHeight="true">
      <c r="A13" t="str" s="514">
        <v>    生育保险费</v>
      </c>
      <c r="B13" s="514"/>
      <c r="C13" t="n" s="510">
        <v>9.0</v>
      </c>
      <c r="D13" t="n" s="515">
        <v>0.0</v>
      </c>
      <c r="E13" t="n" s="515">
        <v>0.0</v>
      </c>
      <c r="F13" t="n" s="516">
        <v>0.0</v>
      </c>
    </row>
    <row r="14" ht="14.2" customHeight="true">
      <c r="A14" t="str" s="514">
        <v>    住房公积金</v>
      </c>
      <c r="B14" s="514"/>
      <c r="C14" t="n" s="510">
        <v>10.0</v>
      </c>
      <c r="D14" t="n" s="515">
        <v>0.0</v>
      </c>
      <c r="E14" t="n" s="515">
        <v>0.0</v>
      </c>
      <c r="F14" t="n" s="516">
        <v>0.0</v>
      </c>
    </row>
    <row r="15" ht="14.2" customHeight="true">
      <c r="A15" t="str" s="514">
        <v>    工会经费</v>
      </c>
      <c r="B15" s="514"/>
      <c r="C15" t="n" s="510">
        <v>11.0</v>
      </c>
      <c r="D15" t="n" s="515">
        <v>0.0</v>
      </c>
      <c r="E15" t="n" s="515">
        <v>0.0</v>
      </c>
      <c r="F15" t="n" s="516">
        <v>0.0</v>
      </c>
    </row>
    <row r="16" ht="14.2" customHeight="true">
      <c r="A16" t="str" s="514">
        <v>    职工教育经费</v>
      </c>
      <c r="B16" s="514"/>
      <c r="C16" t="n" s="510">
        <v>12.0</v>
      </c>
      <c r="D16" t="n" s="515">
        <v>0.0</v>
      </c>
      <c r="E16" t="n" s="515">
        <v>0.0</v>
      </c>
      <c r="F16" t="n" s="516">
        <v>0.0</v>
      </c>
    </row>
    <row r="17" ht="14.2" customHeight="true">
      <c r="A17" t="str" s="514">
        <v>    非货币性福利</v>
      </c>
      <c r="B17" s="514"/>
      <c r="C17" t="n" s="510">
        <v>13.0</v>
      </c>
      <c r="D17" t="n" s="515">
        <v>0.0</v>
      </c>
      <c r="E17" t="n" s="515">
        <v>0.0</v>
      </c>
      <c r="F17" t="n" s="516">
        <v>0.0</v>
      </c>
    </row>
    <row r="18" ht="14.2" customHeight="true">
      <c r="A18" t="str" s="514">
        <v>    因解除劳动关系给予的补偿</v>
      </c>
      <c r="B18" s="514"/>
      <c r="C18" t="n" s="510">
        <v>14.0</v>
      </c>
      <c r="D18" t="n" s="515">
        <v>0.0</v>
      </c>
      <c r="E18" t="n" s="515">
        <v>0.0</v>
      </c>
      <c r="F18" t="n" s="516">
        <v>0.0</v>
      </c>
    </row>
    <row r="19" ht="14.2" customHeight="true">
      <c r="A19" t="str" s="514">
        <v>    其他</v>
      </c>
      <c r="B19" s="514"/>
      <c r="C19" t="n" s="510">
        <v>15.0</v>
      </c>
      <c r="D19" t="n" s="515">
        <v>0.0</v>
      </c>
      <c r="E19" t="n" s="515">
        <v>0.0</v>
      </c>
      <c r="F19" t="n" s="516">
        <v>0.0</v>
      </c>
    </row>
    <row r="20" ht="14.2" customHeight="true">
      <c r="A20" t="str" s="514">
        <v>劳动保护费</v>
      </c>
      <c r="B20" s="514"/>
      <c r="C20" t="n" s="510">
        <v>16.0</v>
      </c>
      <c r="D20" t="n" s="512">
        <f>SUM(D21:D23)</f>
        <v>0.0</v>
      </c>
      <c r="E20" t="n" s="512">
        <f>SUM(E21:E23)</f>
        <v>0.0</v>
      </c>
      <c r="F20" t="n" s="513">
        <f>SUM(F21:F23)</f>
        <v>0.0</v>
      </c>
    </row>
    <row r="21" ht="14.2" customHeight="true">
      <c r="A21" t="str" s="514">
        <v>    防护用品费</v>
      </c>
      <c r="B21" s="514"/>
      <c r="C21" t="n" s="510">
        <v>17.0</v>
      </c>
      <c r="D21" t="n" s="515">
        <v>0.0</v>
      </c>
      <c r="E21" t="n" s="515">
        <v>0.0</v>
      </c>
      <c r="F21" t="n" s="516">
        <v>0.0</v>
      </c>
    </row>
    <row r="22" ht="14.2" customHeight="true">
      <c r="A22" t="str" s="514">
        <v>   专用工装费</v>
      </c>
      <c r="B22" s="514"/>
      <c r="C22" t="n" s="510">
        <v>18.0</v>
      </c>
      <c r="D22" t="n" s="515">
        <v>0.0</v>
      </c>
      <c r="E22" t="n" s="515">
        <v>0.0</v>
      </c>
      <c r="F22" t="n" s="516">
        <v>0.0</v>
      </c>
    </row>
    <row r="23" ht="14.2" customHeight="true">
      <c r="A23" t="str" s="514">
        <v>    其  他</v>
      </c>
      <c r="B23" s="514"/>
      <c r="C23" t="n" s="510">
        <v>19.0</v>
      </c>
      <c r="D23" t="n" s="515">
        <v>0.0</v>
      </c>
      <c r="E23" t="n" s="515">
        <v>0.0</v>
      </c>
      <c r="F23" t="n" s="516">
        <v>0.0</v>
      </c>
    </row>
    <row r="24" ht="14.2" customHeight="true">
      <c r="A24" t="str" s="514">
        <v>运输费</v>
      </c>
      <c r="B24" s="514"/>
      <c r="C24" t="n" s="510">
        <v>20.0</v>
      </c>
      <c r="D24" t="n" s="512">
        <f>SUM(D25:D30)</f>
        <v>0.0</v>
      </c>
      <c r="E24" t="n" s="512">
        <f>SUM(E25:E30)</f>
        <v>0.0</v>
      </c>
      <c r="F24" t="n" s="513">
        <f>SUM(F25:F30)</f>
        <v>0.0</v>
      </c>
    </row>
    <row r="25" ht="14.2" customHeight="true">
      <c r="A25" t="str" s="514">
        <v>    汽运费</v>
      </c>
      <c r="B25" s="514"/>
      <c r="C25" t="n" s="510">
        <v>21.0</v>
      </c>
      <c r="D25" t="n" s="515">
        <v>0.0</v>
      </c>
      <c r="E25" t="n" s="515">
        <v>0.0</v>
      </c>
      <c r="F25" t="n" s="516">
        <v>0.0</v>
      </c>
    </row>
    <row r="26" ht="14.2" customHeight="true">
      <c r="A26" t="str" s="514">
        <v>    海运费</v>
      </c>
      <c r="B26" s="514"/>
      <c r="C26" t="n" s="510">
        <v>22.0</v>
      </c>
      <c r="D26" t="n" s="515">
        <v>0.0</v>
      </c>
      <c r="E26" t="n" s="515">
        <v>0.0</v>
      </c>
      <c r="F26" t="n" s="516">
        <v>0.0</v>
      </c>
    </row>
    <row r="27" ht="14.2" customHeight="true">
      <c r="A27" t="str" s="514">
        <v>    铁路运费</v>
      </c>
      <c r="B27" s="514"/>
      <c r="C27" t="n" s="510">
        <v>23.0</v>
      </c>
      <c r="D27" t="n" s="515">
        <v>0.0</v>
      </c>
      <c r="E27" t="n" s="515">
        <v>0.0</v>
      </c>
      <c r="F27" t="n" s="516">
        <v>0.0</v>
      </c>
    </row>
    <row r="28" ht="14.2" customHeight="true">
      <c r="A28" t="str" s="514">
        <v>    过路过桥费</v>
      </c>
      <c r="B28" s="514"/>
      <c r="C28" t="n" s="510">
        <v>24.0</v>
      </c>
      <c r="D28" t="n" s="515">
        <v>0.0</v>
      </c>
      <c r="E28" t="n" s="515">
        <v>0.0</v>
      </c>
      <c r="F28" t="n" s="516">
        <v>0.0</v>
      </c>
    </row>
    <row r="29" ht="14.2" customHeight="true">
      <c r="A29" t="str" s="514">
        <v>    加油加气费</v>
      </c>
      <c r="B29" s="514"/>
      <c r="C29" t="n" s="510">
        <v>25.0</v>
      </c>
      <c r="D29" t="n" s="515">
        <v>0.0</v>
      </c>
      <c r="E29" t="n" s="515">
        <v>0.0</v>
      </c>
      <c r="F29" t="n" s="516">
        <v>0.0</v>
      </c>
    </row>
    <row r="30" ht="14.2" customHeight="true">
      <c r="A30" t="str" s="514">
        <v>    其  他</v>
      </c>
      <c r="B30" s="514"/>
      <c r="C30" t="n" s="510">
        <v>26.0</v>
      </c>
      <c r="D30" t="n" s="515">
        <v>0.0</v>
      </c>
      <c r="E30" t="n" s="515">
        <v>0.0</v>
      </c>
      <c r="F30" t="n" s="516">
        <v>0.0</v>
      </c>
    </row>
    <row r="31" ht="14.2" customHeight="true">
      <c r="A31" t="str" s="514">
        <v>装卸费</v>
      </c>
      <c r="B31" s="514"/>
      <c r="C31" t="n" s="510">
        <v>27.0</v>
      </c>
      <c r="D31" t="n" s="515">
        <v>0.0</v>
      </c>
      <c r="E31" t="n" s="515">
        <v>0.0</v>
      </c>
      <c r="F31" t="n" s="516">
        <v>0.0</v>
      </c>
    </row>
    <row r="32" ht="14.2" customHeight="true">
      <c r="A32" t="str" s="514">
        <v>包装费</v>
      </c>
      <c r="B32" s="514"/>
      <c r="C32" t="n" s="510">
        <v>28.0</v>
      </c>
      <c r="D32" t="n" s="515">
        <v>0.0</v>
      </c>
      <c r="E32" t="n" s="515">
        <v>0.0</v>
      </c>
      <c r="F32" t="n" s="516">
        <v>0.0</v>
      </c>
    </row>
    <row r="33" ht="14.2" customHeight="true">
      <c r="A33" t="str" s="514">
        <v>保险费</v>
      </c>
      <c r="B33" s="514"/>
      <c r="C33" t="n" s="510">
        <v>29.0</v>
      </c>
      <c r="D33" t="n" s="515">
        <v>0.0</v>
      </c>
      <c r="E33" t="n" s="515">
        <v>0.0</v>
      </c>
      <c r="F33" t="n" s="516">
        <v>0.0</v>
      </c>
    </row>
    <row r="34" ht="14.2" customHeight="true">
      <c r="A34" t="str" s="514">
        <v>商检费</v>
      </c>
      <c r="B34" s="514"/>
      <c r="C34" t="n" s="510">
        <v>30.0</v>
      </c>
      <c r="D34" t="n" s="515">
        <v>0.0</v>
      </c>
      <c r="E34" t="n" s="515">
        <v>0.0</v>
      </c>
      <c r="F34" t="n" s="516">
        <v>0.0</v>
      </c>
    </row>
    <row r="35" ht="14.2" customHeight="true">
      <c r="A35" t="str" s="514">
        <v>售后服务费</v>
      </c>
      <c r="B35" s="514"/>
      <c r="C35" t="n" s="510">
        <v>31.0</v>
      </c>
      <c r="D35" t="n" s="515">
        <v>0.0</v>
      </c>
      <c r="E35" t="n" s="515">
        <v>0.0</v>
      </c>
      <c r="F35" t="n" s="516">
        <v>0.0</v>
      </c>
    </row>
    <row r="36" ht="14.2" customHeight="true">
      <c r="A36" t="str" s="514">
        <v>招标投标费</v>
      </c>
      <c r="B36" s="514"/>
      <c r="C36" t="n" s="510">
        <v>32.0</v>
      </c>
      <c r="D36" t="n" s="515">
        <v>0.0</v>
      </c>
      <c r="E36" t="n" s="515">
        <v>0.0</v>
      </c>
      <c r="F36" t="n" s="516">
        <v>0.0</v>
      </c>
    </row>
    <row r="37" ht="14.2" customHeight="true">
      <c r="A37" t="str" s="514">
        <v>广告宣传费</v>
      </c>
      <c r="B37" s="514"/>
      <c r="C37" t="n" s="510">
        <v>33.0</v>
      </c>
      <c r="D37" t="n" s="512">
        <f>SUM(D38:D41)</f>
        <v>0.0</v>
      </c>
      <c r="E37" t="n" s="512">
        <f>SUM(E38:E41)</f>
        <v>0.0</v>
      </c>
      <c r="F37" t="n" s="513">
        <f>SUM(F38:F41)</f>
        <v>0.0</v>
      </c>
    </row>
    <row r="38" ht="14.2" customHeight="true">
      <c r="A38" t="str" s="514">
        <v>    广告费</v>
      </c>
      <c r="B38" s="514"/>
      <c r="C38" t="n" s="510">
        <v>34.0</v>
      </c>
      <c r="D38" t="n" s="515">
        <v>0.0</v>
      </c>
      <c r="E38" t="n" s="515">
        <v>0.0</v>
      </c>
      <c r="F38" t="n" s="516">
        <v>0.0</v>
      </c>
    </row>
    <row r="39" ht="14.2" customHeight="true">
      <c r="A39" t="str" s="514">
        <v>    宣传费</v>
      </c>
      <c r="B39" s="514"/>
      <c r="C39" t="n" s="510">
        <v>35.0</v>
      </c>
      <c r="D39" t="n" s="515">
        <v>0.0</v>
      </c>
      <c r="E39" t="n" s="515">
        <v>0.0</v>
      </c>
      <c r="F39" t="n" s="516">
        <v>0.0</v>
      </c>
    </row>
    <row r="40" ht="14.2" customHeight="true">
      <c r="A40" t="str" s="514">
        <v>    展览费</v>
      </c>
      <c r="B40" s="514"/>
      <c r="C40" t="n" s="510">
        <v>36.0</v>
      </c>
      <c r="D40" t="n" s="515">
        <v>0.0</v>
      </c>
      <c r="E40" t="n" s="515">
        <v>0.0</v>
      </c>
      <c r="F40" t="n" s="516">
        <v>0.0</v>
      </c>
    </row>
    <row r="41" ht="14.2" customHeight="true">
      <c r="A41" t="str" s="514">
        <v>    印刷费</v>
      </c>
      <c r="B41" s="514"/>
      <c r="C41" t="n" s="510">
        <v>37.0</v>
      </c>
      <c r="D41" t="n" s="515">
        <v>0.0</v>
      </c>
      <c r="E41" t="n" s="515">
        <v>0.0</v>
      </c>
      <c r="F41" t="n" s="516">
        <v>0.0</v>
      </c>
    </row>
    <row r="42" ht="14.2" customHeight="true">
      <c r="A42" t="str" s="514">
        <v>业务招待费</v>
      </c>
      <c r="B42" s="514"/>
      <c r="C42" t="n" s="510">
        <v>38.0</v>
      </c>
      <c r="D42" t="n" s="512">
        <f>SUM(D43:D44)</f>
        <v>0.0</v>
      </c>
      <c r="E42" t="n" s="512">
        <f>SUM(E43:E44)</f>
        <v>0.0</v>
      </c>
      <c r="F42" t="n" s="513">
        <f>SUM(F43:F44)</f>
        <v>0.0</v>
      </c>
    </row>
    <row r="43" ht="14.2" customHeight="true">
      <c r="A43" t="str" s="514">
        <v>    餐饮费</v>
      </c>
      <c r="B43" s="514"/>
      <c r="C43" t="n" s="510">
        <v>39.0</v>
      </c>
      <c r="D43" t="n" s="515">
        <v>0.0</v>
      </c>
      <c r="E43" t="n" s="515">
        <v>0.0</v>
      </c>
      <c r="F43" t="n" s="516">
        <v>0.0</v>
      </c>
    </row>
    <row r="44" ht="14.2" customHeight="true">
      <c r="A44" t="str" s="514">
        <v>    其  他    </v>
      </c>
      <c r="B44" s="514"/>
      <c r="C44" t="n" s="510">
        <v>40.0</v>
      </c>
      <c r="D44" t="n" s="515">
        <v>0.0</v>
      </c>
      <c r="E44" t="n" s="515">
        <v>0.0</v>
      </c>
      <c r="F44" t="n" s="516">
        <v>0.0</v>
      </c>
    </row>
    <row r="45" ht="14.2" customHeight="true">
      <c r="A45" t="str" s="514">
        <v>差旅费</v>
      </c>
      <c r="B45" s="514"/>
      <c r="C45" t="n" s="510">
        <v>41.0</v>
      </c>
      <c r="D45" t="n" s="515">
        <v>0.0</v>
      </c>
      <c r="E45" t="n" s="515">
        <v>0.0</v>
      </c>
      <c r="F45" t="n" s="516">
        <v>0.0</v>
      </c>
    </row>
    <row r="46" ht="14.2" customHeight="true">
      <c r="A46" t="str" s="514">
        <v>办公费</v>
      </c>
      <c r="B46" s="514"/>
      <c r="C46" t="n" s="510">
        <v>42.0</v>
      </c>
      <c r="D46" t="n" s="512">
        <f>SUM(D47:D53)</f>
        <v>0.0</v>
      </c>
      <c r="E46" t="n" s="512">
        <f>SUM(E47:E53)</f>
        <v>0.0</v>
      </c>
      <c r="F46" t="n" s="513">
        <f>SUM(F47:F53)</f>
        <v>0.0</v>
      </c>
    </row>
    <row r="47" ht="14.2" customHeight="true">
      <c r="A47" t="str" s="514">
        <v>    办公用品费</v>
      </c>
      <c r="B47" s="514"/>
      <c r="C47" t="n" s="510">
        <v>43.0</v>
      </c>
      <c r="D47" t="n" s="515">
        <v>0.0</v>
      </c>
      <c r="E47" t="n" s="515">
        <v>0.0</v>
      </c>
      <c r="F47" t="n" s="516">
        <v>0.0</v>
      </c>
    </row>
    <row r="48" ht="14.2" customHeight="true">
      <c r="A48" t="str" s="514">
        <v>    办公设备耗材</v>
      </c>
      <c r="B48" s="514"/>
      <c r="C48" t="n" s="510">
        <v>44.0</v>
      </c>
      <c r="D48" t="n" s="515">
        <v>0.0</v>
      </c>
      <c r="E48" t="n" s="515">
        <v>0.0</v>
      </c>
      <c r="F48" t="n" s="516">
        <v>0.0</v>
      </c>
    </row>
    <row r="49" ht="14.2" customHeight="true">
      <c r="A49" t="str" s="514">
        <v>    报刊资料费</v>
      </c>
      <c r="B49" s="514"/>
      <c r="C49" t="n" s="510">
        <v>45.0</v>
      </c>
      <c r="D49" t="n" s="515">
        <v>0.0</v>
      </c>
      <c r="E49" t="n" s="515">
        <v>0.0</v>
      </c>
      <c r="F49" t="n" s="516">
        <v>0.0</v>
      </c>
    </row>
    <row r="50" ht="14.2" customHeight="true">
      <c r="A50" t="str" s="514">
        <v>    邮寄费</v>
      </c>
      <c r="B50" s="514"/>
      <c r="C50" t="n" s="510">
        <v>46.0</v>
      </c>
      <c r="D50" t="n" s="515">
        <v>0.0</v>
      </c>
      <c r="E50" t="n" s="515">
        <v>0.0</v>
      </c>
      <c r="F50" t="n" s="516">
        <v>0.0</v>
      </c>
    </row>
    <row r="51" ht="14.2" customHeight="true">
      <c r="A51" t="str" s="514">
        <v>    复印费</v>
      </c>
      <c r="B51" s="514"/>
      <c r="C51" t="n" s="510">
        <v>47.0</v>
      </c>
      <c r="D51" t="n" s="515">
        <v>0.0</v>
      </c>
      <c r="E51" t="n" s="515">
        <v>0.0</v>
      </c>
      <c r="F51" t="n" s="516">
        <v>0.0</v>
      </c>
    </row>
    <row r="52" ht="14.2" customHeight="true">
      <c r="A52" t="str" s="514">
        <v>    稿酬费</v>
      </c>
      <c r="B52" s="514"/>
      <c r="C52" t="n" s="510">
        <v>48.0</v>
      </c>
      <c r="D52" t="n" s="515">
        <v>0.0</v>
      </c>
      <c r="E52" t="n" s="515">
        <v>0.0</v>
      </c>
      <c r="F52" t="n" s="516">
        <v>0.0</v>
      </c>
    </row>
    <row r="53" ht="14.2" customHeight="true">
      <c r="A53" t="str" s="514">
        <v>    其  他</v>
      </c>
      <c r="B53" s="514"/>
      <c r="C53" t="n" s="510">
        <v>49.0</v>
      </c>
      <c r="D53" t="n" s="515">
        <v>0.0</v>
      </c>
      <c r="E53" t="n" s="515">
        <v>0.0</v>
      </c>
      <c r="F53" t="n" s="516">
        <v>0.0</v>
      </c>
    </row>
    <row r="54" ht="14.2" customHeight="true">
      <c r="A54" t="str" s="514">
        <v>通讯费</v>
      </c>
      <c r="B54" s="514"/>
      <c r="C54" t="n" s="510">
        <v>50.0</v>
      </c>
      <c r="D54" t="n" s="512">
        <f>SUM(D55:D58)</f>
        <v>0.0</v>
      </c>
      <c r="E54" t="n" s="512">
        <f>SUM(E55:E58)</f>
        <v>0.0</v>
      </c>
      <c r="F54" t="n" s="512">
        <f>SUM(F55:F58)</f>
        <v>0.0</v>
      </c>
    </row>
    <row r="55" ht="14.2" customHeight="true">
      <c r="A55" t="str" s="514">
        <v>    移动电话费</v>
      </c>
      <c r="B55" s="514"/>
      <c r="C55" t="n" s="510">
        <v>51.0</v>
      </c>
      <c r="D55" t="n" s="515">
        <v>0.0</v>
      </c>
      <c r="E55" t="n" s="515">
        <v>0.0</v>
      </c>
      <c r="F55" t="n" s="516">
        <v>0.0</v>
      </c>
    </row>
    <row r="56" ht="14.2" customHeight="true">
      <c r="A56" t="str" s="514">
        <v>    固定电话费</v>
      </c>
      <c r="B56" s="514"/>
      <c r="C56" t="n" s="510">
        <v>52.0</v>
      </c>
      <c r="D56" t="n" s="515">
        <v>0.0</v>
      </c>
      <c r="E56" t="n" s="515">
        <v>0.0</v>
      </c>
      <c r="F56" t="n" s="516">
        <v>0.0</v>
      </c>
    </row>
    <row r="57" ht="14.2" customHeight="true">
      <c r="A57" t="str" s="514">
        <v>    网络使用费</v>
      </c>
      <c r="B57" s="514"/>
      <c r="C57" t="n" s="510">
        <v>53.0</v>
      </c>
      <c r="D57" t="n" s="515">
        <v>0.0</v>
      </c>
      <c r="E57" t="n" s="515">
        <v>0.0</v>
      </c>
      <c r="F57" t="n" s="516">
        <v>0.0</v>
      </c>
    </row>
    <row r="58" ht="14.2" customHeight="true">
      <c r="A58" t="str" s="514">
        <v>    其他</v>
      </c>
      <c r="B58" s="514"/>
      <c r="C58" t="n" s="510">
        <v>54.0</v>
      </c>
      <c r="D58" t="n" s="515">
        <v>0.0</v>
      </c>
      <c r="E58" t="n" s="515">
        <v>0.0</v>
      </c>
      <c r="F58" t="n" s="516">
        <v>0.0</v>
      </c>
    </row>
    <row r="59" ht="14.2" customHeight="true">
      <c r="A59" t="str" s="514">
        <v>折旧费</v>
      </c>
      <c r="B59" s="514"/>
      <c r="C59" t="n" s="510">
        <v>55.0</v>
      </c>
      <c r="D59" t="n" s="515">
        <v>0.0</v>
      </c>
      <c r="E59" t="n" s="515">
        <v>0.0</v>
      </c>
      <c r="F59" t="n" s="516">
        <v>0.0</v>
      </c>
    </row>
    <row r="60" ht="14.2" customHeight="true">
      <c r="A60" t="str" s="514">
        <v>物料消耗</v>
      </c>
      <c r="B60" s="514"/>
      <c r="C60" t="n" s="510">
        <v>56.0</v>
      </c>
      <c r="D60" t="n" s="515">
        <v>0.0</v>
      </c>
      <c r="E60" t="n" s="515">
        <v>0.0</v>
      </c>
      <c r="F60" t="n" s="516">
        <v>0.0</v>
      </c>
    </row>
    <row r="61" ht="14.2" customHeight="true">
      <c r="A61" t="str" s="514">
        <v>低值易耗品摊销</v>
      </c>
      <c r="B61" s="514"/>
      <c r="C61" t="n" s="510">
        <v>57.0</v>
      </c>
      <c r="D61" t="n" s="512">
        <f>SUM(D62:D66)</f>
        <v>0.0</v>
      </c>
      <c r="E61" t="n" s="512">
        <f>SUM(E62:E66)</f>
        <v>0.0</v>
      </c>
      <c r="F61" t="n" s="513">
        <f>SUM(F62:F66)</f>
        <v>0.0</v>
      </c>
    </row>
    <row r="62" ht="14.2" customHeight="true">
      <c r="A62" t="str" s="514">
        <v>    办公设备摊销</v>
      </c>
      <c r="B62" s="514"/>
      <c r="C62" t="n" s="510">
        <v>58.0</v>
      </c>
      <c r="D62" t="n" s="515">
        <v>0.0</v>
      </c>
      <c r="E62" t="n" s="515">
        <v>0.0</v>
      </c>
      <c r="F62" t="n" s="516">
        <v>0.0</v>
      </c>
    </row>
    <row r="63" ht="14.2" customHeight="true">
      <c r="A63" t="str" s="514">
        <v>    通讯器材摊销</v>
      </c>
      <c r="B63" s="514"/>
      <c r="C63" t="n" s="510">
        <v>59.0</v>
      </c>
      <c r="D63" t="n" s="515">
        <v>0.0</v>
      </c>
      <c r="E63" t="n" s="515">
        <v>0.0</v>
      </c>
      <c r="F63" t="n" s="516">
        <v>0.0</v>
      </c>
    </row>
    <row r="64" ht="14.2" customHeight="true">
      <c r="A64" t="str" s="514">
        <v>    消防器材摊销</v>
      </c>
      <c r="B64" s="514"/>
      <c r="C64" t="n" s="510">
        <v>60.0</v>
      </c>
      <c r="D64" t="n" s="515">
        <v>0.0</v>
      </c>
      <c r="E64" t="n" s="515">
        <v>0.0</v>
      </c>
      <c r="F64" t="n" s="516">
        <v>0.0</v>
      </c>
    </row>
    <row r="65" ht="14.2" customHeight="true">
      <c r="A65" t="str" s="514">
        <v>    机器设备摊销</v>
      </c>
      <c r="B65" s="514"/>
      <c r="C65" t="n" s="510">
        <v>61.0</v>
      </c>
      <c r="D65" t="n" s="515">
        <v>0.0</v>
      </c>
      <c r="E65" t="n" s="515">
        <v>0.0</v>
      </c>
      <c r="F65" t="n" s="516">
        <v>0.0</v>
      </c>
    </row>
    <row r="66" ht="14.2" customHeight="true">
      <c r="A66" t="str" s="514">
        <v>    其  他</v>
      </c>
      <c r="B66" s="514"/>
      <c r="C66" t="n" s="510">
        <v>62.0</v>
      </c>
      <c r="D66" t="n" s="515">
        <v>0.0</v>
      </c>
      <c r="E66" t="n" s="515">
        <v>0.0</v>
      </c>
      <c r="F66" t="n" s="516">
        <v>0.0</v>
      </c>
    </row>
    <row r="67" ht="14.2" customHeight="true">
      <c r="A67" t="str" s="514">
        <v>会议费</v>
      </c>
      <c r="B67" s="514"/>
      <c r="C67" t="n" s="510">
        <v>63.0</v>
      </c>
      <c r="D67" t="n" s="515">
        <v>0.0</v>
      </c>
      <c r="E67" t="n" s="515">
        <v>0.0</v>
      </c>
      <c r="F67" t="n" s="516">
        <v>0.0</v>
      </c>
    </row>
    <row r="68" ht="14.2" customHeight="true">
      <c r="A68" t="str" s="514">
        <v>维修费</v>
      </c>
      <c r="B68" s="514"/>
      <c r="C68" t="n" s="510">
        <v>64.0</v>
      </c>
      <c r="D68" t="n" s="512">
        <f>SUM(D69:D72)</f>
        <v>0.0</v>
      </c>
      <c r="E68" t="n" s="512">
        <f>SUM(E69:E72)</f>
        <v>0.0</v>
      </c>
      <c r="F68" t="n" s="513">
        <f>SUM(F69:F72)</f>
        <v>0.0</v>
      </c>
    </row>
    <row r="69" ht="14.2" customHeight="true">
      <c r="A69" t="str" s="514">
        <v>    设备维修费</v>
      </c>
      <c r="B69" s="514"/>
      <c r="C69" t="n" s="510">
        <v>65.0</v>
      </c>
      <c r="D69" t="n" s="515">
        <v>0.0</v>
      </c>
      <c r="E69" t="n" s="515">
        <v>0.0</v>
      </c>
      <c r="F69" t="n" s="516">
        <v>0.0</v>
      </c>
    </row>
    <row r="70" ht="14.2" customHeight="true">
      <c r="A70" t="str" s="514">
        <v>    车辆维修费</v>
      </c>
      <c r="B70" s="514"/>
      <c r="C70" t="n" s="510">
        <v>66.0</v>
      </c>
      <c r="D70" t="n" s="515">
        <v>0.0</v>
      </c>
      <c r="E70" t="n" s="515">
        <v>0.0</v>
      </c>
      <c r="F70" t="n" s="516">
        <v>0.0</v>
      </c>
    </row>
    <row r="71" ht="14.2" customHeight="true">
      <c r="A71" t="str" s="514">
        <v>    房屋维修费</v>
      </c>
      <c r="B71" s="514"/>
      <c r="C71" t="n" s="510">
        <v>67.0</v>
      </c>
      <c r="D71" t="n" s="515">
        <v>0.0</v>
      </c>
      <c r="E71" t="n" s="515">
        <v>0.0</v>
      </c>
      <c r="F71" t="n" s="516">
        <v>0.0</v>
      </c>
    </row>
    <row r="72" ht="14.2" customHeight="true">
      <c r="A72" t="str" s="514">
        <v>    其  他</v>
      </c>
      <c r="B72" s="514"/>
      <c r="C72" t="n" s="510">
        <v>68.0</v>
      </c>
      <c r="D72" t="n" s="515">
        <v>0.0</v>
      </c>
      <c r="E72" t="n" s="515">
        <v>0.0</v>
      </c>
      <c r="F72" t="n" s="516">
        <v>0.0</v>
      </c>
    </row>
    <row r="73" ht="14.2" customHeight="true">
      <c r="A73" t="str" s="514">
        <v>租赁费</v>
      </c>
      <c r="B73" s="514"/>
      <c r="C73" t="n" s="510">
        <v>69.0</v>
      </c>
      <c r="D73" t="n" s="515">
        <v>0.0</v>
      </c>
      <c r="E73" t="n" s="515">
        <v>0.0</v>
      </c>
      <c r="F73" t="n" s="516">
        <v>0.0</v>
      </c>
    </row>
    <row r="74" ht="14.2" customHeight="true">
      <c r="A74" t="str" s="514">
        <v>物业管理费  </v>
      </c>
      <c r="B74" s="514"/>
      <c r="C74" t="n" s="510">
        <v>70.0</v>
      </c>
      <c r="D74" t="n" s="515">
        <v>0.0</v>
      </c>
      <c r="E74" t="n" s="515">
        <v>0.0</v>
      </c>
      <c r="F74" t="n" s="516">
        <v>0.0</v>
      </c>
    </row>
    <row r="75" ht="14.2" customHeight="true">
      <c r="A75" t="str" s="514">
        <v>水电费</v>
      </c>
      <c r="B75" s="514"/>
      <c r="C75" t="n" s="510">
        <v>71.0</v>
      </c>
      <c r="D75" t="n" s="515">
        <v>0.0</v>
      </c>
      <c r="E75" t="n" s="515">
        <v>0.0</v>
      </c>
      <c r="F75" t="n" s="516">
        <v>0.0</v>
      </c>
    </row>
    <row r="76" ht="14.2" customHeight="true">
      <c r="A76" t="str" s="514">
        <v>燃料费</v>
      </c>
      <c r="B76" s="514"/>
      <c r="C76" t="n" s="510">
        <v>72.0</v>
      </c>
      <c r="D76" t="n" s="515">
        <v>0.0</v>
      </c>
      <c r="E76" t="n" s="515">
        <v>0.0</v>
      </c>
      <c r="F76" t="n" s="516">
        <v>0.0</v>
      </c>
    </row>
    <row r="77" ht="14.2" customHeight="true">
      <c r="A77" t="str" s="514">
        <v>财产保险费</v>
      </c>
      <c r="B77" s="514"/>
      <c r="C77" t="n" s="510">
        <v>73.0</v>
      </c>
      <c r="D77" t="n" s="515">
        <v>0.0</v>
      </c>
      <c r="E77" t="n" s="515">
        <v>0.0</v>
      </c>
      <c r="F77" t="n" s="516">
        <v>0.0</v>
      </c>
    </row>
    <row r="78" ht="14.2" customHeight="true">
      <c r="A78" t="str" s="514">
        <v>取暖费</v>
      </c>
      <c r="B78" s="514"/>
      <c r="C78" t="n" s="510">
        <v>74.0</v>
      </c>
      <c r="D78" t="n" s="515">
        <v>0.0</v>
      </c>
      <c r="E78" t="n" s="515">
        <v>0.0</v>
      </c>
      <c r="F78" t="n" s="516">
        <v>0.0</v>
      </c>
    </row>
    <row r="79" ht="14.2" customHeight="true">
      <c r="A79" t="str" s="514">
        <v>市场咨询、调研费</v>
      </c>
      <c r="B79" s="514"/>
      <c r="C79" t="n" s="510">
        <v>75.0</v>
      </c>
      <c r="D79" t="n" s="515">
        <v>0.0</v>
      </c>
      <c r="E79" t="n" s="515">
        <v>0.0</v>
      </c>
      <c r="F79" t="n" s="516">
        <v>0.0</v>
      </c>
    </row>
    <row r="80" ht="14.2" customHeight="true">
      <c r="A80" t="str" s="514">
        <v>信息费</v>
      </c>
      <c r="B80" s="514"/>
      <c r="C80" t="n" s="510">
        <v>76.0</v>
      </c>
      <c r="D80" t="n" s="515">
        <v>0.0</v>
      </c>
      <c r="E80" t="n" s="515">
        <v>0.0</v>
      </c>
      <c r="F80" t="n" s="516">
        <v>0.0</v>
      </c>
    </row>
    <row r="81" ht="14.2" customHeight="true">
      <c r="A81" t="str" s="514">
        <v>促销费</v>
      </c>
      <c r="B81" s="514"/>
      <c r="C81" t="n" s="510">
        <v>77.0</v>
      </c>
      <c r="D81" t="n" s="515">
        <v>0.0</v>
      </c>
      <c r="E81" t="n" s="515">
        <v>0.0</v>
      </c>
      <c r="F81" t="n" s="516">
        <v>0.0</v>
      </c>
    </row>
    <row r="82" ht="14.2" customHeight="true">
      <c r="A82" t="str" s="514">
        <v>委托代销手续费</v>
      </c>
      <c r="B82" s="514"/>
      <c r="C82" t="n" s="510">
        <v>78.0</v>
      </c>
      <c r="D82" t="n" s="515">
        <v>0.0</v>
      </c>
      <c r="E82" t="n" s="515">
        <v>0.0</v>
      </c>
      <c r="F82" t="n" s="516">
        <v>0.0</v>
      </c>
    </row>
    <row r="83" ht="14.2" customHeight="true">
      <c r="A83" t="str" s="514">
        <v>其他</v>
      </c>
      <c r="B83" s="514"/>
      <c r="C83" t="n" s="510">
        <v>79.0</v>
      </c>
      <c r="D83" t="n" s="515">
        <v>0.0</v>
      </c>
      <c r="E83" t="n" s="515">
        <v>0.0</v>
      </c>
      <c r="F83" t="n" s="516">
        <v>0.0</v>
      </c>
    </row>
  </sheetData>
  <mergeCells>
    <mergeCell ref="A1:F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</mergeCells>
  <pageMargins bottom="0.75" footer="0.3" header="0.3" left="0.7" right="0.7" top="0.75"/>
</worksheet>
</file>

<file path=xl/worksheets/sheet28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14.21875" customWidth="true"/>
    <col min="2" max="2" width="18.59375" customWidth="true"/>
    <col min="3" max="3" width="6.5625" customWidth="true"/>
    <col min="4" max="4" width="22.421875" customWidth="true"/>
    <col min="5" max="5" width="22.421875" customWidth="true"/>
    <col min="6" max="6" width="22.421875" customWidth="true"/>
  </cols>
  <sheetData>
    <row r="1" ht="14.2" customHeight="true"/>
    <row r="1" ht="14.2" customHeight="true">
      <c r="A1" t="str" s="517">
        <v>管理费用</v>
      </c>
      <c r="B1" s="517"/>
      <c r="C1" s="517"/>
      <c r="D1" s="517"/>
      <c r="E1" s="517"/>
      <c r="F1" s="517"/>
    </row>
    <row r="2" ht="14.2" customHeight="true">
      <c r="A2" s="28"/>
      <c r="B2" s="28"/>
      <c r="C2" s="28"/>
      <c r="D2" s="28"/>
      <c r="E2" s="28"/>
      <c r="F2" s="28"/>
    </row>
    <row r="3" ht="14.2" customHeight="true">
      <c r="A3" t="str" s="518">
        <v>编制单位：</v>
      </c>
      <c r="B3" t="n" s="518">
        <v>0.0</v>
      </c>
      <c r="C3" s="28"/>
      <c r="D3" t="n" s="519">
        <v>0.0</v>
      </c>
      <c r="E3" s="28"/>
      <c r="F3" t="str" s="519">
        <v>单位/元</v>
      </c>
    </row>
    <row r="4" ht="14.2" customHeight="true">
      <c r="A4" t="str" s="520">
        <v>项    目</v>
      </c>
      <c r="B4" s="520"/>
      <c r="C4" t="str" s="521">
        <v>行次</v>
      </c>
      <c r="D4" t="str" s="522">
        <v>本月数</v>
      </c>
      <c r="E4" t="str" s="522">
        <v>本年累计数</v>
      </c>
      <c r="F4" t="str" s="522">
        <v>上年同期数</v>
      </c>
    </row>
    <row r="5" ht="14.2" customHeight="true">
      <c r="A5" t="str" s="520">
        <v>合计</v>
      </c>
      <c r="B5" s="520"/>
      <c r="C5" t="n" s="523">
        <v>1.0</v>
      </c>
      <c r="D5" t="n" s="524">
        <f>D6+D20+D21+D29+D30+SUM(D35:D38)+D43+D44+D50+D51+D56+SUM(D62:D65)+SUM(D73:D77)+SUM(D80:D87)+SUM(D90:D93)</f>
        <v>0.0</v>
      </c>
      <c r="E5" t="n" s="524">
        <f>E6+E20+E21+E29+E30+SUM(E35:E38)+E43+E44+E50+E51+E56+SUM(E62:E65)+SUM(E73:E77)+SUM(E80:E87)+SUM(E90:E93)</f>
        <v>0.0</v>
      </c>
      <c r="F5" t="n" s="524">
        <f>F6+F20+F21+F29+F30+SUM(F35:F38)+F43+F44+F50+F51+F56+SUM(F62:F65)+SUM(F73:F77)+SUM(F80:F87)+SUM(F90:F93)</f>
        <v>0.0</v>
      </c>
    </row>
    <row r="6" ht="14.2" customHeight="true">
      <c r="A6" t="str" s="525">
        <v>职工薪酬</v>
      </c>
      <c r="B6" s="525"/>
      <c r="C6" t="n" s="523">
        <v>2.0</v>
      </c>
      <c r="D6" t="n" s="524">
        <f>SUM(D7:D19)</f>
        <v>0.0</v>
      </c>
      <c r="E6" t="n" s="524">
        <f>SUM(E7:E19)</f>
        <v>0.0</v>
      </c>
      <c r="F6" t="n" s="524">
        <f>SUM(F7:F19)</f>
        <v>0.0</v>
      </c>
    </row>
    <row r="7" ht="14.2" customHeight="true">
      <c r="A7" t="str" s="526">
        <v>    工资</v>
      </c>
      <c r="B7" s="526"/>
      <c r="C7" t="n" s="523">
        <v>3.0</v>
      </c>
      <c r="D7" t="n" s="527">
        <v>0.0</v>
      </c>
      <c r="E7" t="n" s="527">
        <v>0.0</v>
      </c>
      <c r="F7" t="n" s="527">
        <v>0.0</v>
      </c>
    </row>
    <row r="8" ht="14.2" customHeight="true">
      <c r="A8" t="str" s="526">
        <v>    福利费</v>
      </c>
      <c r="B8" s="526"/>
      <c r="C8" t="n" s="523">
        <v>4.0</v>
      </c>
      <c r="D8" t="n" s="527">
        <v>0.0</v>
      </c>
      <c r="E8" t="n" s="527">
        <v>0.0</v>
      </c>
      <c r="F8" t="n" s="527">
        <v>0.0</v>
      </c>
    </row>
    <row r="9" ht="14.2" customHeight="true">
      <c r="A9" t="str" s="526">
        <v>    养老保险费</v>
      </c>
      <c r="B9" s="526"/>
      <c r="C9" t="n" s="523">
        <v>5.0</v>
      </c>
      <c r="D9" t="n" s="527">
        <v>0.0</v>
      </c>
      <c r="E9" t="n" s="527">
        <v>0.0</v>
      </c>
      <c r="F9" t="n" s="527">
        <v>0.0</v>
      </c>
    </row>
    <row r="10" ht="14.2" customHeight="true">
      <c r="A10" t="str" s="526">
        <v>    失业保险费</v>
      </c>
      <c r="B10" s="526"/>
      <c r="C10" t="n" s="523">
        <v>6.0</v>
      </c>
      <c r="D10" t="n" s="527">
        <v>0.0</v>
      </c>
      <c r="E10" t="n" s="527">
        <v>0.0</v>
      </c>
      <c r="F10" t="n" s="527">
        <v>0.0</v>
      </c>
    </row>
    <row r="11" ht="14.2" customHeight="true">
      <c r="A11" t="str" s="526">
        <v>    医疗保险费</v>
      </c>
      <c r="B11" s="526"/>
      <c r="C11" t="n" s="523">
        <v>7.0</v>
      </c>
      <c r="D11" t="n" s="527">
        <v>0.0</v>
      </c>
      <c r="E11" t="n" s="527">
        <v>0.0</v>
      </c>
      <c r="F11" t="n" s="527">
        <v>0.0</v>
      </c>
    </row>
    <row r="12" ht="14.2" customHeight="true">
      <c r="A12" t="str" s="526">
        <v>    工伤保险费</v>
      </c>
      <c r="B12" s="526"/>
      <c r="C12" t="n" s="523">
        <v>8.0</v>
      </c>
      <c r="D12" t="n" s="527">
        <v>0.0</v>
      </c>
      <c r="E12" t="n" s="527">
        <v>0.0</v>
      </c>
      <c r="F12" t="n" s="527">
        <v>0.0</v>
      </c>
    </row>
    <row r="13" ht="14.2" customHeight="true">
      <c r="A13" t="str" s="526">
        <v>    生育保险费</v>
      </c>
      <c r="B13" s="526"/>
      <c r="C13" t="n" s="523">
        <v>9.0</v>
      </c>
      <c r="D13" t="n" s="527">
        <v>0.0</v>
      </c>
      <c r="E13" t="n" s="527">
        <v>0.0</v>
      </c>
      <c r="F13" t="n" s="527">
        <v>0.0</v>
      </c>
    </row>
    <row r="14" ht="14.2" customHeight="true">
      <c r="A14" t="str" s="526">
        <v>    住房公积金</v>
      </c>
      <c r="B14" s="526"/>
      <c r="C14" t="n" s="523">
        <v>10.0</v>
      </c>
      <c r="D14" t="n" s="527">
        <v>0.0</v>
      </c>
      <c r="E14" t="n" s="527">
        <v>0.0</v>
      </c>
      <c r="F14" t="n" s="527">
        <v>0.0</v>
      </c>
    </row>
    <row r="15" ht="14.2" customHeight="true">
      <c r="A15" t="str" s="526">
        <v>    工会经费</v>
      </c>
      <c r="B15" s="526"/>
      <c r="C15" t="n" s="523">
        <v>11.0</v>
      </c>
      <c r="D15" t="n" s="527">
        <v>0.0</v>
      </c>
      <c r="E15" t="n" s="527">
        <v>0.0</v>
      </c>
      <c r="F15" t="n" s="527">
        <v>0.0</v>
      </c>
    </row>
    <row r="16" ht="14.2" customHeight="true">
      <c r="A16" t="str" s="526">
        <v>    职工教育经费</v>
      </c>
      <c r="B16" s="526"/>
      <c r="C16" t="n" s="523">
        <v>12.0</v>
      </c>
      <c r="D16" t="n" s="527">
        <v>0.0</v>
      </c>
      <c r="E16" t="n" s="527">
        <v>0.0</v>
      </c>
      <c r="F16" t="n" s="527">
        <v>0.0</v>
      </c>
    </row>
    <row r="17" ht="14.2" customHeight="true">
      <c r="A17" t="str" s="526">
        <v>    非货币性福利</v>
      </c>
      <c r="B17" s="526"/>
      <c r="C17" t="n" s="523">
        <v>13.0</v>
      </c>
      <c r="D17" t="n" s="527">
        <v>0.0</v>
      </c>
      <c r="E17" t="n" s="527">
        <v>0.0</v>
      </c>
      <c r="F17" t="n" s="527">
        <v>0.0</v>
      </c>
    </row>
    <row r="18" ht="14.2" customHeight="true">
      <c r="A18" t="str" s="526">
        <v>    因解除劳动关系给予的补偿</v>
      </c>
      <c r="B18" s="526"/>
      <c r="C18" t="n" s="523">
        <v>14.0</v>
      </c>
      <c r="D18" t="n" s="527">
        <v>0.0</v>
      </c>
      <c r="E18" t="n" s="527">
        <v>0.0</v>
      </c>
      <c r="F18" t="n" s="527">
        <v>0.0</v>
      </c>
    </row>
    <row r="19" ht="14.2" customHeight="true">
      <c r="A19" t="str" s="526">
        <v>    其他（薪酬）</v>
      </c>
      <c r="B19" s="526"/>
      <c r="C19" t="n" s="523">
        <v>15.0</v>
      </c>
      <c r="D19" t="n" s="527">
        <v>0.0</v>
      </c>
      <c r="E19" t="n" s="527">
        <v>0.0</v>
      </c>
      <c r="F19" t="n" s="527">
        <v>0.0</v>
      </c>
    </row>
    <row r="20" ht="14.2" customHeight="true">
      <c r="A20" t="str" s="526">
        <v>    差旅费</v>
      </c>
      <c r="B20" s="526"/>
      <c r="C20" t="n" s="523">
        <v>16.0</v>
      </c>
      <c r="D20" t="n" s="527">
        <v>0.0</v>
      </c>
      <c r="E20" t="n" s="527">
        <v>0.0</v>
      </c>
      <c r="F20" t="n" s="527">
        <v>0.0</v>
      </c>
    </row>
    <row r="21" ht="14.2" customHeight="true">
      <c r="A21" t="str" s="526">
        <v>办公费</v>
      </c>
      <c r="B21" s="526"/>
      <c r="C21" t="n" s="523">
        <v>17.0</v>
      </c>
      <c r="D21" t="n" s="524">
        <f>SUM(D22:D28)</f>
        <v>0.0</v>
      </c>
      <c r="E21" t="n" s="524">
        <f>SUM(E22:E28)</f>
        <v>0.0</v>
      </c>
      <c r="F21" t="n" s="528">
        <f>SUM(F22:F28)</f>
        <v>0.0</v>
      </c>
    </row>
    <row r="22" ht="14.2" customHeight="true">
      <c r="A22" t="str" s="526">
        <v>    办公用品费</v>
      </c>
      <c r="B22" s="526"/>
      <c r="C22" t="n" s="523">
        <v>18.0</v>
      </c>
      <c r="D22" t="n" s="527">
        <v>0.0</v>
      </c>
      <c r="E22" t="n" s="527">
        <v>0.0</v>
      </c>
      <c r="F22" t="n" s="527">
        <v>0.0</v>
      </c>
    </row>
    <row r="23" ht="14.2" customHeight="true">
      <c r="A23" t="str" s="526">
        <v>    办公设备耗材</v>
      </c>
      <c r="B23" s="526"/>
      <c r="C23" t="n" s="523">
        <v>19.0</v>
      </c>
      <c r="D23" t="n" s="527">
        <v>0.0</v>
      </c>
      <c r="E23" t="n" s="527">
        <v>0.0</v>
      </c>
      <c r="F23" t="n" s="527">
        <v>0.0</v>
      </c>
    </row>
    <row r="24" ht="14.2" customHeight="true">
      <c r="A24" t="str" s="526">
        <v>    报刊图书费</v>
      </c>
      <c r="B24" s="526"/>
      <c r="C24" t="n" s="523">
        <v>20.0</v>
      </c>
      <c r="D24" t="n" s="527">
        <v>0.0</v>
      </c>
      <c r="E24" t="n" s="527">
        <v>0.0</v>
      </c>
      <c r="F24" t="n" s="527">
        <v>0.0</v>
      </c>
    </row>
    <row r="25" ht="14.2" customHeight="true">
      <c r="A25" t="str" s="526">
        <v>    邮寄费</v>
      </c>
      <c r="B25" s="526"/>
      <c r="C25" t="n" s="523">
        <v>21.0</v>
      </c>
      <c r="D25" t="n" s="527">
        <v>0.0</v>
      </c>
      <c r="E25" t="n" s="527">
        <v>0.0</v>
      </c>
      <c r="F25" t="n" s="527">
        <v>0.0</v>
      </c>
    </row>
    <row r="26" ht="14.2" customHeight="true">
      <c r="A26" t="str" s="526">
        <v>    复印费</v>
      </c>
      <c r="B26" s="526"/>
      <c r="C26" t="n" s="523">
        <v>22.0</v>
      </c>
      <c r="D26" t="n" s="527">
        <v>0.0</v>
      </c>
      <c r="E26" t="n" s="527">
        <v>0.0</v>
      </c>
      <c r="F26" t="n" s="527">
        <v>0.0</v>
      </c>
    </row>
    <row r="27" ht="14.2" customHeight="true">
      <c r="A27" t="str" s="526">
        <v>    稿酬费</v>
      </c>
      <c r="B27" s="526"/>
      <c r="C27" t="n" s="523">
        <v>23.0</v>
      </c>
      <c r="D27" t="n" s="527">
        <v>0.0</v>
      </c>
      <c r="E27" t="n" s="527">
        <v>0.0</v>
      </c>
      <c r="F27" t="n" s="527">
        <v>0.0</v>
      </c>
    </row>
    <row r="28" ht="14.2" customHeight="true">
      <c r="A28" t="str" s="526">
        <v>    其他</v>
      </c>
      <c r="B28" s="526"/>
      <c r="C28" t="n" s="523">
        <v>24.0</v>
      </c>
      <c r="D28" t="n" s="527">
        <v>0.0</v>
      </c>
      <c r="E28" t="n" s="527">
        <v>0.0</v>
      </c>
      <c r="F28" t="n" s="527">
        <v>0.0</v>
      </c>
    </row>
    <row r="29" ht="14.2" customHeight="true">
      <c r="A29" t="str" s="525">
        <v>    会议费</v>
      </c>
      <c r="B29" s="525"/>
      <c r="C29" t="n" s="523">
        <v>25.0</v>
      </c>
      <c r="D29" t="n" s="527">
        <v>0.0</v>
      </c>
      <c r="E29" t="n" s="527">
        <v>0.0</v>
      </c>
      <c r="F29" t="n" s="527">
        <v>0.0</v>
      </c>
    </row>
    <row r="30" ht="14.2" customHeight="true">
      <c r="A30" t="str" s="526">
        <v>通讯费</v>
      </c>
      <c r="B30" s="526"/>
      <c r="C30" t="n" s="523">
        <v>26.0</v>
      </c>
      <c r="D30" t="n" s="524">
        <f>SUM(D31:D34)</f>
        <v>0.0</v>
      </c>
      <c r="E30" t="n" s="524">
        <f>SUM(E31:E34)</f>
        <v>0.0</v>
      </c>
      <c r="F30" t="n" s="524">
        <f>SUM(F31:F34)</f>
        <v>0.0</v>
      </c>
    </row>
    <row r="31" ht="14.2" customHeight="true">
      <c r="A31" t="str" s="526">
        <v>    移动电话费</v>
      </c>
      <c r="B31" s="526"/>
      <c r="C31" t="n" s="523">
        <v>27.0</v>
      </c>
      <c r="D31" t="n" s="527">
        <v>0.0</v>
      </c>
      <c r="E31" t="n" s="527">
        <v>0.0</v>
      </c>
      <c r="F31" t="n" s="527">
        <v>0.0</v>
      </c>
    </row>
    <row r="32" ht="14.2" customHeight="true">
      <c r="A32" t="str" s="526">
        <v>    固定电话费</v>
      </c>
      <c r="B32" s="526"/>
      <c r="C32" t="n" s="523">
        <v>28.0</v>
      </c>
      <c r="D32" t="n" s="527">
        <v>0.0</v>
      </c>
      <c r="E32" t="n" s="527">
        <v>0.0</v>
      </c>
      <c r="F32" t="n" s="527">
        <v>0.0</v>
      </c>
    </row>
    <row r="33" ht="14.2" customHeight="true">
      <c r="A33" t="str" s="526">
        <v>    网络使用费</v>
      </c>
      <c r="B33" s="526"/>
      <c r="C33" t="n" s="523">
        <v>29.0</v>
      </c>
      <c r="D33" t="n" s="527">
        <v>0.0</v>
      </c>
      <c r="E33" t="n" s="527">
        <v>0.0</v>
      </c>
      <c r="F33" t="n" s="527">
        <v>0.0</v>
      </c>
    </row>
    <row r="34" ht="14.2" customHeight="true">
      <c r="A34" t="str" s="526">
        <v>    其他</v>
      </c>
      <c r="B34" s="526"/>
      <c r="C34" t="n" s="523">
        <v>30.0</v>
      </c>
      <c r="D34" t="n" s="527">
        <v>0.0</v>
      </c>
      <c r="E34" t="n" s="527">
        <v>0.0</v>
      </c>
      <c r="F34" t="n" s="527">
        <v>0.0</v>
      </c>
    </row>
    <row r="35" ht="14.2" customHeight="true">
      <c r="A35" t="str" s="526">
        <v>印刷费</v>
      </c>
      <c r="B35" s="526"/>
      <c r="C35" t="n" s="523">
        <v>31.0</v>
      </c>
      <c r="D35" t="n" s="527">
        <v>0.0</v>
      </c>
      <c r="E35" t="n" s="527">
        <v>0.0</v>
      </c>
      <c r="F35" t="n" s="527">
        <v>0.0</v>
      </c>
    </row>
    <row r="36" ht="14.2" customHeight="true">
      <c r="A36" t="str" s="526">
        <v>宣传费</v>
      </c>
      <c r="B36" s="526"/>
      <c r="C36" t="n" s="523">
        <v>32.0</v>
      </c>
      <c r="D36" t="n" s="527">
        <v>0.0</v>
      </c>
      <c r="E36" t="n" s="527">
        <v>0.0</v>
      </c>
      <c r="F36" t="n" s="527">
        <v>0.0</v>
      </c>
    </row>
    <row r="37" ht="14.2" customHeight="true">
      <c r="A37" t="str" s="526">
        <v>折旧费</v>
      </c>
      <c r="B37" s="526"/>
      <c r="C37" t="n" s="523">
        <v>33.0</v>
      </c>
      <c r="D37" t="n" s="527">
        <v>0.0</v>
      </c>
      <c r="E37" t="n" s="527">
        <v>0.0</v>
      </c>
      <c r="F37" t="n" s="527">
        <v>0.0</v>
      </c>
    </row>
    <row r="38" ht="14.2" customHeight="true">
      <c r="A38" t="str" s="526">
        <v>修理费</v>
      </c>
      <c r="B38" s="526"/>
      <c r="C38" t="n" s="523">
        <v>34.0</v>
      </c>
      <c r="D38" t="n" s="524">
        <f>SUM(D39:D42)</f>
        <v>0.0</v>
      </c>
      <c r="E38" t="n" s="524">
        <f>SUM(E39:E42)</f>
        <v>0.0</v>
      </c>
      <c r="F38" t="n" s="528">
        <f>SUM(F39:F42)</f>
        <v>0.0</v>
      </c>
    </row>
    <row r="39" ht="14.2" customHeight="true">
      <c r="A39" t="str" s="526">
        <v>    设备维修费</v>
      </c>
      <c r="B39" s="526"/>
      <c r="C39" t="n" s="523">
        <v>35.0</v>
      </c>
      <c r="D39" t="n" s="527">
        <v>0.0</v>
      </c>
      <c r="E39" t="n" s="527">
        <v>0.0</v>
      </c>
      <c r="F39" t="n" s="527">
        <v>0.0</v>
      </c>
    </row>
    <row r="40" ht="14.2" customHeight="true">
      <c r="A40" t="str" s="526">
        <v>    车辆维修费</v>
      </c>
      <c r="B40" s="526"/>
      <c r="C40" t="n" s="523">
        <v>36.0</v>
      </c>
      <c r="D40" t="n" s="527">
        <v>0.0</v>
      </c>
      <c r="E40" t="n" s="527">
        <v>0.0</v>
      </c>
      <c r="F40" t="n" s="527">
        <v>0.0</v>
      </c>
    </row>
    <row r="41" ht="14.2" customHeight="true">
      <c r="A41" t="str" s="526">
        <v>    房屋维修费</v>
      </c>
      <c r="B41" s="526"/>
      <c r="C41" t="n" s="523">
        <v>37.0</v>
      </c>
      <c r="D41" t="n" s="527">
        <v>0.0</v>
      </c>
      <c r="E41" t="n" s="527">
        <v>0.0</v>
      </c>
      <c r="F41" t="n" s="527">
        <v>0.0</v>
      </c>
    </row>
    <row r="42" ht="14.2" customHeight="true">
      <c r="A42" t="str" s="526">
        <v>    其他</v>
      </c>
      <c r="B42" s="526"/>
      <c r="C42" t="n" s="523">
        <v>38.0</v>
      </c>
      <c r="D42" t="n" s="527">
        <v>0.0</v>
      </c>
      <c r="E42" t="n" s="527">
        <v>0.0</v>
      </c>
      <c r="F42" t="n" s="527">
        <v>0.0</v>
      </c>
    </row>
    <row r="43" ht="14.2" customHeight="true">
      <c r="A43" t="str" s="526">
        <v>物料消耗</v>
      </c>
      <c r="B43" s="526"/>
      <c r="C43" t="n" s="523">
        <v>39.0</v>
      </c>
      <c r="D43" t="n" s="527">
        <v>0.0</v>
      </c>
      <c r="E43" t="n" s="527">
        <v>0.0</v>
      </c>
      <c r="F43" t="n" s="527">
        <v>0.0</v>
      </c>
    </row>
    <row r="44" ht="14.2" customHeight="true">
      <c r="A44" t="str" s="526">
        <v>低值易耗品摊销</v>
      </c>
      <c r="B44" s="526"/>
      <c r="C44" t="n" s="523">
        <v>40.0</v>
      </c>
      <c r="D44" t="n" s="524">
        <f>SUM(D45:D49)</f>
        <v>0.0</v>
      </c>
      <c r="E44" t="n" s="524">
        <f>SUM(E45:E49)</f>
        <v>0.0</v>
      </c>
      <c r="F44" t="n" s="528">
        <f>SUM(F45:F49)</f>
        <v>0.0</v>
      </c>
    </row>
    <row r="45" ht="14.2" customHeight="true">
      <c r="A45" t="str" s="526">
        <v>    办公设备摊销</v>
      </c>
      <c r="B45" s="526"/>
      <c r="C45" t="n" s="523">
        <v>41.0</v>
      </c>
      <c r="D45" t="n" s="527">
        <v>0.0</v>
      </c>
      <c r="E45" t="n" s="527">
        <v>0.0</v>
      </c>
      <c r="F45" t="n" s="527">
        <v>0.0</v>
      </c>
    </row>
    <row r="46" ht="14.2" customHeight="true">
      <c r="A46" t="str" s="526">
        <v>    通讯器材摊销</v>
      </c>
      <c r="B46" s="526"/>
      <c r="C46" t="n" s="523">
        <v>42.0</v>
      </c>
      <c r="D46" t="n" s="527">
        <v>0.0</v>
      </c>
      <c r="E46" t="n" s="527">
        <v>0.0</v>
      </c>
      <c r="F46" t="n" s="527">
        <v>0.0</v>
      </c>
    </row>
    <row r="47" ht="14.2" customHeight="true">
      <c r="A47" t="str" s="526">
        <v>    消防器材摊销</v>
      </c>
      <c r="B47" s="526"/>
      <c r="C47" t="n" s="523">
        <v>43.0</v>
      </c>
      <c r="D47" t="n" s="527">
        <v>0.0</v>
      </c>
      <c r="E47" t="n" s="527">
        <v>0.0</v>
      </c>
      <c r="F47" t="n" s="527">
        <v>0.0</v>
      </c>
    </row>
    <row r="48" ht="14.2" customHeight="true">
      <c r="A48" t="str" s="526">
        <v>    机器设备摊销</v>
      </c>
      <c r="B48" s="526"/>
      <c r="C48" t="n" s="523">
        <v>44.0</v>
      </c>
      <c r="D48" t="n" s="527">
        <v>0.0</v>
      </c>
      <c r="E48" t="n" s="527">
        <v>0.0</v>
      </c>
      <c r="F48" t="n" s="527">
        <v>0.0</v>
      </c>
    </row>
    <row r="49" ht="14.2" customHeight="true">
      <c r="A49" t="str" s="526">
        <v>    其他</v>
      </c>
      <c r="B49" s="526"/>
      <c r="C49" t="n" s="523">
        <v>45.0</v>
      </c>
      <c r="D49" t="n" s="527">
        <v>0.0</v>
      </c>
      <c r="E49" t="n" s="527">
        <v>0.0</v>
      </c>
      <c r="F49" t="n" s="527">
        <v>0.0</v>
      </c>
    </row>
    <row r="50" ht="14.2" customHeight="true">
      <c r="A50" t="str" s="526">
        <v>财产保险费</v>
      </c>
      <c r="B50" s="526"/>
      <c r="C50" t="n" s="523">
        <v>46.0</v>
      </c>
      <c r="D50" t="n" s="527">
        <v>0.0</v>
      </c>
      <c r="E50" t="n" s="527">
        <v>0.0</v>
      </c>
      <c r="F50" t="n" s="527">
        <v>0.0</v>
      </c>
    </row>
    <row r="51" ht="14.2" customHeight="true">
      <c r="A51" t="str" s="526">
        <v>董事会费</v>
      </c>
      <c r="B51" s="526"/>
      <c r="C51" t="n" s="523">
        <v>47.0</v>
      </c>
      <c r="D51" t="n" s="524">
        <f>SUM(D52:D55)</f>
        <v>0.0</v>
      </c>
      <c r="E51" t="n" s="524">
        <f>SUM(E52:E55)</f>
        <v>0.0</v>
      </c>
      <c r="F51" t="n" s="528">
        <f>SUM(F52:F55)</f>
        <v>0.0</v>
      </c>
    </row>
    <row r="52" ht="14.2" customHeight="true">
      <c r="A52" t="str" s="526">
        <v>    董事津贴</v>
      </c>
      <c r="B52" s="526"/>
      <c r="C52" t="n" s="523">
        <v>48.0</v>
      </c>
      <c r="D52" t="n" s="527">
        <v>0.0</v>
      </c>
      <c r="E52" t="n" s="527">
        <v>0.0</v>
      </c>
      <c r="F52" t="n" s="527">
        <v>0.0</v>
      </c>
    </row>
    <row r="53" ht="14.2" customHeight="true">
      <c r="A53" t="str" s="526">
        <v>    董事会议费</v>
      </c>
      <c r="B53" s="526"/>
      <c r="C53" t="n" s="523">
        <v>49.0</v>
      </c>
      <c r="D53" t="n" s="527">
        <v>0.0</v>
      </c>
      <c r="E53" t="n" s="527">
        <v>0.0</v>
      </c>
      <c r="F53" t="n" s="527">
        <v>0.0</v>
      </c>
    </row>
    <row r="54" ht="14.2" customHeight="true">
      <c r="A54" t="str" s="526">
        <v>    董事差旅费</v>
      </c>
      <c r="B54" s="526"/>
      <c r="C54" t="n" s="523">
        <v>50.0</v>
      </c>
      <c r="D54" t="n" s="527">
        <v>0.0</v>
      </c>
      <c r="E54" t="n" s="527">
        <v>0.0</v>
      </c>
      <c r="F54" t="n" s="527">
        <v>0.0</v>
      </c>
    </row>
    <row r="55" ht="14.2" customHeight="true">
      <c r="A55" t="str" s="526">
        <v>    其他</v>
      </c>
      <c r="B55" s="526"/>
      <c r="C55" t="n" s="523">
        <v>51.0</v>
      </c>
      <c r="D55" t="n" s="527">
        <v>0.0</v>
      </c>
      <c r="E55" t="n" s="527">
        <v>0.0</v>
      </c>
      <c r="F55" t="n" s="527">
        <v>0.0</v>
      </c>
    </row>
    <row r="56" ht="14.2" customHeight="true">
      <c r="A56" t="str" s="526">
        <v>聘请中介机构费</v>
      </c>
      <c r="B56" s="526"/>
      <c r="C56" t="n" s="523">
        <v>52.0</v>
      </c>
      <c r="D56" t="n" s="524">
        <f>SUM(D57:D61)</f>
        <v>0.0</v>
      </c>
      <c r="E56" t="n" s="524">
        <f>SUM(E57:E61)</f>
        <v>0.0</v>
      </c>
      <c r="F56" t="n" s="528">
        <f>SUM(F57:F61)</f>
        <v>0.0</v>
      </c>
    </row>
    <row r="57" ht="14.2" customHeight="true">
      <c r="A57" t="str" s="526">
        <v>    审计费</v>
      </c>
      <c r="B57" s="526"/>
      <c r="C57" t="n" s="523">
        <v>53.0</v>
      </c>
      <c r="D57" t="n" s="527">
        <v>0.0</v>
      </c>
      <c r="E57" t="n" s="527">
        <v>0.0</v>
      </c>
      <c r="F57" t="n" s="527">
        <v>0.0</v>
      </c>
    </row>
    <row r="58" ht="14.2" customHeight="true">
      <c r="A58" t="str" s="526">
        <v>    律师费</v>
      </c>
      <c r="B58" s="526"/>
      <c r="C58" t="n" s="523">
        <v>54.0</v>
      </c>
      <c r="D58" t="n" s="527">
        <v>0.0</v>
      </c>
      <c r="E58" t="n" s="527">
        <v>0.0</v>
      </c>
      <c r="F58" t="n" s="527">
        <v>0.0</v>
      </c>
    </row>
    <row r="59" ht="14.2" customHeight="true">
      <c r="A59" t="str" s="526">
        <v>    评估费</v>
      </c>
      <c r="B59" s="526"/>
      <c r="C59" t="n" s="523">
        <v>55.0</v>
      </c>
      <c r="D59" t="n" s="527">
        <v>0.0</v>
      </c>
      <c r="E59" t="n" s="527">
        <v>0.0</v>
      </c>
      <c r="F59" t="n" s="527">
        <v>0.0</v>
      </c>
    </row>
    <row r="60" ht="14.2" customHeight="true">
      <c r="A60" t="str" s="526">
        <v>    咨询费</v>
      </c>
      <c r="B60" s="526"/>
      <c r="C60" t="n" s="523">
        <v>56.0</v>
      </c>
      <c r="D60" t="n" s="527">
        <v>0.0</v>
      </c>
      <c r="E60" t="n" s="527">
        <v>0.0</v>
      </c>
      <c r="F60" t="n" s="527">
        <v>0.0</v>
      </c>
    </row>
    <row r="61" ht="14.2" customHeight="true">
      <c r="A61" t="str" s="526">
        <v>    其他</v>
      </c>
      <c r="B61" s="526"/>
      <c r="C61" t="n" s="523">
        <v>57.0</v>
      </c>
      <c r="D61" t="n" s="527">
        <v>0.0</v>
      </c>
      <c r="E61" t="n" s="527">
        <v>0.0</v>
      </c>
      <c r="F61" t="n" s="527">
        <v>0.0</v>
      </c>
    </row>
    <row r="62" ht="14.2" customHeight="true">
      <c r="A62" t="str" s="526">
        <v>诉讼费</v>
      </c>
      <c r="B62" s="526"/>
      <c r="C62" t="n" s="523">
        <v>58.0</v>
      </c>
      <c r="D62" t="n" s="527">
        <v>0.0</v>
      </c>
      <c r="E62" t="n" s="527">
        <v>0.0</v>
      </c>
      <c r="F62" t="n" s="527">
        <v>0.0</v>
      </c>
    </row>
    <row r="63" ht="14.2" customHeight="true">
      <c r="A63" t="str" s="526">
        <v>排污费</v>
      </c>
      <c r="B63" s="526"/>
      <c r="C63" t="n" s="523">
        <v>59.0</v>
      </c>
      <c r="D63" t="n" s="527">
        <v>0.0</v>
      </c>
      <c r="E63" t="n" s="527">
        <v>0.0</v>
      </c>
      <c r="F63" t="n" s="527">
        <v>0.0</v>
      </c>
    </row>
    <row r="64" ht="14.2" customHeight="true">
      <c r="A64" t="str" s="526">
        <v>绿化费</v>
      </c>
      <c r="B64" s="526"/>
      <c r="C64" t="n" s="523">
        <v>60.0</v>
      </c>
      <c r="D64" t="n" s="527">
        <v>0.0</v>
      </c>
      <c r="E64" t="n" s="527">
        <v>0.0</v>
      </c>
      <c r="F64" t="n" s="527">
        <v>0.0</v>
      </c>
    </row>
    <row r="65" ht="14.2" customHeight="true">
      <c r="A65" t="str" s="526">
        <v>税金</v>
      </c>
      <c r="B65" s="526"/>
      <c r="C65" t="n" s="523">
        <v>61.0</v>
      </c>
      <c r="D65" t="n" s="524">
        <f>SUM(D66:D72)</f>
        <v>0.0</v>
      </c>
      <c r="E65" t="n" s="524">
        <f>SUM(E66:E72)</f>
        <v>0.0</v>
      </c>
      <c r="F65" t="n" s="524">
        <f>SUM(F66:F72)</f>
        <v>0.0</v>
      </c>
    </row>
    <row r="66" ht="14.2" customHeight="true">
      <c r="A66" t="str" s="526">
        <v>    印花税</v>
      </c>
      <c r="B66" s="526"/>
      <c r="C66" t="n" s="523">
        <v>62.0</v>
      </c>
      <c r="D66" t="n" s="527">
        <v>0.0</v>
      </c>
      <c r="E66" t="n" s="527">
        <v>0.0</v>
      </c>
      <c r="F66" t="n" s="527">
        <v>0.0</v>
      </c>
    </row>
    <row r="67" ht="14.2" customHeight="true">
      <c r="A67" t="str" s="526">
        <v>    房产税</v>
      </c>
      <c r="B67" s="526"/>
      <c r="C67" t="n" s="523">
        <v>63.0</v>
      </c>
      <c r="D67" t="n" s="527">
        <v>0.0</v>
      </c>
      <c r="E67" t="n" s="527">
        <v>0.0</v>
      </c>
      <c r="F67" t="n" s="527">
        <v>0.0</v>
      </c>
    </row>
    <row r="68" ht="14.2" customHeight="true">
      <c r="A68" t="str" s="526">
        <v>    车船使用税</v>
      </c>
      <c r="B68" s="526"/>
      <c r="C68" t="n" s="523">
        <v>64.0</v>
      </c>
      <c r="D68" t="n" s="527">
        <v>0.0</v>
      </c>
      <c r="E68" t="n" s="527">
        <v>0.0</v>
      </c>
      <c r="F68" t="n" s="527">
        <v>0.0</v>
      </c>
    </row>
    <row r="69" ht="14.2" customHeight="true">
      <c r="A69" t="str" s="526">
        <v>    土地使用税</v>
      </c>
      <c r="B69" s="526"/>
      <c r="C69" t="n" s="523">
        <v>65.0</v>
      </c>
      <c r="D69" t="n" s="527">
        <v>0.0</v>
      </c>
      <c r="E69" t="n" s="527">
        <v>0.0</v>
      </c>
      <c r="F69" t="n" s="527">
        <v>0.0</v>
      </c>
    </row>
    <row r="70" ht="14.2" customHeight="true">
      <c r="A70" t="str" s="526">
        <v>    土地使用费</v>
      </c>
      <c r="B70" s="526"/>
      <c r="C70" t="n" s="523">
        <v>66.0</v>
      </c>
      <c r="D70" t="n" s="527">
        <v>0.0</v>
      </c>
      <c r="E70" t="n" s="527">
        <v>0.0</v>
      </c>
      <c r="F70" t="n" s="527">
        <v>0.0</v>
      </c>
    </row>
    <row r="71" ht="14.2" customHeight="true">
      <c r="A71" t="str" s="526">
        <v>    地方各项基金</v>
      </c>
      <c r="B71" s="526"/>
      <c r="C71" t="n" s="523">
        <v>67.0</v>
      </c>
      <c r="D71" t="n" s="527">
        <v>0.0</v>
      </c>
      <c r="E71" t="n" s="527">
        <v>0.0</v>
      </c>
      <c r="F71" t="n" s="527">
        <v>0.0</v>
      </c>
    </row>
    <row r="72" ht="14.2" customHeight="true">
      <c r="A72" t="str" s="526">
        <v>    其他</v>
      </c>
      <c r="B72" s="526"/>
      <c r="C72" t="n" s="523">
        <v>68.0</v>
      </c>
      <c r="D72" t="n" s="527">
        <v>0.0</v>
      </c>
      <c r="E72" t="n" s="527">
        <v>0.0</v>
      </c>
      <c r="F72" t="n" s="527">
        <v>0.0</v>
      </c>
    </row>
    <row r="73" ht="14.2" customHeight="true">
      <c r="A73" t="str" s="526">
        <v>技术转让费</v>
      </c>
      <c r="B73" s="526"/>
      <c r="C73" t="n" s="523">
        <v>69.0</v>
      </c>
      <c r="D73" t="n" s="527">
        <v>0.0</v>
      </c>
      <c r="E73" t="n" s="527">
        <v>0.0</v>
      </c>
      <c r="F73" t="n" s="527">
        <v>0.0</v>
      </c>
    </row>
    <row r="74" ht="14.2" customHeight="true">
      <c r="A74" t="str" s="526">
        <v>研究费用</v>
      </c>
      <c r="B74" s="526"/>
      <c r="C74" t="n" s="523">
        <v>70.0</v>
      </c>
      <c r="D74" s="527"/>
      <c r="E74" s="527"/>
      <c r="F74" s="527"/>
    </row>
    <row r="75" ht="14.2" customHeight="true">
      <c r="A75" t="str" s="526">
        <v>无形资产摊销</v>
      </c>
      <c r="B75" s="526"/>
      <c r="C75" t="n" s="523">
        <v>71.0</v>
      </c>
      <c r="D75" t="n" s="527">
        <v>0.0</v>
      </c>
      <c r="E75" t="n" s="527">
        <v>0.0</v>
      </c>
      <c r="F75" t="n" s="527">
        <v>0.0</v>
      </c>
    </row>
    <row r="76" ht="14.2" customHeight="true">
      <c r="A76" t="str" s="526">
        <v>长期待摊费用摊销</v>
      </c>
      <c r="B76" s="526"/>
      <c r="C76" t="n" s="523">
        <v>72.0</v>
      </c>
      <c r="D76" t="n" s="527">
        <v>0.0</v>
      </c>
      <c r="E76" t="n" s="527">
        <v>0.0</v>
      </c>
      <c r="F76" t="n" s="527">
        <v>0.0</v>
      </c>
    </row>
    <row r="77" ht="14.2" customHeight="true">
      <c r="A77" t="str" s="526">
        <v>业务招待费</v>
      </c>
      <c r="B77" s="526"/>
      <c r="C77" t="n" s="523">
        <v>73.0</v>
      </c>
      <c r="D77" t="n" s="524">
        <f>SUM(D78:D79)</f>
        <v>0.0</v>
      </c>
      <c r="E77" t="n" s="524">
        <f>SUM(E78:E79)</f>
        <v>0.0</v>
      </c>
      <c r="F77" t="n" s="528">
        <f>SUM(F78:F79)</f>
        <v>0.0</v>
      </c>
    </row>
    <row r="78" ht="14.2" customHeight="true">
      <c r="A78" t="str" s="526">
        <v>    餐饮费</v>
      </c>
      <c r="B78" s="526"/>
      <c r="C78" t="n" s="523">
        <v>74.0</v>
      </c>
      <c r="D78" t="n" s="527">
        <v>0.0</v>
      </c>
      <c r="E78" t="n" s="527">
        <v>0.0</v>
      </c>
      <c r="F78" t="n" s="527">
        <v>0.0</v>
      </c>
    </row>
    <row r="79" ht="14.2" customHeight="true">
      <c r="A79" t="str" s="526">
        <v>    其  他  </v>
      </c>
      <c r="B79" s="526"/>
      <c r="C79" t="n" s="523">
        <v>75.0</v>
      </c>
      <c r="D79" t="n" s="527">
        <v>0.0</v>
      </c>
      <c r="E79" t="n" s="527">
        <v>0.0</v>
      </c>
      <c r="F79" t="n" s="527">
        <v>0.0</v>
      </c>
    </row>
    <row r="80" ht="14.2" customHeight="true">
      <c r="A80" t="str" s="526">
        <v>运输费</v>
      </c>
      <c r="B80" s="526"/>
      <c r="C80" t="n" s="523">
        <v>76.0</v>
      </c>
      <c r="D80" t="n" s="527">
        <v>0.0</v>
      </c>
      <c r="E80" t="n" s="527">
        <v>0.0</v>
      </c>
      <c r="F80" t="n" s="527">
        <v>0.0</v>
      </c>
    </row>
    <row r="81" ht="14.2" customHeight="true">
      <c r="A81" t="str" s="526">
        <v>水电费</v>
      </c>
      <c r="B81" s="526"/>
      <c r="C81" t="n" s="523">
        <v>77.0</v>
      </c>
      <c r="D81" t="n" s="527">
        <v>0.0</v>
      </c>
      <c r="E81" t="n" s="527">
        <v>0.0</v>
      </c>
      <c r="F81" t="n" s="527">
        <v>0.0</v>
      </c>
    </row>
    <row r="82" ht="14.2" customHeight="true">
      <c r="A82" t="str" s="526">
        <v>燃料费</v>
      </c>
      <c r="B82" s="526"/>
      <c r="C82" t="n" s="523">
        <v>78.0</v>
      </c>
      <c r="D82" t="n" s="527">
        <v>0.0</v>
      </c>
      <c r="E82" t="n" s="527">
        <v>0.0</v>
      </c>
      <c r="F82" t="n" s="527">
        <v>0.0</v>
      </c>
    </row>
    <row r="83" ht="14.2" customHeight="true">
      <c r="A83" t="str" s="526">
        <v>试验检验费</v>
      </c>
      <c r="B83" s="526"/>
      <c r="C83" t="n" s="523">
        <v>79.0</v>
      </c>
      <c r="D83" t="n" s="527">
        <v>0.0</v>
      </c>
      <c r="E83" t="n" s="527">
        <v>0.0</v>
      </c>
      <c r="F83" t="n" s="527">
        <v>0.0</v>
      </c>
    </row>
    <row r="84" ht="14.2" customHeight="true">
      <c r="A84" t="str" s="526">
        <v>取暖费</v>
      </c>
      <c r="B84" s="526"/>
      <c r="C84" t="n" s="523">
        <v>80.0</v>
      </c>
      <c r="D84" t="n" s="527">
        <v>0.0</v>
      </c>
      <c r="E84" t="n" s="527">
        <v>0.0</v>
      </c>
      <c r="F84" t="n" s="527">
        <v>0.0</v>
      </c>
    </row>
    <row r="85" ht="14.2" customHeight="true">
      <c r="A85" t="str" s="526">
        <v>环保卫生费</v>
      </c>
      <c r="B85" s="526"/>
      <c r="C85" t="n" s="523">
        <v>81.0</v>
      </c>
      <c r="D85" t="n" s="527">
        <v>0.0</v>
      </c>
      <c r="E85" t="n" s="527">
        <v>0.0</v>
      </c>
      <c r="F85" t="n" s="527">
        <v>0.0</v>
      </c>
    </row>
    <row r="86" ht="14.2" customHeight="true">
      <c r="A86" t="str" s="526">
        <v>警卫消防费</v>
      </c>
      <c r="B86" s="526"/>
      <c r="C86" t="n" s="523">
        <v>82.0</v>
      </c>
      <c r="D86" t="n" s="527">
        <v>0.0</v>
      </c>
      <c r="E86" t="n" s="527">
        <v>0.0</v>
      </c>
      <c r="F86" t="n" s="527">
        <v>0.0</v>
      </c>
    </row>
    <row r="87" ht="14.2" customHeight="true">
      <c r="A87" t="str" s="526">
        <v>劳动保护费</v>
      </c>
      <c r="B87" s="526"/>
      <c r="C87" t="n" s="523">
        <v>83.0</v>
      </c>
      <c r="D87" t="n" s="524">
        <f>SUM(D88:D89)</f>
        <v>0.0</v>
      </c>
      <c r="E87" t="n" s="524">
        <f>SUM(E88:E89)</f>
        <v>0.0</v>
      </c>
      <c r="F87" t="n" s="528">
        <f>SUM(F88:F89)</f>
        <v>0.0</v>
      </c>
    </row>
    <row r="88" ht="14.2" customHeight="true">
      <c r="A88" t="str" s="526">
        <v>    防护用品费</v>
      </c>
      <c r="B88" s="526"/>
      <c r="C88" t="n" s="523">
        <v>84.0</v>
      </c>
      <c r="D88" t="n" s="527">
        <v>0.0</v>
      </c>
      <c r="E88" t="n" s="527">
        <v>0.0</v>
      </c>
      <c r="F88" t="n" s="527">
        <v>0.0</v>
      </c>
    </row>
    <row r="89" ht="14.2" customHeight="true">
      <c r="A89" t="str" s="526">
        <v>    其  他</v>
      </c>
      <c r="B89" s="526"/>
      <c r="C89" t="n" s="523">
        <v>85.0</v>
      </c>
      <c r="D89" t="n" s="527">
        <v>0.0</v>
      </c>
      <c r="E89" t="n" s="527">
        <v>0.0</v>
      </c>
      <c r="F89" t="n" s="527">
        <v>0.0</v>
      </c>
    </row>
    <row r="90" ht="14.2" customHeight="true">
      <c r="A90" t="str" s="526">
        <v>租赁费</v>
      </c>
      <c r="B90" s="526"/>
      <c r="C90" t="n" s="523">
        <v>86.0</v>
      </c>
      <c r="D90" t="n" s="527">
        <v>0.0</v>
      </c>
      <c r="E90" t="n" s="527">
        <v>0.0</v>
      </c>
      <c r="F90" t="n" s="527">
        <v>0.0</v>
      </c>
    </row>
    <row r="91" ht="14.2" customHeight="true">
      <c r="A91" t="str" s="526">
        <v>物业管理费</v>
      </c>
      <c r="B91" s="526"/>
      <c r="C91" t="n" s="523">
        <v>87.0</v>
      </c>
      <c r="D91" t="n" s="527">
        <v>0.0</v>
      </c>
      <c r="E91" t="n" s="527">
        <v>0.0</v>
      </c>
      <c r="F91" t="n" s="527">
        <v>0.0</v>
      </c>
    </row>
    <row r="92" ht="14.2" customHeight="true">
      <c r="A92" t="str" s="526">
        <v>共享服务费</v>
      </c>
      <c r="B92" s="526"/>
      <c r="C92" t="n" s="523">
        <v>88.0</v>
      </c>
      <c r="D92" t="n" s="527">
        <v>0.0</v>
      </c>
      <c r="E92" t="n" s="527">
        <v>0.0</v>
      </c>
      <c r="F92" t="n" s="527">
        <v>0.0</v>
      </c>
    </row>
    <row r="93" ht="14.2" customHeight="true">
      <c r="A93" t="str" s="526">
        <v>其  他</v>
      </c>
      <c r="B93" s="526"/>
      <c r="C93" t="n" s="523">
        <v>89.0</v>
      </c>
      <c r="D93" t="n" s="527">
        <v>0.0</v>
      </c>
      <c r="E93" t="n" s="527">
        <v>0.0</v>
      </c>
      <c r="F93" t="n" s="527">
        <v>0.0</v>
      </c>
    </row>
  </sheetData>
  <mergeCells>
    <mergeCell ref="A1:F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</mergeCells>
  <pageMargins bottom="0.75" footer="0.3" header="0.3" left="0.7" right="0.7" top="0.75"/>
</worksheet>
</file>

<file path=xl/worksheets/sheet29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13.125" customWidth="true"/>
    <col min="2" max="2" width="17.5" customWidth="true"/>
    <col min="3" max="3" width="23.515625" customWidth="true"/>
    <col min="4" max="4" width="23.515625" customWidth="true"/>
    <col min="5" max="5" width="23.515625" customWidth="true"/>
  </cols>
  <sheetData>
    <row r="1" ht="14.2" customHeight="true"/>
    <row r="1" ht="14.2" customHeight="true">
      <c r="A1" t="str" s="529">
        <v>财务费用</v>
      </c>
      <c r="B1" s="529"/>
      <c r="C1" s="529"/>
      <c r="D1" s="529"/>
      <c r="E1" s="529"/>
      <c r="F1" s="29"/>
    </row>
    <row r="2" ht="14.2" customHeight="true">
      <c r="A2" s="29"/>
      <c r="B2" s="29"/>
      <c r="C2" s="29"/>
      <c r="D2" s="29"/>
      <c r="E2" s="29"/>
      <c r="F2" s="29"/>
    </row>
    <row r="3" ht="14.2" customHeight="true">
      <c r="A3" t="str" s="530">
        <v>编制单位：</v>
      </c>
      <c r="B3" t="n" s="531">
        <v>0.0</v>
      </c>
      <c r="C3" t="n" s="532">
        <v>0.0</v>
      </c>
      <c r="D3" s="532"/>
      <c r="E3" t="str" s="532">
        <v>单位/元</v>
      </c>
      <c r="F3" s="29"/>
    </row>
    <row r="4" ht="14.2" customHeight="true">
      <c r="A4" t="str" s="533">
        <v>项   目</v>
      </c>
      <c r="B4" s="533"/>
      <c r="C4" t="str" s="534">
        <v>本月数</v>
      </c>
      <c r="D4" t="str" s="534">
        <v>本年累计数</v>
      </c>
      <c r="E4" t="str" s="534">
        <v>上年同期数</v>
      </c>
      <c r="F4" s="29"/>
    </row>
    <row r="5" ht="14.2" customHeight="true">
      <c r="A5" t="str" s="533">
        <v>合计</v>
      </c>
      <c r="B5" s="533"/>
      <c r="C5" t="n" s="535">
        <f>C6-C9+C12-C13+C14+C15</f>
        <v>0.0</v>
      </c>
      <c r="D5" t="n" s="535">
        <f>D6-D9+D12-D13+D14+D15</f>
        <v>0.0</v>
      </c>
      <c r="E5" t="n" s="536">
        <f>E6-E9+E12-E13+E14+E15</f>
        <v>0.0</v>
      </c>
      <c r="F5" s="29"/>
    </row>
    <row r="6" ht="14.2" customHeight="true">
      <c r="A6" t="str" s="537">
        <v>利息支出</v>
      </c>
      <c r="B6" s="537"/>
      <c r="C6" t="n" s="535">
        <f>SUM(C7:C8)</f>
        <v>0.0</v>
      </c>
      <c r="D6" t="n" s="535">
        <f>SUM(D7:D8)</f>
        <v>0.0</v>
      </c>
      <c r="E6" t="n" s="536">
        <f>SUM(E7:E8)</f>
        <v>0.0</v>
      </c>
      <c r="F6" s="29"/>
    </row>
    <row r="7" ht="14.2" customHeight="true">
      <c r="A7" t="str" s="538">
        <v>     其中: 内部利息支出</v>
      </c>
      <c r="B7" s="538"/>
      <c r="C7" t="n" s="539">
        <v>0.0</v>
      </c>
      <c r="D7" t="n" s="539">
        <v>0.0</v>
      </c>
      <c r="E7" t="n" s="539">
        <v>0.0</v>
      </c>
      <c r="F7" s="29"/>
    </row>
    <row r="8" ht="14.2" customHeight="true">
      <c r="A8" t="str" s="538">
        <v>           银行利息支出</v>
      </c>
      <c r="B8" s="538"/>
      <c r="C8" t="n" s="539">
        <v>0.0</v>
      </c>
      <c r="D8" t="n" s="539">
        <v>0.0</v>
      </c>
      <c r="E8" t="n" s="539">
        <v>0.0</v>
      </c>
      <c r="F8" s="29"/>
    </row>
    <row r="9" ht="14.2" customHeight="true">
      <c r="A9" t="str" s="538">
        <v>减:利息收入</v>
      </c>
      <c r="B9" s="538"/>
      <c r="C9" t="n" s="535">
        <f>SUM(C10:C11)</f>
        <v>0.0</v>
      </c>
      <c r="D9" t="n" s="535">
        <f>SUM(D10:D11)</f>
        <v>0.0</v>
      </c>
      <c r="E9" t="n" s="536">
        <f>SUM(E10:E11)</f>
        <v>0.0</v>
      </c>
      <c r="F9" s="29"/>
    </row>
    <row r="10" ht="14.2" customHeight="true">
      <c r="A10" t="str" s="538">
        <v>     其中: 内部利息收入</v>
      </c>
      <c r="B10" s="538"/>
      <c r="C10" t="n" s="539">
        <v>0.0</v>
      </c>
      <c r="D10" t="n" s="539">
        <v>0.0</v>
      </c>
      <c r="E10" t="n" s="539">
        <v>0.0</v>
      </c>
      <c r="F10" s="29"/>
    </row>
    <row r="11" ht="14.2" customHeight="true">
      <c r="A11" t="str" s="538">
        <v>           银行利息收入</v>
      </c>
      <c r="B11" s="538"/>
      <c r="C11" t="n" s="539">
        <v>0.0</v>
      </c>
      <c r="D11" t="n" s="539">
        <v>0.0</v>
      </c>
      <c r="E11" t="n" s="539">
        <v>0.0</v>
      </c>
      <c r="F11" s="29"/>
    </row>
    <row r="12" ht="14.2" customHeight="true">
      <c r="A12" t="str" s="538">
        <v>汇兑损失</v>
      </c>
      <c r="B12" s="538"/>
      <c r="C12" t="n" s="539">
        <v>0.0</v>
      </c>
      <c r="D12" t="n" s="539">
        <v>0.0</v>
      </c>
      <c r="E12" t="n" s="539">
        <v>0.0</v>
      </c>
      <c r="F12" s="29"/>
    </row>
    <row r="13" ht="14.2" customHeight="true">
      <c r="A13" t="str" s="538">
        <v>减:汇兑损益</v>
      </c>
      <c r="B13" s="538"/>
      <c r="C13" t="n" s="539">
        <v>0.0</v>
      </c>
      <c r="D13" t="n" s="539">
        <v>0.0</v>
      </c>
      <c r="E13" t="n" s="539">
        <v>0.0</v>
      </c>
      <c r="F13" s="29"/>
    </row>
    <row r="14" ht="14.2" customHeight="true">
      <c r="A14" t="str" s="538">
        <v>金融机构手续费</v>
      </c>
      <c r="B14" s="538"/>
      <c r="C14" t="n" s="539">
        <v>0.0</v>
      </c>
      <c r="D14" t="n" s="539">
        <v>0.0</v>
      </c>
      <c r="E14" t="n" s="539">
        <v>0.0</v>
      </c>
      <c r="F14" s="29"/>
    </row>
    <row r="15" ht="14.2" customHeight="true">
      <c r="A15" t="str" s="538">
        <v>其  他</v>
      </c>
      <c r="B15" s="538"/>
      <c r="C15" t="n" s="539">
        <v>0.0</v>
      </c>
      <c r="D15" t="n" s="539">
        <v>0.0</v>
      </c>
      <c r="E15" t="n" s="539">
        <v>0.0</v>
      </c>
      <c r="F15" s="29"/>
    </row>
    <row r="16" ht="14.2" customHeight="true">
      <c r="A16" s="29"/>
      <c r="B16" s="29"/>
      <c r="C16" s="29"/>
      <c r="D16" s="29"/>
      <c r="E16" s="29"/>
      <c r="F16" s="29"/>
    </row>
    <row r="17" ht="14.2" customHeight="true">
      <c r="A17" s="29"/>
      <c r="B17" s="29"/>
      <c r="C17" s="29"/>
      <c r="D17" s="29"/>
      <c r="E17" s="29"/>
      <c r="F17" s="29"/>
    </row>
    <row r="18" ht="14.2" customHeight="true">
      <c r="A18" s="29"/>
      <c r="B18" s="29"/>
      <c r="C18" s="29"/>
      <c r="D18" s="29"/>
      <c r="E18" s="29"/>
      <c r="F18" s="29"/>
    </row>
    <row r="19" ht="14.2" customHeight="true">
      <c r="A19" s="29"/>
      <c r="B19" s="29"/>
      <c r="C19" s="29"/>
      <c r="D19" s="29"/>
      <c r="E19" s="29"/>
      <c r="F19" s="29"/>
    </row>
    <row r="20" ht="14.2" customHeight="true">
      <c r="A20" s="29"/>
      <c r="B20" s="29"/>
      <c r="C20" s="29"/>
      <c r="D20" s="29"/>
      <c r="E20" s="29"/>
      <c r="F20" s="29"/>
    </row>
    <row r="21" ht="14.2" customHeight="true">
      <c r="A21" s="29"/>
      <c r="B21" s="29"/>
      <c r="C21" s="29"/>
      <c r="D21" s="29"/>
      <c r="E21" s="29"/>
      <c r="F21" s="540"/>
    </row>
  </sheetData>
  <mergeCells>
    <mergeCell ref="A1:E1"/>
    <mergeCell ref="C3:D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</mergeCells>
  <pageMargins bottom="0.75" footer="0.3" header="0.3" left="0.7" right="0.7" top="0.75"/>
</worksheet>
</file>

<file path=xl/worksheets/sheet3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11.484375" customWidth="true"/>
    <col min="2" max="2" width="55.78125" customWidth="true"/>
    <col min="3" max="3" width="5.46875" customWidth="true"/>
    <col min="4" max="4" width="20.234375" customWidth="true"/>
    <col min="5" max="5" width="19.140625" customWidth="true"/>
    <col min="6" max="6" width="19.140625" customWidth="true"/>
  </cols>
  <sheetData>
    <row r="1" ht="14.2" customHeight="true"/>
    <row r="1" ht="14.2" customHeight="true">
      <c r="A1" t="str" s="78">
        <v>利润表</v>
      </c>
      <c r="B1" s="78"/>
      <c r="C1" s="78"/>
      <c r="D1" s="78"/>
      <c r="E1" s="78"/>
      <c r="F1" s="78"/>
    </row>
    <row r="2" ht="14.2" customHeight="true">
      <c r="A2" s="78"/>
      <c r="B2" s="78"/>
      <c r="C2" s="78"/>
      <c r="D2" s="79"/>
      <c r="E2" s="79"/>
      <c r="F2" s="79"/>
    </row>
    <row r="3" ht="14.2" customHeight="true">
      <c r="A3" t="str" s="80">
        <v>编制单位:</v>
      </c>
      <c r="B3" t="n" s="80">
        <v>0.0</v>
      </c>
      <c r="C3" s="80"/>
      <c r="D3" t="n" s="81">
        <v>0.0</v>
      </c>
      <c r="E3" s="82"/>
      <c r="F3" t="str" s="82">
        <v>单位：元</v>
      </c>
    </row>
    <row r="4" ht="14.2" customHeight="true">
      <c r="A4" t="str" s="83">
        <v>项目</v>
      </c>
      <c r="B4" s="83"/>
      <c r="C4" t="str" s="84">
        <v>行次</v>
      </c>
      <c r="D4" t="str" s="85">
        <v>本月数</v>
      </c>
      <c r="E4" t="str" s="85">
        <v>本年累计数</v>
      </c>
      <c r="F4" t="str" s="86">
        <v> 上年同期数 </v>
      </c>
    </row>
    <row r="5" ht="14.2" customHeight="true">
      <c r="A5" t="str" s="87">
        <v>一、营业收入</v>
      </c>
      <c r="B5" s="87"/>
      <c r="C5" t="n" s="88">
        <v>1.0</v>
      </c>
      <c r="D5" t="n" s="89">
        <v>0.0</v>
      </c>
      <c r="E5" t="n" s="89">
        <v>0.0</v>
      </c>
      <c r="F5" t="n" s="90">
        <v>0.0</v>
      </c>
    </row>
    <row r="6" ht="14.2" customHeight="true">
      <c r="A6" t="str" s="87">
        <v>二、营业总成本</v>
      </c>
      <c r="B6" s="87"/>
      <c r="C6" t="n" s="88">
        <v>2.0</v>
      </c>
      <c r="D6" t="n" s="89">
        <f>SUM(D7:D12)</f>
        <v>0.0</v>
      </c>
      <c r="E6" t="n" s="89">
        <f>SUM(E7:E12)</f>
        <v>0.0</v>
      </c>
      <c r="F6" t="n" s="89">
        <f>SUM(F7:F12)</f>
        <v>0.0</v>
      </c>
    </row>
    <row r="7" ht="14.2" customHeight="true">
      <c r="A7" t="str" s="87">
        <v>其中：营业成本</v>
      </c>
      <c r="B7" s="87"/>
      <c r="C7" t="n" s="88">
        <v>3.0</v>
      </c>
      <c r="D7" t="n" s="89">
        <v>0.0</v>
      </c>
      <c r="E7" t="n" s="89">
        <v>0.0</v>
      </c>
      <c r="F7" t="n" s="90">
        <v>0.0</v>
      </c>
    </row>
    <row r="8" ht="14.2" customHeight="true">
      <c r="A8" t="str" s="87">
        <v>      税金及附加</v>
      </c>
      <c r="B8" s="87"/>
      <c r="C8" t="n" s="88">
        <v>4.0</v>
      </c>
      <c r="D8" t="n" s="89">
        <v>0.0</v>
      </c>
      <c r="E8" t="n" s="89">
        <v>0.0</v>
      </c>
      <c r="F8" t="n" s="90">
        <v>0.0</v>
      </c>
    </row>
    <row r="9" ht="14.2" customHeight="true">
      <c r="A9" t="str" s="87">
        <v>      销售费用</v>
      </c>
      <c r="B9" s="87"/>
      <c r="C9" t="n" s="88">
        <v>5.0</v>
      </c>
      <c r="D9" t="n" s="90">
        <v>0.0</v>
      </c>
      <c r="E9" t="n" s="90">
        <v>0.0</v>
      </c>
      <c r="F9" t="n" s="90">
        <v>0.0</v>
      </c>
    </row>
    <row r="10" ht="14.2" customHeight="true">
      <c r="A10" t="str" s="87">
        <v>      管理费用</v>
      </c>
      <c r="B10" s="87"/>
      <c r="C10" t="n" s="88">
        <v>6.0</v>
      </c>
      <c r="D10" t="n" s="90">
        <v>0.0</v>
      </c>
      <c r="E10" t="n" s="90">
        <v>0.0</v>
      </c>
      <c r="F10" t="n" s="90">
        <v>0.0</v>
      </c>
    </row>
    <row r="11" ht="14.2" customHeight="true">
      <c r="A11" t="str" s="87">
        <v>      研发费用</v>
      </c>
      <c r="B11" s="87"/>
      <c r="C11" t="n" s="88">
        <v>7.0</v>
      </c>
      <c r="D11" t="n" s="90">
        <v>0.0</v>
      </c>
      <c r="E11" t="n" s="90">
        <v>0.0</v>
      </c>
      <c r="F11" t="n" s="90">
        <v>0.0</v>
      </c>
    </row>
    <row r="12" ht="14.2" customHeight="true">
      <c r="A12" t="str" s="87">
        <v>      财务费用</v>
      </c>
      <c r="B12" s="87"/>
      <c r="C12" t="n" s="88">
        <v>8.0</v>
      </c>
      <c r="D12" t="n" s="90">
        <v>0.0</v>
      </c>
      <c r="E12" t="n" s="90">
        <v>0.0</v>
      </c>
      <c r="F12" t="n" s="90">
        <v>0.0</v>
      </c>
    </row>
    <row r="13" ht="14.2" customHeight="true">
      <c r="A13" t="str" s="87">
        <v>        其中：利息费用</v>
      </c>
      <c r="B13" s="87"/>
      <c r="C13" t="n" s="88">
        <v>9.0</v>
      </c>
      <c r="D13" t="n" s="90">
        <v>0.0</v>
      </c>
      <c r="E13" t="n" s="90">
        <v>0.0</v>
      </c>
      <c r="F13" t="n" s="90">
        <v>0.0</v>
      </c>
    </row>
    <row r="14" ht="14.2" customHeight="true">
      <c r="A14" t="str" s="87">
        <v>              利息收入</v>
      </c>
      <c r="B14" s="87"/>
      <c r="C14" t="n" s="88">
        <v>10.0</v>
      </c>
      <c r="D14" t="n" s="90">
        <v>0.0</v>
      </c>
      <c r="E14" t="n" s="90">
        <v>0.0</v>
      </c>
      <c r="F14" t="n" s="90">
        <v>0.0</v>
      </c>
    </row>
    <row r="15" ht="14.2" customHeight="true">
      <c r="A15" t="str" s="87">
        <v>加：其他收益</v>
      </c>
      <c r="B15" s="87"/>
      <c r="C15" t="n" s="88">
        <v>11.0</v>
      </c>
      <c r="D15" t="n" s="90">
        <v>0.0</v>
      </c>
      <c r="E15" t="n" s="90">
        <v>0.0</v>
      </c>
      <c r="F15" t="n" s="90">
        <v>0.0</v>
      </c>
    </row>
    <row r="16" ht="14.2" customHeight="true">
      <c r="A16" t="str" s="87">
        <v>    投资收益（损失以“-”填列）</v>
      </c>
      <c r="B16" s="87"/>
      <c r="C16" t="n" s="88">
        <v>12.0</v>
      </c>
      <c r="D16" t="n" s="90">
        <v>0.0</v>
      </c>
      <c r="E16" t="n" s="90">
        <v>0.0</v>
      </c>
      <c r="F16" t="n" s="90">
        <v>0.0</v>
      </c>
    </row>
    <row r="17" ht="14.2" customHeight="true">
      <c r="A17" t="str" s="87">
        <v>       其中：对联营企业和合营企业投资收益</v>
      </c>
      <c r="B17" s="87"/>
      <c r="C17" t="n" s="88">
        <v>13.0</v>
      </c>
      <c r="D17" s="91"/>
      <c r="E17" s="91"/>
      <c r="F17" s="91"/>
    </row>
    <row r="18" ht="14.2" customHeight="true">
      <c r="A18" t="str" s="87">
        <v>             以摊余成本计量的金融资产终止确认收益</v>
      </c>
      <c r="B18" s="87"/>
      <c r="C18" t="n" s="88">
        <v>14.0</v>
      </c>
      <c r="D18" s="91"/>
      <c r="E18" s="91"/>
      <c r="F18" s="91"/>
    </row>
    <row r="19" ht="14.2" customHeight="true">
      <c r="A19" t="str" s="87">
        <v>    汇兑收益（损失以“-”填列）</v>
      </c>
      <c r="B19" s="87"/>
      <c r="C19" t="n" s="88">
        <v>15.0</v>
      </c>
      <c r="D19" t="n" s="90">
        <v>0.0</v>
      </c>
      <c r="E19" t="n" s="90">
        <v>0.0</v>
      </c>
      <c r="F19" t="n" s="90">
        <v>0.0</v>
      </c>
    </row>
    <row r="20" ht="14.2" customHeight="true">
      <c r="A20" t="str" s="87">
        <v>    净敞口套期收益</v>
      </c>
      <c r="B20" s="87"/>
      <c r="C20" t="n" s="88">
        <v>16.0</v>
      </c>
      <c r="D20" s="91"/>
      <c r="E20" s="91"/>
      <c r="F20" s="91"/>
    </row>
    <row r="21" ht="14.2" customHeight="true">
      <c r="A21" t="str" s="87">
        <v>    公允价值变动收益</v>
      </c>
      <c r="B21" s="87"/>
      <c r="C21" t="n" s="88">
        <v>17.0</v>
      </c>
      <c r="D21" t="n" s="90">
        <v>0.0</v>
      </c>
      <c r="E21" t="n" s="90">
        <v>0.0</v>
      </c>
      <c r="F21" t="n" s="90">
        <v>0.0</v>
      </c>
    </row>
    <row r="22" ht="14.2" customHeight="true">
      <c r="A22" t="str" s="87">
        <v>    信用减值损失</v>
      </c>
      <c r="B22" s="87"/>
      <c r="C22" t="n" s="88">
        <v>18.0</v>
      </c>
      <c r="D22" t="n" s="90">
        <v>0.0</v>
      </c>
      <c r="E22" t="n" s="90">
        <v>0.0</v>
      </c>
      <c r="F22" t="n" s="90">
        <v>0.0</v>
      </c>
    </row>
    <row r="23" ht="14.2" customHeight="true">
      <c r="A23" t="str" s="87">
        <v>    资产减值损失</v>
      </c>
      <c r="B23" s="87"/>
      <c r="C23" t="n" s="88">
        <v>19.0</v>
      </c>
      <c r="D23" t="n" s="90">
        <v>0.0</v>
      </c>
      <c r="E23" t="n" s="90">
        <v>0.0</v>
      </c>
      <c r="F23" t="n" s="90">
        <v>0.0</v>
      </c>
    </row>
    <row r="24" ht="14.2" customHeight="true">
      <c r="A24" t="str" s="87">
        <v>    资产处置收益</v>
      </c>
      <c r="B24" s="87"/>
      <c r="C24" t="n" s="88">
        <v>20.0</v>
      </c>
      <c r="D24" t="n" s="90">
        <v>0.0</v>
      </c>
      <c r="E24" t="n" s="90">
        <v>0.0</v>
      </c>
      <c r="F24" t="n" s="90">
        <v>0.0</v>
      </c>
    </row>
    <row r="25" ht="14.2" customHeight="true">
      <c r="A25" t="str" s="87">
        <v>三、营业利润（亏损以"-"号填列）</v>
      </c>
      <c r="B25" s="87"/>
      <c r="C25" t="n" s="88">
        <v>21.0</v>
      </c>
      <c r="D25" t="n" s="92">
        <f>D5-D6+D15+D16+D19+D20+D21-D22-D23+D24</f>
        <v>0.0</v>
      </c>
      <c r="E25" t="n" s="92">
        <f>E5-E6+E15+E16+E19+E20+E21-E22-E23+E24</f>
        <v>0.0</v>
      </c>
      <c r="F25" t="n" s="92">
        <f>F5-F6+F15+F16+F19+F20+F21-F22-F23+F24</f>
        <v>0.0</v>
      </c>
    </row>
    <row r="26" ht="14.2" customHeight="true">
      <c r="A26" t="str" s="87">
        <v>加：营业外收入</v>
      </c>
      <c r="B26" s="87"/>
      <c r="C26" t="n" s="88">
        <v>22.0</v>
      </c>
      <c r="D26" t="n" s="90">
        <v>0.0</v>
      </c>
      <c r="E26" t="n" s="90">
        <v>0.0</v>
      </c>
      <c r="F26" t="n" s="90">
        <v>0.0</v>
      </c>
    </row>
    <row r="27" ht="14.2" customHeight="true">
      <c r="A27" t="str" s="87">
        <v>减：营业外支出</v>
      </c>
      <c r="B27" s="87"/>
      <c r="C27" t="n" s="88">
        <v>23.0</v>
      </c>
      <c r="D27" t="n" s="90">
        <v>0.0</v>
      </c>
      <c r="E27" t="n" s="90">
        <v>0.0</v>
      </c>
      <c r="F27" t="n" s="90">
        <v>0.0</v>
      </c>
    </row>
    <row r="28" ht="14.2" customHeight="true">
      <c r="A28" t="str" s="87">
        <v>四、利润总额（亏损总额以"-"号填列）</v>
      </c>
      <c r="B28" s="87"/>
      <c r="C28" t="n" s="88">
        <v>24.0</v>
      </c>
      <c r="D28" t="n" s="92">
        <f>D25+D26-D27</f>
        <v>0.0</v>
      </c>
      <c r="E28" t="n" s="92">
        <f>E25+E26-E27</f>
        <v>0.0</v>
      </c>
      <c r="F28" t="n" s="92">
        <f>F25+F26-F27</f>
        <v>0.0</v>
      </c>
    </row>
    <row r="29" ht="14.2" customHeight="true">
      <c r="A29" t="str" s="87">
        <v>减：所得税费用</v>
      </c>
      <c r="B29" s="87"/>
      <c r="C29" t="n" s="88">
        <v>25.0</v>
      </c>
      <c r="D29" t="n" s="90">
        <v>0.0</v>
      </c>
      <c r="E29" t="n" s="90">
        <v>0.0</v>
      </c>
      <c r="F29" t="n" s="90">
        <v>0.0</v>
      </c>
    </row>
    <row r="30" ht="14.2" customHeight="true">
      <c r="A30" t="str" s="87">
        <v>五、净利润（净亏损以"-"号填列）</v>
      </c>
      <c r="B30" s="87"/>
      <c r="C30" t="n" s="88">
        <v>26.0</v>
      </c>
      <c r="D30" t="n" s="92">
        <f>D28-D29</f>
        <v>0.0</v>
      </c>
      <c r="E30" t="n" s="92">
        <f>E28-E29</f>
        <v>0.0</v>
      </c>
      <c r="F30" t="n" s="92">
        <f>F28-F29</f>
        <v>0.0</v>
      </c>
    </row>
    <row r="31" ht="14.2" customHeight="true">
      <c r="A31" t="str" s="87">
        <v>（一）按经营持续性分类</v>
      </c>
      <c r="B31" s="87"/>
      <c r="C31" t="n" s="88">
        <v>27.0</v>
      </c>
      <c r="D31" t="n" s="92">
        <f>D32+D33</f>
        <v>0.0</v>
      </c>
      <c r="E31" t="n" s="92">
        <f>E32+E33</f>
        <v>0.0</v>
      </c>
      <c r="F31" t="n" s="92">
        <f>F32+F33</f>
        <v>0.0</v>
      </c>
    </row>
    <row r="32" ht="14.2" customHeight="true">
      <c r="A32" t="str" s="87">
        <v>1.持续经营净利润（净亏损以“-”号填列）</v>
      </c>
      <c r="B32" s="87"/>
      <c r="C32" t="n" s="88">
        <v>28.0</v>
      </c>
      <c r="D32" s="91"/>
      <c r="E32" s="91"/>
      <c r="F32" t="n" s="90">
        <v>0.0</v>
      </c>
    </row>
    <row r="33" ht="14.2" customHeight="true">
      <c r="A33" t="str" s="87">
        <v>2.终止经营净利润（净亏损以“-”填列）</v>
      </c>
      <c r="B33" s="87"/>
      <c r="C33" t="n" s="88">
        <v>29.0</v>
      </c>
      <c r="D33" s="91"/>
      <c r="E33" s="91"/>
      <c r="F33" t="n" s="90">
        <v>0.0</v>
      </c>
    </row>
    <row r="34" ht="14.2" customHeight="true">
      <c r="A34" t="str" s="87">
        <v>（二）按所有权归属分类</v>
      </c>
      <c r="B34" s="87"/>
      <c r="C34" t="n" s="88">
        <v>30.0</v>
      </c>
      <c r="D34" t="n" s="92">
        <f>D35+D36</f>
        <v>0.0</v>
      </c>
      <c r="E34" t="n" s="92">
        <f>E35+E36</f>
        <v>0.0</v>
      </c>
      <c r="F34" t="n" s="92">
        <f>F35+F36</f>
        <v>0.0</v>
      </c>
    </row>
    <row r="35" ht="14.2" customHeight="true">
      <c r="A35" t="str" s="87">
        <v>1.归属于母公司股东净利润（净亏损以“-”号填列）</v>
      </c>
      <c r="B35" s="87"/>
      <c r="C35" t="n" s="88">
        <v>31.0</v>
      </c>
      <c r="D35" s="91"/>
      <c r="E35" s="91"/>
      <c r="F35" t="n" s="90">
        <v>0.0</v>
      </c>
    </row>
    <row r="36" ht="14.2" customHeight="true">
      <c r="A36" t="str" s="87">
        <v>2.少数股东损益（净亏损以“-”号填列）</v>
      </c>
      <c r="B36" s="87"/>
      <c r="C36" t="n" s="88">
        <v>32.0</v>
      </c>
      <c r="D36" s="91"/>
      <c r="E36" s="91"/>
      <c r="F36" t="n" s="90">
        <v>0.0</v>
      </c>
    </row>
    <row r="37" ht="14.2" customHeight="true">
      <c r="A37" t="str" s="87">
        <v>六、其他综合收益的税后净额</v>
      </c>
      <c r="B37" s="87"/>
      <c r="C37" t="n" s="88">
        <v>33.0</v>
      </c>
      <c r="D37" t="n" s="92">
        <f>D38+D53</f>
        <v>0.0</v>
      </c>
      <c r="E37" t="n" s="92">
        <f>E38+E53</f>
        <v>0.0</v>
      </c>
      <c r="F37" t="n" s="92">
        <f>F38+F53</f>
        <v>0.0</v>
      </c>
    </row>
    <row r="38" ht="14.2" customHeight="true">
      <c r="A38" t="str" s="87">
        <v>（一）归属于母公司所有者的其他综合收益的税后净额</v>
      </c>
      <c r="B38" s="87"/>
      <c r="C38" t="n" s="88">
        <v>34.0</v>
      </c>
      <c r="D38" t="n" s="92">
        <f>D39+D45</f>
        <v>0.0</v>
      </c>
      <c r="E38" t="n" s="92">
        <f>E39+E45</f>
        <v>0.0</v>
      </c>
      <c r="F38" t="n" s="92">
        <f>F39+F45</f>
        <v>0.0</v>
      </c>
    </row>
    <row r="39" ht="14.2" customHeight="true">
      <c r="A39" t="str" s="87">
        <v>1.不能重分类进损益的其他综合收益</v>
      </c>
      <c r="B39" s="87"/>
      <c r="C39" t="n" s="88">
        <v>35.0</v>
      </c>
      <c r="D39" t="n" s="92">
        <f>D40+D41+D42+D43+D44</f>
        <v>0.0</v>
      </c>
      <c r="E39" t="n" s="92">
        <f>E40+E41+E42+E43+E44</f>
        <v>0.0</v>
      </c>
      <c r="F39" t="n" s="92">
        <f>F40+F41+F42+F43+F44</f>
        <v>0.0</v>
      </c>
    </row>
    <row r="40" ht="14.2" customHeight="true">
      <c r="A40" t="str" s="87">
        <v>（1）重新计量设定受益计划变动额</v>
      </c>
      <c r="B40" s="87"/>
      <c r="C40" t="n" s="88">
        <v>36.0</v>
      </c>
      <c r="D40" s="91"/>
      <c r="E40" s="91"/>
      <c r="F40" t="n" s="90">
        <v>0.0</v>
      </c>
    </row>
    <row r="41" ht="14.2" customHeight="true">
      <c r="A41" t="str" s="87">
        <v>（2）权益法下不能转损益的其他综合收益</v>
      </c>
      <c r="B41" s="87"/>
      <c r="C41" t="n" s="88">
        <v>37.0</v>
      </c>
      <c r="D41" s="91"/>
      <c r="E41" s="91"/>
      <c r="F41" t="n" s="90">
        <v>0.0</v>
      </c>
    </row>
    <row r="42" ht="14.2" customHeight="true">
      <c r="A42" t="str" s="87">
        <v>（3）其他权益工具投资公允价值变动</v>
      </c>
      <c r="B42" s="87"/>
      <c r="C42" t="n" s="88">
        <v>38.0</v>
      </c>
      <c r="D42" s="91"/>
      <c r="E42" s="91"/>
      <c r="F42" t="n" s="90">
        <v>0.0</v>
      </c>
    </row>
    <row r="43" ht="14.2" customHeight="true">
      <c r="A43" t="str" s="87">
        <v>（4）企业自身信用风险公允价值变动</v>
      </c>
      <c r="B43" s="87"/>
      <c r="C43" t="n" s="88">
        <v>39.0</v>
      </c>
      <c r="D43" s="91"/>
      <c r="E43" s="91"/>
      <c r="F43" t="n" s="90">
        <v>0.0</v>
      </c>
    </row>
    <row r="44" ht="14.2" customHeight="true">
      <c r="A44" t="str" s="87">
        <v>......</v>
      </c>
      <c r="B44" s="87"/>
      <c r="C44" t="n" s="88">
        <v>40.0</v>
      </c>
      <c r="D44" s="91"/>
      <c r="E44" s="91"/>
      <c r="F44" t="n" s="90">
        <v>0.0</v>
      </c>
    </row>
    <row r="45" ht="14.2" customHeight="true">
      <c r="A45" t="str" s="87">
        <v>2.将重分类进行损益的其他综合收益</v>
      </c>
      <c r="B45" s="87"/>
      <c r="C45" t="n" s="88">
        <v>41.0</v>
      </c>
      <c r="D45" t="n" s="92">
        <f>D46+D47+D48+D49+D50+D51+D52</f>
        <v>0.0</v>
      </c>
      <c r="E45" t="n" s="92">
        <f>E46+E47+E48+E49+E50+E51+E52</f>
        <v>0.0</v>
      </c>
      <c r="F45" t="n" s="92">
        <f>F46+F47+F48+F49+F50+F51+F52</f>
        <v>0.0</v>
      </c>
    </row>
    <row r="46" ht="14.2" customHeight="true">
      <c r="A46" t="str" s="87">
        <v>（1）权益法下可转损益的其他综合收益</v>
      </c>
      <c r="B46" s="87"/>
      <c r="C46" t="n" s="88">
        <v>42.0</v>
      </c>
      <c r="D46" s="91"/>
      <c r="E46" s="91"/>
      <c r="F46" t="n" s="90">
        <v>0.0</v>
      </c>
    </row>
    <row r="47" ht="14.2" customHeight="true">
      <c r="A47" t="str" s="87">
        <v>（2）其他债权投资公允价值变动 </v>
      </c>
      <c r="B47" s="87"/>
      <c r="C47" t="n" s="88">
        <v>43.0</v>
      </c>
      <c r="D47" s="91"/>
      <c r="E47" s="91"/>
      <c r="F47" t="n" s="90">
        <v>0.0</v>
      </c>
    </row>
    <row r="48" ht="14.2" customHeight="true">
      <c r="A48" t="str" s="87">
        <v>（3）金融资产重分类计入其他综合收益的金额</v>
      </c>
      <c r="B48" s="87"/>
      <c r="C48" t="n" s="88">
        <v>44.0</v>
      </c>
      <c r="D48" s="91"/>
      <c r="E48" s="91"/>
      <c r="F48" t="n" s="90">
        <v>0.0</v>
      </c>
    </row>
    <row r="49" ht="14.2" customHeight="true">
      <c r="A49" t="str" s="87">
        <v>（4）其他债权投资信用减值准备</v>
      </c>
      <c r="B49" s="87"/>
      <c r="C49" t="n" s="88">
        <v>45.0</v>
      </c>
      <c r="D49" s="91"/>
      <c r="E49" s="91"/>
      <c r="F49" t="n" s="90">
        <v>0.0</v>
      </c>
    </row>
    <row r="50" ht="14.2" customHeight="true">
      <c r="A50" t="str" s="87">
        <v>（5）现金流量套现储备</v>
      </c>
      <c r="B50" s="87"/>
      <c r="C50" t="n" s="88">
        <v>46.0</v>
      </c>
      <c r="D50" s="91"/>
      <c r="E50" s="91"/>
      <c r="F50" t="n" s="90">
        <v>0.0</v>
      </c>
    </row>
    <row r="51" ht="14.2" customHeight="true">
      <c r="A51" t="str" s="87">
        <v>（6）外币财务报表折算差额</v>
      </c>
      <c r="B51" s="87"/>
      <c r="C51" t="n" s="88">
        <v>47.0</v>
      </c>
      <c r="D51" s="91"/>
      <c r="E51" s="91"/>
      <c r="F51" t="n" s="90">
        <v>0.0</v>
      </c>
    </row>
    <row r="52" ht="14.2" customHeight="true">
      <c r="A52" t="str" s="87">
        <v>......</v>
      </c>
      <c r="B52" s="87"/>
      <c r="C52" t="n" s="88">
        <v>48.0</v>
      </c>
      <c r="D52" s="91"/>
      <c r="E52" s="91"/>
      <c r="F52" t="n" s="90">
        <v>0.0</v>
      </c>
    </row>
    <row r="53" ht="14.2" customHeight="true">
      <c r="A53" t="str" s="87">
        <v>（二）归属于少数股东的其他综合收益的税后净额</v>
      </c>
      <c r="B53" s="87"/>
      <c r="C53" t="n" s="88">
        <v>49.0</v>
      </c>
      <c r="D53" s="91"/>
      <c r="E53" s="91"/>
      <c r="F53" t="n" s="90">
        <v>0.0</v>
      </c>
    </row>
    <row r="54" ht="14.2" customHeight="true">
      <c r="A54" t="str" s="87">
        <v>七、综合收益总额</v>
      </c>
      <c r="B54" s="87"/>
      <c r="C54" t="n" s="88">
        <v>50.0</v>
      </c>
      <c r="D54" t="n" s="92">
        <f>D30+D37</f>
        <v>0.0</v>
      </c>
      <c r="E54" t="n" s="92">
        <f>E30+E37</f>
        <v>0.0</v>
      </c>
      <c r="F54" t="n" s="92">
        <f>F30+F37</f>
        <v>0.0</v>
      </c>
    </row>
    <row r="55" ht="14.2" customHeight="true">
      <c r="A55" t="str" s="87">
        <v>（一）归属于母公司所有者的综合收益总额</v>
      </c>
      <c r="B55" s="87"/>
      <c r="C55" t="n" s="88">
        <v>51.0</v>
      </c>
      <c r="D55" s="91"/>
      <c r="E55" s="91"/>
      <c r="F55" t="n" s="90">
        <v>0.0</v>
      </c>
    </row>
    <row r="56" ht="14.2" customHeight="true">
      <c r="A56" t="str" s="87">
        <v>（二）归属于少数股东的综合收益总额</v>
      </c>
      <c r="B56" s="87"/>
      <c r="C56" t="n" s="88">
        <v>52.0</v>
      </c>
      <c r="D56" s="91"/>
      <c r="E56" s="91"/>
      <c r="F56" t="n" s="90">
        <v>0.0</v>
      </c>
    </row>
    <row r="57" ht="14.2" customHeight="true">
      <c r="A57" t="str" s="87">
        <v>八、每股收益：</v>
      </c>
      <c r="B57" s="87"/>
      <c r="C57" t="n" s="88">
        <v>53.0</v>
      </c>
      <c r="D57" s="93"/>
      <c r="E57" s="93"/>
      <c r="F57" t="n" s="90">
        <v>0.0</v>
      </c>
    </row>
    <row r="58" ht="14.2" customHeight="true">
      <c r="A58" t="str" s="87">
        <v>（一）基本每股收益</v>
      </c>
      <c r="B58" s="87"/>
      <c r="C58" t="n" s="88">
        <v>54.0</v>
      </c>
      <c r="D58" s="93"/>
      <c r="E58" s="93"/>
      <c r="F58" t="n" s="90">
        <v>0.0</v>
      </c>
    </row>
    <row r="59" ht="14.2" customHeight="true">
      <c r="A59" t="str" s="87">
        <v>（二）稀释每股收益</v>
      </c>
      <c r="B59" s="87"/>
      <c r="C59" t="n" s="88">
        <v>55.0</v>
      </c>
      <c r="D59" s="93"/>
      <c r="E59" s="93"/>
      <c r="F59" t="n" s="90">
        <v>0.0</v>
      </c>
    </row>
  </sheetData>
  <mergeCells>
    <mergeCell ref="A1:F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</mergeCells>
  <pageMargins bottom="0.75" footer="0.3" header="0.3" left="0.7" right="0.7" top="0.75"/>
</worksheet>
</file>

<file path=xl/worksheets/sheet30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16.40625" customWidth="true"/>
    <col min="2" max="2" width="16.953125" customWidth="true"/>
    <col min="3" max="3" width="6.5625" customWidth="true"/>
    <col min="4" max="4" width="20.78125" customWidth="true"/>
    <col min="5" max="5" width="20.78125" customWidth="true"/>
    <col min="6" max="6" width="20.78125" customWidth="true"/>
  </cols>
  <sheetData>
    <row r="1" ht="14.2" customHeight="true"/>
    <row r="1" ht="14.2" customHeight="true">
      <c r="A1" t="str" s="541">
        <v>研发支出明细表</v>
      </c>
      <c r="B1" s="541"/>
      <c r="C1" s="541"/>
      <c r="D1" s="541"/>
      <c r="E1" s="541"/>
      <c r="F1" s="541"/>
    </row>
    <row r="2" ht="14.2" customHeight="true">
      <c r="A2" s="30"/>
      <c r="B2" s="30"/>
      <c r="C2" s="30"/>
      <c r="D2" s="30"/>
      <c r="E2" s="30"/>
      <c r="F2" s="30"/>
    </row>
    <row r="3" ht="14.2" customHeight="true">
      <c r="A3" t="str" s="542">
        <v>编制单位：</v>
      </c>
      <c r="B3" t="n" s="543">
        <v>0.0</v>
      </c>
      <c r="C3" s="30"/>
      <c r="D3" t="n" s="544">
        <v>0.0</v>
      </c>
      <c r="E3" s="30"/>
      <c r="F3" t="str" s="544">
        <v>单位/元</v>
      </c>
    </row>
    <row r="4" ht="14.2" customHeight="true">
      <c r="A4" t="str" s="545">
        <v>项    目</v>
      </c>
      <c r="B4" s="545"/>
      <c r="C4" t="str" s="546">
        <v>行次</v>
      </c>
      <c r="D4" t="str" s="547">
        <v>本期数</v>
      </c>
      <c r="E4" t="str" s="547">
        <v>本年累计数</v>
      </c>
      <c r="F4" t="str" s="547">
        <v>上年同期</v>
      </c>
    </row>
    <row r="5" ht="14.2" customHeight="true">
      <c r="A5" t="str" s="548">
        <v>合计</v>
      </c>
      <c r="B5" s="548"/>
      <c r="C5" t="n" s="549">
        <v>1.0</v>
      </c>
      <c r="D5" t="n" s="550">
        <f>D6+D68</f>
        <v>0.0</v>
      </c>
      <c r="E5" t="n" s="550">
        <f>E6+E68</f>
        <v>0.0</v>
      </c>
      <c r="F5" t="n" s="551">
        <f>F6+F68</f>
        <v>0.0</v>
      </c>
    </row>
    <row r="6" ht="14.2" customHeight="true">
      <c r="A6" t="str" s="552">
        <v>研究支出</v>
      </c>
      <c r="B6" s="552"/>
      <c r="C6" t="n" s="549">
        <v>2.0</v>
      </c>
      <c r="D6" t="n" s="550">
        <f>D7+D20+SUM(D24:D28)+D32+D33+D39+D40+D45+D49+SUM(D53:D67)</f>
        <v>0.0</v>
      </c>
      <c r="E6" t="n" s="550">
        <f>E7+E20+SUM(E24:E28)+E32+E33+E39+E40+E45+E49+SUM(E53:E67)</f>
        <v>0.0</v>
      </c>
      <c r="F6" t="n" s="551">
        <f>F7+F20+SUM(F24:F28)+F32+F33+F39+F40+F45+F49+SUM(F53:F67)</f>
        <v>0.0</v>
      </c>
    </row>
    <row r="7" ht="14.2" customHeight="true">
      <c r="A7" t="str" s="552">
        <v>    职工薪酬</v>
      </c>
      <c r="B7" s="552"/>
      <c r="C7" t="n" s="549">
        <v>3.0</v>
      </c>
      <c r="D7" t="n" s="550">
        <f>SUM(D8:D19)</f>
        <v>0.0</v>
      </c>
      <c r="E7" t="n" s="550">
        <f>SUM(E8:E19)</f>
        <v>0.0</v>
      </c>
      <c r="F7" t="n" s="551">
        <f>SUM(F8:F19)</f>
        <v>0.0</v>
      </c>
    </row>
    <row r="8" ht="14.2" customHeight="true">
      <c r="A8" t="str" s="552">
        <v>        工资</v>
      </c>
      <c r="B8" s="552"/>
      <c r="C8" t="n" s="549">
        <v>4.0</v>
      </c>
      <c r="D8" t="n" s="553">
        <v>0.0</v>
      </c>
      <c r="E8" t="n" s="553">
        <v>0.0</v>
      </c>
      <c r="F8" t="n" s="553">
        <v>0.0</v>
      </c>
    </row>
    <row r="9" ht="14.2" customHeight="true">
      <c r="A9" t="str" s="552">
        <v>        福利费</v>
      </c>
      <c r="B9" s="552"/>
      <c r="C9" t="n" s="549">
        <v>5.0</v>
      </c>
      <c r="D9" t="n" s="553">
        <v>0.0</v>
      </c>
      <c r="E9" t="n" s="553">
        <v>0.0</v>
      </c>
      <c r="F9" t="n" s="553">
        <v>0.0</v>
      </c>
    </row>
    <row r="10" ht="14.2" customHeight="true">
      <c r="A10" t="str" s="552">
        <v>        养老保险费</v>
      </c>
      <c r="B10" s="552"/>
      <c r="C10" t="n" s="549">
        <v>6.0</v>
      </c>
      <c r="D10" t="n" s="553">
        <v>0.0</v>
      </c>
      <c r="E10" t="n" s="553">
        <v>0.0</v>
      </c>
      <c r="F10" t="n" s="553">
        <v>0.0</v>
      </c>
    </row>
    <row r="11" ht="14.2" customHeight="true">
      <c r="A11" t="str" s="552">
        <v>        失业保险费</v>
      </c>
      <c r="B11" s="552"/>
      <c r="C11" t="n" s="549">
        <v>7.0</v>
      </c>
      <c r="D11" t="n" s="553">
        <v>0.0</v>
      </c>
      <c r="E11" t="n" s="553">
        <v>0.0</v>
      </c>
      <c r="F11" t="n" s="553">
        <v>0.0</v>
      </c>
    </row>
    <row r="12" ht="14.2" customHeight="true">
      <c r="A12" t="str" s="552">
        <v>        医疗保险费</v>
      </c>
      <c r="B12" s="552"/>
      <c r="C12" t="n" s="549">
        <v>8.0</v>
      </c>
      <c r="D12" t="n" s="553">
        <v>0.0</v>
      </c>
      <c r="E12" t="n" s="553">
        <v>0.0</v>
      </c>
      <c r="F12" t="n" s="553">
        <v>0.0</v>
      </c>
    </row>
    <row r="13" ht="14.2" customHeight="true">
      <c r="A13" t="str" s="552">
        <v>        工伤保险费</v>
      </c>
      <c r="B13" s="552"/>
      <c r="C13" t="n" s="549">
        <v>9.0</v>
      </c>
      <c r="D13" t="n" s="553">
        <v>0.0</v>
      </c>
      <c r="E13" t="n" s="553">
        <v>0.0</v>
      </c>
      <c r="F13" t="n" s="553">
        <v>0.0</v>
      </c>
    </row>
    <row r="14" ht="14.2" customHeight="true">
      <c r="A14" t="str" s="552">
        <v>        生育保险费</v>
      </c>
      <c r="B14" s="552"/>
      <c r="C14" t="n" s="549">
        <v>10.0</v>
      </c>
      <c r="D14" t="n" s="553">
        <v>0.0</v>
      </c>
      <c r="E14" t="n" s="553">
        <v>0.0</v>
      </c>
      <c r="F14" t="n" s="553">
        <v>0.0</v>
      </c>
    </row>
    <row r="15" ht="14.2" customHeight="true">
      <c r="A15" t="str" s="552">
        <v>        住房公积金</v>
      </c>
      <c r="B15" s="552"/>
      <c r="C15" t="n" s="549">
        <v>11.0</v>
      </c>
      <c r="D15" t="n" s="553">
        <v>0.0</v>
      </c>
      <c r="E15" t="n" s="553">
        <v>0.0</v>
      </c>
      <c r="F15" t="n" s="553">
        <v>0.0</v>
      </c>
    </row>
    <row r="16" ht="14.2" customHeight="true">
      <c r="A16" t="str" s="552">
        <v>        工会经费</v>
      </c>
      <c r="B16" s="552"/>
      <c r="C16" t="n" s="549">
        <v>12.0</v>
      </c>
      <c r="D16" t="n" s="553">
        <v>0.0</v>
      </c>
      <c r="E16" t="n" s="553">
        <v>0.0</v>
      </c>
      <c r="F16" t="n" s="553">
        <v>0.0</v>
      </c>
    </row>
    <row r="17" ht="14.2" customHeight="true">
      <c r="A17" t="str" s="552">
        <v>        职工教育经费</v>
      </c>
      <c r="B17" s="552"/>
      <c r="C17" t="n" s="549">
        <v>13.0</v>
      </c>
      <c r="D17" t="n" s="553">
        <v>0.0</v>
      </c>
      <c r="E17" t="n" s="553">
        <v>0.0</v>
      </c>
      <c r="F17" t="n" s="553">
        <v>0.0</v>
      </c>
    </row>
    <row r="18" ht="14.2" customHeight="true">
      <c r="A18" t="str" s="552">
        <v>        劳务费</v>
      </c>
      <c r="B18" s="552"/>
      <c r="C18" t="n" s="549">
        <v>14.0</v>
      </c>
      <c r="D18" t="n" s="553">
        <v>0.0</v>
      </c>
      <c r="E18" t="n" s="553">
        <v>0.0</v>
      </c>
      <c r="F18" t="n" s="553">
        <v>0.0</v>
      </c>
    </row>
    <row r="19" ht="14.2" customHeight="true">
      <c r="A19" t="str" s="552">
        <v>        其他</v>
      </c>
      <c r="B19" s="552"/>
      <c r="C19" t="n" s="549">
        <v>15.0</v>
      </c>
      <c r="D19" t="n" s="553">
        <v>0.0</v>
      </c>
      <c r="E19" t="n" s="553">
        <v>0.0</v>
      </c>
      <c r="F19" t="n" s="553">
        <v>0.0</v>
      </c>
    </row>
    <row r="20" ht="14.2" customHeight="true">
      <c r="A20" t="str" s="552">
        <v>    材料费</v>
      </c>
      <c r="B20" s="552"/>
      <c r="C20" t="n" s="549">
        <v>16.0</v>
      </c>
      <c r="D20" t="n" s="550">
        <f>SUM(D21:D23)</f>
        <v>0.0</v>
      </c>
      <c r="E20" t="n" s="550">
        <f>SUM(E21:E23)</f>
        <v>0.0</v>
      </c>
      <c r="F20" t="n" s="551">
        <f>SUM(F21:F23)</f>
        <v>0.0</v>
      </c>
    </row>
    <row r="21" ht="14.2" customHeight="true">
      <c r="A21" t="str" s="552">
        <v>        耗材</v>
      </c>
      <c r="B21" s="552"/>
      <c r="C21" t="n" s="549">
        <v>17.0</v>
      </c>
      <c r="D21" t="n" s="553">
        <v>0.0</v>
      </c>
      <c r="E21" t="n" s="553">
        <v>0.0</v>
      </c>
      <c r="F21" t="n" s="553">
        <v>0.0</v>
      </c>
    </row>
    <row r="22" ht="14.2" customHeight="true">
      <c r="A22" t="str" s="552">
        <v>        主要原材料</v>
      </c>
      <c r="B22" s="552"/>
      <c r="C22" t="n" s="549">
        <v>18.0</v>
      </c>
      <c r="D22" t="n" s="553">
        <v>0.0</v>
      </c>
      <c r="E22" t="n" s="553">
        <v>0.0</v>
      </c>
      <c r="F22" t="n" s="553">
        <v>0.0</v>
      </c>
    </row>
    <row r="23" ht="14.2" customHeight="true">
      <c r="A23" t="str" s="552">
        <v>        其他材料</v>
      </c>
      <c r="B23" s="552"/>
      <c r="C23" t="n" s="549">
        <v>19.0</v>
      </c>
      <c r="D23" t="n" s="553">
        <v>0.0</v>
      </c>
      <c r="E23" t="n" s="553">
        <v>0.0</v>
      </c>
      <c r="F23" t="n" s="553">
        <v>0.0</v>
      </c>
    </row>
    <row r="24" ht="14.2" customHeight="true">
      <c r="A24" t="str" s="552">
        <v>    水电费</v>
      </c>
      <c r="B24" s="552"/>
      <c r="C24" t="n" s="549">
        <v>20.0</v>
      </c>
      <c r="D24" t="n" s="553">
        <v>0.0</v>
      </c>
      <c r="E24" t="n" s="553">
        <v>0.0</v>
      </c>
      <c r="F24" t="n" s="553">
        <v>0.0</v>
      </c>
    </row>
    <row r="25" ht="14.2" customHeight="true">
      <c r="A25" t="str" s="552">
        <v>    燃料费</v>
      </c>
      <c r="B25" s="552"/>
      <c r="C25" t="n" s="549">
        <v>21.0</v>
      </c>
      <c r="D25" t="n" s="553">
        <v>0.0</v>
      </c>
      <c r="E25" t="n" s="553">
        <v>0.0</v>
      </c>
      <c r="F25" t="n" s="553">
        <v>0.0</v>
      </c>
    </row>
    <row r="26" ht="14.2" customHeight="true">
      <c r="A26" t="str" s="552">
        <v>    折旧费</v>
      </c>
      <c r="B26" s="552"/>
      <c r="C26" t="n" s="549">
        <v>22.0</v>
      </c>
      <c r="D26" t="n" s="553">
        <v>0.0</v>
      </c>
      <c r="E26" t="n" s="553">
        <v>0.0</v>
      </c>
      <c r="F26" t="n" s="553">
        <v>0.0</v>
      </c>
    </row>
    <row r="27" ht="14.2" customHeight="true">
      <c r="A27" t="str" s="552">
        <v>    无形资产摊销</v>
      </c>
      <c r="B27" s="552"/>
      <c r="C27" t="n" s="549">
        <v>23.0</v>
      </c>
      <c r="D27" t="n" s="553">
        <v>0.0</v>
      </c>
      <c r="E27" t="n" s="553">
        <v>0.0</v>
      </c>
      <c r="F27" t="n" s="553">
        <v>0.0</v>
      </c>
    </row>
    <row r="28" ht="14.2" customHeight="true">
      <c r="A28" t="str" s="552">
        <v>    自制设备支出</v>
      </c>
      <c r="B28" s="552"/>
      <c r="C28" t="n" s="549">
        <v>24.0</v>
      </c>
      <c r="D28" t="n" s="550">
        <f>SUM(D29:D31)</f>
        <v>0.0</v>
      </c>
      <c r="E28" t="n" s="550">
        <f>SUM(E29:E31)</f>
        <v>0.0</v>
      </c>
      <c r="F28" t="n" s="551">
        <f>SUM(F29:F31)</f>
        <v>0.0</v>
      </c>
    </row>
    <row r="29" ht="14.2" customHeight="true">
      <c r="A29" t="str" s="552">
        <v>        设备、工艺制作费</v>
      </c>
      <c r="B29" s="552"/>
      <c r="C29" t="n" s="549">
        <v>25.0</v>
      </c>
      <c r="D29" t="n" s="553">
        <v>0.0</v>
      </c>
      <c r="E29" t="n" s="553">
        <v>0.0</v>
      </c>
      <c r="F29" t="n" s="553">
        <v>0.0</v>
      </c>
    </row>
    <row r="30" ht="14.2" customHeight="true">
      <c r="A30" t="str" s="552">
        <v>        模具费</v>
      </c>
      <c r="B30" s="552"/>
      <c r="C30" t="n" s="549">
        <v>26.0</v>
      </c>
      <c r="D30" t="n" s="553">
        <v>0.0</v>
      </c>
      <c r="E30" t="n" s="553">
        <v>0.0</v>
      </c>
      <c r="F30" t="n" s="553">
        <v>0.0</v>
      </c>
    </row>
    <row r="31" ht="14.2" customHeight="true">
      <c r="A31" t="str" s="552">
        <v>        设备调试费</v>
      </c>
      <c r="B31" s="552"/>
      <c r="C31" t="n" s="549">
        <v>27.0</v>
      </c>
      <c r="D31" t="n" s="553">
        <v>0.0</v>
      </c>
      <c r="E31" t="n" s="553">
        <v>0.0</v>
      </c>
      <c r="F31" t="n" s="553">
        <v>0.0</v>
      </c>
    </row>
    <row r="32" ht="14.2" customHeight="true">
      <c r="A32" t="str" s="552">
        <v>    差旅费</v>
      </c>
      <c r="B32" s="552"/>
      <c r="C32" t="n" s="549">
        <v>28.0</v>
      </c>
      <c r="D32" t="n" s="553">
        <v>0.0</v>
      </c>
      <c r="E32" t="n" s="553">
        <v>0.0</v>
      </c>
      <c r="F32" t="n" s="553">
        <v>0.0</v>
      </c>
    </row>
    <row r="33" ht="14.2" customHeight="true">
      <c r="A33" t="str" s="552">
        <v>    资料费</v>
      </c>
      <c r="B33" s="552"/>
      <c r="C33" t="n" s="549">
        <v>29.0</v>
      </c>
      <c r="D33" t="n" s="550">
        <f>SUM(D34:D38)</f>
        <v>0.0</v>
      </c>
      <c r="E33" t="n" s="550">
        <f>SUM(E34:E38)</f>
        <v>0.0</v>
      </c>
      <c r="F33" t="n" s="551">
        <f>SUM(F34:F38)</f>
        <v>0.0</v>
      </c>
    </row>
    <row r="34" ht="14.2" customHeight="true">
      <c r="A34" t="str" s="552">
        <v>        图书资料费</v>
      </c>
      <c r="B34" s="552"/>
      <c r="C34" t="n" s="549">
        <v>30.0</v>
      </c>
      <c r="D34" t="n" s="553">
        <v>0.0</v>
      </c>
      <c r="E34" t="n" s="553">
        <v>0.0</v>
      </c>
      <c r="F34" t="n" s="553">
        <v>0.0</v>
      </c>
    </row>
    <row r="35" ht="14.2" customHeight="true">
      <c r="A35" t="str" s="552">
        <v>        资料翻译费</v>
      </c>
      <c r="B35" s="552"/>
      <c r="C35" t="n" s="549">
        <v>31.0</v>
      </c>
      <c r="D35" t="n" s="553">
        <v>0.0</v>
      </c>
      <c r="E35" t="n" s="553">
        <v>0.0</v>
      </c>
      <c r="F35" t="n" s="553">
        <v>0.0</v>
      </c>
    </row>
    <row r="36" ht="14.2" customHeight="true">
      <c r="A36" t="str" s="552">
        <v>        科技查新费</v>
      </c>
      <c r="B36" s="552"/>
      <c r="C36" t="n" s="549">
        <v>32.0</v>
      </c>
      <c r="D36" t="n" s="553">
        <v>0.0</v>
      </c>
      <c r="E36" t="n" s="553">
        <v>0.0</v>
      </c>
      <c r="F36" t="n" s="553">
        <v>0.0</v>
      </c>
    </row>
    <row r="37" ht="14.2" customHeight="true">
      <c r="A37" t="str" s="552">
        <v>        市场调研情报费</v>
      </c>
      <c r="B37" s="552"/>
      <c r="C37" t="n" s="549">
        <v>33.0</v>
      </c>
      <c r="D37" t="n" s="553">
        <v>0.0</v>
      </c>
      <c r="E37" t="n" s="553">
        <v>0.0</v>
      </c>
      <c r="F37" t="n" s="553">
        <v>0.0</v>
      </c>
    </row>
    <row r="38" ht="14.2" customHeight="true">
      <c r="A38" t="str" s="552">
        <v>        计算机仿真模拟费</v>
      </c>
      <c r="B38" s="552"/>
      <c r="C38" t="n" s="549">
        <v>34.0</v>
      </c>
      <c r="D38" t="n" s="553">
        <v>0.0</v>
      </c>
      <c r="E38" t="n" s="553">
        <v>0.0</v>
      </c>
      <c r="F38" t="n" s="553">
        <v>0.0</v>
      </c>
    </row>
    <row r="39" ht="14.2" customHeight="true">
      <c r="A39" t="str" s="552">
        <v>    会议费</v>
      </c>
      <c r="B39" s="552"/>
      <c r="C39" t="n" s="549">
        <v>35.0</v>
      </c>
      <c r="D39" t="n" s="553">
        <v>0.0</v>
      </c>
      <c r="E39" t="n" s="553">
        <v>0.0</v>
      </c>
      <c r="F39" t="n" s="553">
        <v>0.0</v>
      </c>
    </row>
    <row r="40" ht="14.2" customHeight="true">
      <c r="A40" t="str" s="552">
        <v>    维护维修费</v>
      </c>
      <c r="B40" s="552"/>
      <c r="C40" t="n" s="549">
        <v>36.0</v>
      </c>
      <c r="D40" t="n" s="550">
        <f>SUM(D41:D44)</f>
        <v>0.0</v>
      </c>
      <c r="E40" t="n" s="550">
        <f>SUM(E41:E44)</f>
        <v>0.0</v>
      </c>
      <c r="F40" t="n" s="551">
        <f>SUM(F41:F44)</f>
        <v>0.0</v>
      </c>
    </row>
    <row r="41" ht="14.2" customHeight="true">
      <c r="A41" t="str" s="552">
        <v>        仪器维护费</v>
      </c>
      <c r="B41" s="552"/>
      <c r="C41" t="n" s="549">
        <v>37.0</v>
      </c>
      <c r="D41" t="n" s="553">
        <v>0.0</v>
      </c>
      <c r="E41" t="n" s="553">
        <v>0.0</v>
      </c>
      <c r="F41" t="n" s="553">
        <v>0.0</v>
      </c>
    </row>
    <row r="42" ht="14.2" customHeight="true">
      <c r="A42" t="str" s="552">
        <v>        设备、设施维护费</v>
      </c>
      <c r="B42" s="552"/>
      <c r="C42" t="n" s="549">
        <v>38.0</v>
      </c>
      <c r="D42" t="n" s="553">
        <v>0.0</v>
      </c>
      <c r="E42" t="n" s="553">
        <v>0.0</v>
      </c>
      <c r="F42" t="n" s="553">
        <v>0.0</v>
      </c>
    </row>
    <row r="43" ht="14.2" customHeight="true">
      <c r="A43" t="str" s="552">
        <v>        仪器维修费</v>
      </c>
      <c r="B43" s="552"/>
      <c r="C43" t="n" s="549">
        <v>39.0</v>
      </c>
      <c r="D43" t="n" s="553">
        <v>0.0</v>
      </c>
      <c r="E43" t="n" s="553">
        <v>0.0</v>
      </c>
      <c r="F43" t="n" s="553">
        <v>0.0</v>
      </c>
    </row>
    <row r="44" ht="14.2" customHeight="true">
      <c r="A44" t="str" s="552">
        <v>        设备、设施维修费</v>
      </c>
      <c r="B44" s="552"/>
      <c r="C44" t="n" s="549">
        <v>40.0</v>
      </c>
      <c r="D44" t="n" s="553">
        <v>0.0</v>
      </c>
      <c r="E44" t="n" s="553">
        <v>0.0</v>
      </c>
      <c r="F44" t="n" s="553">
        <v>0.0</v>
      </c>
    </row>
    <row r="45" ht="14.2" customHeight="true">
      <c r="A45" t="str" s="552">
        <v>    租赁费</v>
      </c>
      <c r="B45" s="552"/>
      <c r="C45" t="n" s="549">
        <v>41.0</v>
      </c>
      <c r="D45" t="n" s="550">
        <f>SUM(D46:D48)</f>
        <v>0.0</v>
      </c>
      <c r="E45" t="n" s="550">
        <f>SUM(E46:E48)</f>
        <v>0.0</v>
      </c>
      <c r="F45" t="n" s="551">
        <f>SUM(F46:F48)</f>
        <v>0.0</v>
      </c>
    </row>
    <row r="46" ht="14.2" customHeight="true">
      <c r="A46" t="str" s="552">
        <v>        场地租赁</v>
      </c>
      <c r="B46" s="552"/>
      <c r="C46" t="n" s="549">
        <v>42.0</v>
      </c>
      <c r="D46" t="n" s="553">
        <v>0.0</v>
      </c>
      <c r="E46" t="n" s="553">
        <v>0.0</v>
      </c>
      <c r="F46" t="n" s="553">
        <v>0.0</v>
      </c>
    </row>
    <row r="47" ht="14.2" customHeight="true">
      <c r="A47" t="str" s="552">
        <v>        设备、设施租赁</v>
      </c>
      <c r="B47" s="552"/>
      <c r="C47" t="n" s="549">
        <v>43.0</v>
      </c>
      <c r="D47" t="n" s="553">
        <v>0.0</v>
      </c>
      <c r="E47" t="n" s="553">
        <v>0.0</v>
      </c>
      <c r="F47" t="n" s="553">
        <v>0.0</v>
      </c>
    </row>
    <row r="48" ht="14.2" customHeight="true">
      <c r="A48" t="str" s="552">
        <v>        其他租赁</v>
      </c>
      <c r="B48" s="552"/>
      <c r="C48" t="n" s="549">
        <v>44.0</v>
      </c>
      <c r="D48" t="n" s="553">
        <v>0.0</v>
      </c>
      <c r="E48" t="n" s="553">
        <v>0.0</v>
      </c>
      <c r="F48" t="n" s="553">
        <v>0.0</v>
      </c>
    </row>
    <row r="49" ht="14.2" customHeight="true">
      <c r="A49" t="str" s="552">
        <v>    试验检验费</v>
      </c>
      <c r="B49" s="552"/>
      <c r="C49" t="n" s="549">
        <v>45.0</v>
      </c>
      <c r="D49" t="n" s="550">
        <f>SUM(D50:D52)</f>
        <v>0.0</v>
      </c>
      <c r="E49" t="n" s="550">
        <f>SUM(E50:E52)</f>
        <v>0.0</v>
      </c>
      <c r="F49" t="n" s="551">
        <f>SUM(F50:F52)</f>
        <v>0.0</v>
      </c>
    </row>
    <row r="50" ht="14.2" customHeight="true">
      <c r="A50" t="str" s="552">
        <v>        现场试验费用</v>
      </c>
      <c r="B50" s="552"/>
      <c r="C50" t="n" s="549">
        <v>46.0</v>
      </c>
      <c r="D50" t="n" s="553">
        <v>0.0</v>
      </c>
      <c r="E50" t="n" s="553">
        <v>0.0</v>
      </c>
      <c r="F50" t="n" s="553">
        <v>0.0</v>
      </c>
    </row>
    <row r="51" ht="14.2" customHeight="true">
      <c r="A51" t="str" s="552">
        <v>        外委分析、测试费用</v>
      </c>
      <c r="B51" s="552"/>
      <c r="C51" t="n" s="549">
        <v>47.0</v>
      </c>
      <c r="D51" t="n" s="553">
        <v>0.0</v>
      </c>
      <c r="E51" t="n" s="553">
        <v>0.0</v>
      </c>
      <c r="F51" t="n" s="553">
        <v>0.0</v>
      </c>
    </row>
    <row r="52" ht="14.2" customHeight="true">
      <c r="A52" t="str" s="552">
        <v>        试制产品检验费</v>
      </c>
      <c r="B52" s="552"/>
      <c r="C52" t="n" s="549">
        <v>48.0</v>
      </c>
      <c r="D52" t="n" s="553">
        <v>0.0</v>
      </c>
      <c r="E52" t="n" s="553">
        <v>0.0</v>
      </c>
      <c r="F52" t="n" s="553">
        <v>0.0</v>
      </c>
    </row>
    <row r="53" ht="14.2" customHeight="true">
      <c r="A53" t="str" s="552">
        <v>    中介机构费用</v>
      </c>
      <c r="B53" s="552"/>
      <c r="C53" t="n" s="549">
        <v>49.0</v>
      </c>
      <c r="D53" t="n" s="553">
        <v>0.0</v>
      </c>
      <c r="E53" t="n" s="553">
        <v>0.0</v>
      </c>
      <c r="F53" t="n" s="553">
        <v>0.0</v>
      </c>
    </row>
    <row r="54" ht="14.2" customHeight="true">
      <c r="A54" t="str" s="552">
        <v>    咨询费</v>
      </c>
      <c r="B54" s="552"/>
      <c r="C54" t="n" s="549">
        <v>50.0</v>
      </c>
      <c r="D54" t="n" s="553">
        <v>0.0</v>
      </c>
      <c r="E54" t="n" s="553">
        <v>0.0</v>
      </c>
      <c r="F54" t="n" s="553">
        <v>0.0</v>
      </c>
    </row>
    <row r="55" ht="14.2" customHeight="true">
      <c r="A55" t="str" s="552">
        <v>    技术转让费</v>
      </c>
      <c r="B55" s="552"/>
      <c r="C55" t="n" s="549">
        <v>51.0</v>
      </c>
      <c r="D55" t="n" s="553">
        <v>0.0</v>
      </c>
      <c r="E55" t="n" s="553">
        <v>0.0</v>
      </c>
      <c r="F55" t="n" s="553">
        <v>0.0</v>
      </c>
    </row>
    <row r="56" ht="14.2" customHeight="true">
      <c r="A56" t="str" s="552">
        <v>    技术引进费</v>
      </c>
      <c r="B56" s="552"/>
      <c r="C56" t="n" s="549">
        <v>52.0</v>
      </c>
      <c r="D56" t="n" s="553">
        <v>0.0</v>
      </c>
      <c r="E56" t="n" s="553">
        <v>0.0</v>
      </c>
      <c r="F56" t="n" s="553">
        <v>0.0</v>
      </c>
    </row>
    <row r="57" ht="14.2" customHeight="true">
      <c r="A57" t="str" s="552">
        <v>    技术合作费</v>
      </c>
      <c r="B57" s="552"/>
      <c r="C57" t="n" s="549">
        <v>53.0</v>
      </c>
      <c r="D57" t="n" s="553">
        <v>0.0</v>
      </c>
      <c r="E57" t="n" s="553">
        <v>0.0</v>
      </c>
      <c r="F57" t="n" s="553">
        <v>0.0</v>
      </c>
    </row>
    <row r="58" ht="14.2" customHeight="true">
      <c r="A58" t="str" s="552">
        <v>    委托加工费  </v>
      </c>
      <c r="B58" s="552"/>
      <c r="C58" t="n" s="549">
        <v>54.0</v>
      </c>
      <c r="D58" t="n" s="553">
        <v>0.0</v>
      </c>
      <c r="E58" t="n" s="553">
        <v>0.0</v>
      </c>
      <c r="F58" t="n" s="553">
        <v>0.0</v>
      </c>
    </row>
    <row r="59" ht="14.2" customHeight="true">
      <c r="A59" t="str" s="552">
        <v>    办公费   </v>
      </c>
      <c r="B59" s="552"/>
      <c r="C59" t="n" s="549">
        <v>55.0</v>
      </c>
      <c r="D59" t="n" s="553">
        <v>0.0</v>
      </c>
      <c r="E59" t="n" s="553">
        <v>0.0</v>
      </c>
      <c r="F59" t="n" s="553">
        <v>0.0</v>
      </c>
    </row>
    <row r="60" ht="14.2" customHeight="true">
      <c r="A60" t="str" s="552">
        <v>    通讯费</v>
      </c>
      <c r="B60" s="552"/>
      <c r="C60" t="n" s="549">
        <v>56.0</v>
      </c>
      <c r="D60" t="n" s="553">
        <v>0.0</v>
      </c>
      <c r="E60" t="n" s="553">
        <v>0.0</v>
      </c>
      <c r="F60" t="n" s="553">
        <v>0.0</v>
      </c>
    </row>
    <row r="61" ht="14.2" customHeight="true">
      <c r="A61" t="str" s="552">
        <v>    运输费  </v>
      </c>
      <c r="B61" s="552"/>
      <c r="C61" t="n" s="549">
        <v>57.0</v>
      </c>
      <c r="D61" t="n" s="553">
        <v>0.0</v>
      </c>
      <c r="E61" t="n" s="553">
        <v>0.0</v>
      </c>
      <c r="F61" t="n" s="553">
        <v>0.0</v>
      </c>
    </row>
    <row r="62" ht="14.2" customHeight="true">
      <c r="A62" t="str" s="552">
        <v>    业务招待费</v>
      </c>
      <c r="B62" s="552"/>
      <c r="C62" t="n" s="549">
        <v>58.0</v>
      </c>
      <c r="D62" t="n" s="553">
        <v>0.0</v>
      </c>
      <c r="E62" t="n" s="553">
        <v>0.0</v>
      </c>
      <c r="F62" t="n" s="553">
        <v>0.0</v>
      </c>
    </row>
    <row r="63" ht="14.2" customHeight="true">
      <c r="A63" t="str" s="552">
        <v>    财产保险费</v>
      </c>
      <c r="B63" s="552"/>
      <c r="C63" t="n" s="549">
        <v>59.0</v>
      </c>
      <c r="D63" t="n" s="553">
        <v>0.0</v>
      </c>
      <c r="E63" t="n" s="553">
        <v>0.0</v>
      </c>
      <c r="F63" t="n" s="553">
        <v>0.0</v>
      </c>
    </row>
    <row r="64" ht="14.2" customHeight="true">
      <c r="A64" t="str" s="552">
        <v>    劳动保护费</v>
      </c>
      <c r="B64" s="552"/>
      <c r="C64" t="n" s="549">
        <v>60.0</v>
      </c>
      <c r="D64" t="n" s="553">
        <v>0.0</v>
      </c>
      <c r="E64" t="n" s="553">
        <v>0.0</v>
      </c>
      <c r="F64" t="n" s="553">
        <v>0.0</v>
      </c>
    </row>
    <row r="65" ht="14.2" customHeight="true">
      <c r="A65" t="str" s="552">
        <v>    低值易耗品摊销</v>
      </c>
      <c r="B65" s="552"/>
      <c r="C65" t="n" s="549">
        <v>61.0</v>
      </c>
      <c r="D65" t="n" s="553">
        <v>0.0</v>
      </c>
      <c r="E65" t="n" s="553">
        <v>0.0</v>
      </c>
      <c r="F65" t="n" s="553">
        <v>0.0</v>
      </c>
    </row>
    <row r="66" ht="14.2" customHeight="true">
      <c r="A66" t="str" s="552">
        <v>    专业工装费</v>
      </c>
      <c r="B66" s="552"/>
      <c r="C66" t="n" s="549">
        <v>62.0</v>
      </c>
      <c r="D66" t="n" s="553">
        <v>0.0</v>
      </c>
      <c r="E66" t="n" s="553">
        <v>0.0</v>
      </c>
      <c r="F66" t="n" s="553">
        <v>0.0</v>
      </c>
    </row>
    <row r="67" ht="14.2" customHeight="true">
      <c r="A67" t="str" s="552">
        <v>    其他</v>
      </c>
      <c r="B67" s="552"/>
      <c r="C67" t="n" s="549">
        <v>63.0</v>
      </c>
      <c r="D67" t="n" s="553">
        <v>0.0</v>
      </c>
      <c r="E67" t="n" s="553">
        <v>0.0</v>
      </c>
      <c r="F67" t="n" s="553">
        <v>0.0</v>
      </c>
    </row>
    <row r="68" ht="14.2" customHeight="true">
      <c r="A68" t="str" s="552">
        <v>开发支出</v>
      </c>
      <c r="B68" s="552"/>
      <c r="C68" t="n" s="549">
        <v>64.0</v>
      </c>
      <c r="D68" t="n" s="550">
        <f>D69+D81+SUM(D85:D89)+D93+D94+D100+D101+D106+D110+SUM(D114:D128)</f>
        <v>0.0</v>
      </c>
      <c r="E68" t="n" s="550">
        <f>E69+E81+SUM(E85:E89)+E93+E94+E100+E101+E106+E110+SUM(E114:E128)</f>
        <v>0.0</v>
      </c>
      <c r="F68" t="n" s="551">
        <f>F69+F81+SUM(F85:F89)+F93+F94+F100+F101+F106+F110+SUM(F114:F128)</f>
        <v>0.0</v>
      </c>
    </row>
    <row r="69" ht="14.2" customHeight="true">
      <c r="A69" t="str" s="552">
        <v>    职工薪酬</v>
      </c>
      <c r="B69" s="552"/>
      <c r="C69" t="n" s="549">
        <v>65.0</v>
      </c>
      <c r="D69" t="n" s="550">
        <f>SUM(D70:D80)</f>
        <v>0.0</v>
      </c>
      <c r="E69" t="n" s="550">
        <f>SUM(E70:E80)</f>
        <v>0.0</v>
      </c>
      <c r="F69" t="n" s="551">
        <f>SUM(F70:F80)</f>
        <v>0.0</v>
      </c>
    </row>
    <row r="70" ht="14.2" customHeight="true">
      <c r="A70" t="str" s="552">
        <v>        工资</v>
      </c>
      <c r="B70" s="552"/>
      <c r="C70" t="n" s="549">
        <v>66.0</v>
      </c>
      <c r="D70" t="n" s="553">
        <v>0.0</v>
      </c>
      <c r="E70" t="n" s="553">
        <v>0.0</v>
      </c>
      <c r="F70" t="n" s="553">
        <v>0.0</v>
      </c>
    </row>
    <row r="71" ht="14.2" customHeight="true">
      <c r="A71" t="str" s="552">
        <v>        福利费</v>
      </c>
      <c r="B71" s="552"/>
      <c r="C71" t="n" s="549">
        <v>67.0</v>
      </c>
      <c r="D71" t="n" s="553">
        <v>0.0</v>
      </c>
      <c r="E71" t="n" s="553">
        <v>0.0</v>
      </c>
      <c r="F71" t="n" s="553">
        <v>0.0</v>
      </c>
    </row>
    <row r="72" ht="14.2" customHeight="true">
      <c r="A72" t="str" s="552">
        <v>        养老保险费</v>
      </c>
      <c r="B72" s="552"/>
      <c r="C72" t="n" s="549">
        <v>68.0</v>
      </c>
      <c r="D72" t="n" s="553">
        <v>0.0</v>
      </c>
      <c r="E72" t="n" s="553">
        <v>0.0</v>
      </c>
      <c r="F72" t="n" s="553">
        <v>0.0</v>
      </c>
    </row>
    <row r="73" ht="14.2" customHeight="true">
      <c r="A73" t="str" s="552">
        <v>        失业保险费</v>
      </c>
      <c r="B73" s="552"/>
      <c r="C73" t="n" s="549">
        <v>69.0</v>
      </c>
      <c r="D73" t="n" s="553">
        <v>0.0</v>
      </c>
      <c r="E73" t="n" s="553">
        <v>0.0</v>
      </c>
      <c r="F73" t="n" s="553">
        <v>0.0</v>
      </c>
    </row>
    <row r="74" ht="14.2" customHeight="true">
      <c r="A74" t="str" s="552">
        <v>        医疗保险费</v>
      </c>
      <c r="B74" s="552"/>
      <c r="C74" t="n" s="549">
        <v>70.0</v>
      </c>
      <c r="D74" t="n" s="553">
        <v>0.0</v>
      </c>
      <c r="E74" t="n" s="553">
        <v>0.0</v>
      </c>
      <c r="F74" t="n" s="553">
        <v>0.0</v>
      </c>
    </row>
    <row r="75" ht="14.2" customHeight="true">
      <c r="A75" t="str" s="552">
        <v>        工伤保险费</v>
      </c>
      <c r="B75" s="552"/>
      <c r="C75" t="n" s="549">
        <v>71.0</v>
      </c>
      <c r="D75" t="n" s="553">
        <v>0.0</v>
      </c>
      <c r="E75" t="n" s="553">
        <v>0.0</v>
      </c>
      <c r="F75" t="n" s="553">
        <v>0.0</v>
      </c>
    </row>
    <row r="76" ht="14.2" customHeight="true">
      <c r="A76" t="str" s="552">
        <v>        生育保险费</v>
      </c>
      <c r="B76" s="552"/>
      <c r="C76" t="n" s="549">
        <v>72.0</v>
      </c>
      <c r="D76" t="n" s="553">
        <v>0.0</v>
      </c>
      <c r="E76" t="n" s="553">
        <v>0.0</v>
      </c>
      <c r="F76" t="n" s="553">
        <v>0.0</v>
      </c>
    </row>
    <row r="77" ht="14.2" customHeight="true">
      <c r="A77" t="str" s="552">
        <v>        住房公积金</v>
      </c>
      <c r="B77" s="552"/>
      <c r="C77" t="n" s="549">
        <v>73.0</v>
      </c>
      <c r="D77" t="n" s="553">
        <v>0.0</v>
      </c>
      <c r="E77" t="n" s="553">
        <v>0.0</v>
      </c>
      <c r="F77" t="n" s="553">
        <v>0.0</v>
      </c>
    </row>
    <row r="78" ht="14.2" customHeight="true">
      <c r="A78" t="str" s="552">
        <v>        工会经费</v>
      </c>
      <c r="B78" s="552"/>
      <c r="C78" t="n" s="549">
        <v>74.0</v>
      </c>
      <c r="D78" t="n" s="553">
        <v>0.0</v>
      </c>
      <c r="E78" t="n" s="553">
        <v>0.0</v>
      </c>
      <c r="F78" t="n" s="553">
        <v>0.0</v>
      </c>
    </row>
    <row r="79" ht="14.2" customHeight="true">
      <c r="A79" t="str" s="552">
        <v>        职工教育经费</v>
      </c>
      <c r="B79" s="552"/>
      <c r="C79" t="n" s="549">
        <v>75.0</v>
      </c>
      <c r="D79" t="n" s="553">
        <v>0.0</v>
      </c>
      <c r="E79" t="n" s="553">
        <v>0.0</v>
      </c>
      <c r="F79" t="n" s="553">
        <v>0.0</v>
      </c>
    </row>
    <row r="80" ht="14.2" customHeight="true">
      <c r="A80" t="str" s="552">
        <v>        劳务费</v>
      </c>
      <c r="B80" s="552"/>
      <c r="C80" t="n" s="549">
        <v>76.0</v>
      </c>
      <c r="D80" t="n" s="553">
        <v>0.0</v>
      </c>
      <c r="E80" t="n" s="553">
        <v>0.0</v>
      </c>
      <c r="F80" t="n" s="553">
        <v>0.0</v>
      </c>
    </row>
    <row r="81" ht="14.2" customHeight="true">
      <c r="A81" t="str" s="552">
        <v>    材料费</v>
      </c>
      <c r="B81" s="552"/>
      <c r="C81" t="n" s="549">
        <v>77.0</v>
      </c>
      <c r="D81" t="n" s="550">
        <f>SUM(D82:D84)</f>
        <v>0.0</v>
      </c>
      <c r="E81" t="n" s="550">
        <f>SUM(E82:E84)</f>
        <v>0.0</v>
      </c>
      <c r="F81" t="n" s="551">
        <f>SUM(F82:F84)</f>
        <v>0.0</v>
      </c>
    </row>
    <row r="82" ht="14.2" customHeight="true">
      <c r="A82" t="str" s="552">
        <v>        耗材</v>
      </c>
      <c r="B82" s="552"/>
      <c r="C82" t="n" s="549">
        <v>78.0</v>
      </c>
      <c r="D82" t="n" s="553">
        <v>0.0</v>
      </c>
      <c r="E82" t="n" s="553">
        <v>0.0</v>
      </c>
      <c r="F82" t="n" s="553">
        <v>0.0</v>
      </c>
    </row>
    <row r="83" ht="14.2" customHeight="true">
      <c r="A83" t="str" s="552">
        <v>        主要原材料</v>
      </c>
      <c r="B83" s="552"/>
      <c r="C83" t="n" s="549">
        <v>79.0</v>
      </c>
      <c r="D83" t="n" s="553">
        <v>0.0</v>
      </c>
      <c r="E83" t="n" s="553">
        <v>0.0</v>
      </c>
      <c r="F83" t="n" s="553">
        <v>0.0</v>
      </c>
    </row>
    <row r="84" ht="14.2" customHeight="true">
      <c r="A84" t="str" s="552">
        <v>        其他材料</v>
      </c>
      <c r="B84" s="552"/>
      <c r="C84" t="n" s="549">
        <v>80.0</v>
      </c>
      <c r="D84" t="n" s="554">
        <v>0.0</v>
      </c>
      <c r="E84" t="n" s="554">
        <v>0.0</v>
      </c>
      <c r="F84" t="n" s="553">
        <v>0.0</v>
      </c>
    </row>
    <row r="85" ht="14.2" customHeight="true">
      <c r="A85" t="str" s="552">
        <v>    水电费</v>
      </c>
      <c r="B85" s="552"/>
      <c r="C85" t="n" s="549">
        <v>81.0</v>
      </c>
      <c r="D85" t="n" s="553">
        <v>0.0</v>
      </c>
      <c r="E85" t="n" s="553">
        <v>0.0</v>
      </c>
      <c r="F85" t="n" s="553">
        <v>0.0</v>
      </c>
    </row>
    <row r="86" ht="14.2" customHeight="true">
      <c r="A86" t="str" s="552">
        <v>    燃料费</v>
      </c>
      <c r="B86" s="552"/>
      <c r="C86" t="n" s="549">
        <v>82.0</v>
      </c>
      <c r="D86" t="n" s="553">
        <v>0.0</v>
      </c>
      <c r="E86" t="n" s="553">
        <v>0.0</v>
      </c>
      <c r="F86" t="n" s="553">
        <v>0.0</v>
      </c>
    </row>
    <row r="87" ht="14.2" customHeight="true">
      <c r="A87" t="str" s="552">
        <v>    折旧费</v>
      </c>
      <c r="B87" s="552"/>
      <c r="C87" t="n" s="549">
        <v>83.0</v>
      </c>
      <c r="D87" t="n" s="553">
        <v>0.0</v>
      </c>
      <c r="E87" t="n" s="553">
        <v>0.0</v>
      </c>
      <c r="F87" t="n" s="553">
        <v>0.0</v>
      </c>
    </row>
    <row r="88" ht="14.2" customHeight="true">
      <c r="A88" t="str" s="552">
        <v>    无形资产摊销</v>
      </c>
      <c r="B88" s="552"/>
      <c r="C88" t="n" s="549">
        <v>84.0</v>
      </c>
      <c r="D88" t="n" s="553">
        <v>0.0</v>
      </c>
      <c r="E88" t="n" s="553">
        <v>0.0</v>
      </c>
      <c r="F88" t="n" s="553">
        <v>0.0</v>
      </c>
    </row>
    <row r="89" ht="14.2" customHeight="true">
      <c r="A89" t="str" s="552">
        <v>    自制设备支出</v>
      </c>
      <c r="B89" s="552"/>
      <c r="C89" t="n" s="549">
        <v>85.0</v>
      </c>
      <c r="D89" t="n" s="550">
        <f>SUM(D90:D92)</f>
        <v>0.0</v>
      </c>
      <c r="E89" t="n" s="550">
        <f>SUM(E90:E92)</f>
        <v>0.0</v>
      </c>
      <c r="F89" t="n" s="551">
        <f>SUM(F90:F92)</f>
        <v>0.0</v>
      </c>
    </row>
    <row r="90" ht="14.2" customHeight="true">
      <c r="A90" t="str" s="552">
        <v>        设备、工艺制作费</v>
      </c>
      <c r="B90" s="552"/>
      <c r="C90" t="n" s="549">
        <v>86.0</v>
      </c>
      <c r="D90" t="n" s="553">
        <v>0.0</v>
      </c>
      <c r="E90" t="n" s="553">
        <v>0.0</v>
      </c>
      <c r="F90" t="n" s="553">
        <v>0.0</v>
      </c>
    </row>
    <row r="91" ht="14.2" customHeight="true">
      <c r="A91" t="str" s="552">
        <v>        模具费</v>
      </c>
      <c r="B91" s="552"/>
      <c r="C91" t="n" s="549">
        <v>87.0</v>
      </c>
      <c r="D91" t="n" s="553">
        <v>0.0</v>
      </c>
      <c r="E91" t="n" s="553">
        <v>0.0</v>
      </c>
      <c r="F91" t="n" s="553">
        <v>0.0</v>
      </c>
    </row>
    <row r="92" ht="14.2" customHeight="true">
      <c r="A92" t="str" s="552">
        <v>        设备调试费</v>
      </c>
      <c r="B92" s="552"/>
      <c r="C92" t="n" s="549">
        <v>88.0</v>
      </c>
      <c r="D92" t="n" s="553">
        <v>0.0</v>
      </c>
      <c r="E92" t="n" s="553">
        <v>0.0</v>
      </c>
      <c r="F92" t="n" s="553">
        <v>0.0</v>
      </c>
    </row>
    <row r="93" ht="14.2" customHeight="true">
      <c r="A93" t="str" s="552">
        <v>    差旅费</v>
      </c>
      <c r="B93" s="552"/>
      <c r="C93" t="n" s="549">
        <v>89.0</v>
      </c>
      <c r="D93" t="n" s="553">
        <v>0.0</v>
      </c>
      <c r="E93" t="n" s="553">
        <v>0.0</v>
      </c>
      <c r="F93" t="n" s="553">
        <v>0.0</v>
      </c>
    </row>
    <row r="94" ht="14.2" customHeight="true">
      <c r="A94" t="str" s="552">
        <v>    资料费</v>
      </c>
      <c r="B94" s="552"/>
      <c r="C94" t="n" s="549">
        <v>90.0</v>
      </c>
      <c r="D94" t="n" s="550">
        <f>SUM(D95:D99)</f>
        <v>0.0</v>
      </c>
      <c r="E94" t="n" s="550">
        <f>SUM(E95:E99)</f>
        <v>0.0</v>
      </c>
      <c r="F94" t="n" s="551">
        <f>SUM(F95:F99)</f>
        <v>0.0</v>
      </c>
    </row>
    <row r="95" ht="14.2" customHeight="true">
      <c r="A95" t="str" s="552">
        <v>        图书资料费</v>
      </c>
      <c r="B95" s="552"/>
      <c r="C95" t="n" s="549">
        <v>91.0</v>
      </c>
      <c r="D95" t="n" s="553">
        <v>0.0</v>
      </c>
      <c r="E95" t="n" s="553">
        <v>0.0</v>
      </c>
      <c r="F95" t="n" s="553">
        <v>0.0</v>
      </c>
    </row>
    <row r="96" ht="14.2" customHeight="true">
      <c r="A96" t="str" s="552">
        <v>        资料翻译费</v>
      </c>
      <c r="B96" s="552"/>
      <c r="C96" t="n" s="549">
        <v>92.0</v>
      </c>
      <c r="D96" t="n" s="553">
        <v>0.0</v>
      </c>
      <c r="E96" t="n" s="553">
        <v>0.0</v>
      </c>
      <c r="F96" t="n" s="553">
        <v>0.0</v>
      </c>
    </row>
    <row r="97" ht="14.2" customHeight="true">
      <c r="A97" t="str" s="552">
        <v>        科技查新费</v>
      </c>
      <c r="B97" s="552"/>
      <c r="C97" t="n" s="549">
        <v>93.0</v>
      </c>
      <c r="D97" t="n" s="553">
        <v>0.0</v>
      </c>
      <c r="E97" t="n" s="553">
        <v>0.0</v>
      </c>
      <c r="F97" t="n" s="553">
        <v>0.0</v>
      </c>
    </row>
    <row r="98" ht="14.2" customHeight="true">
      <c r="A98" t="str" s="552">
        <v>        市场调研情报费</v>
      </c>
      <c r="B98" s="552"/>
      <c r="C98" t="n" s="549">
        <v>94.0</v>
      </c>
      <c r="D98" t="n" s="553">
        <v>0.0</v>
      </c>
      <c r="E98" t="n" s="553">
        <v>0.0</v>
      </c>
      <c r="F98" t="n" s="553">
        <v>0.0</v>
      </c>
    </row>
    <row r="99" ht="14.2" customHeight="true">
      <c r="A99" t="str" s="552">
        <v>        计算机仿真模拟费</v>
      </c>
      <c r="B99" s="552"/>
      <c r="C99" t="n" s="549">
        <v>95.0</v>
      </c>
      <c r="D99" t="n" s="553">
        <v>0.0</v>
      </c>
      <c r="E99" t="n" s="553">
        <v>0.0</v>
      </c>
      <c r="F99" t="n" s="553">
        <v>0.0</v>
      </c>
    </row>
    <row r="100" ht="14.2" customHeight="true">
      <c r="A100" t="str" s="552">
        <v>    会议费</v>
      </c>
      <c r="B100" s="552"/>
      <c r="C100" t="n" s="549">
        <v>96.0</v>
      </c>
      <c r="D100" t="n" s="553">
        <v>0.0</v>
      </c>
      <c r="E100" t="n" s="553">
        <v>0.0</v>
      </c>
      <c r="F100" t="n" s="553">
        <v>0.0</v>
      </c>
    </row>
    <row r="101" ht="14.2" customHeight="true">
      <c r="A101" t="str" s="552">
        <v>    维护维修费</v>
      </c>
      <c r="B101" s="552"/>
      <c r="C101" t="n" s="549">
        <v>97.0</v>
      </c>
      <c r="D101" t="n" s="550">
        <f>SUM(D102:D105)</f>
        <v>0.0</v>
      </c>
      <c r="E101" t="n" s="550">
        <f>SUM(E102:E105)</f>
        <v>0.0</v>
      </c>
      <c r="F101" t="n" s="551">
        <f>SUM(F102:F105)</f>
        <v>0.0</v>
      </c>
    </row>
    <row r="102" ht="14.2" customHeight="true">
      <c r="A102" t="str" s="552">
        <v>        仪器维护费</v>
      </c>
      <c r="B102" s="552"/>
      <c r="C102" t="n" s="549">
        <v>98.0</v>
      </c>
      <c r="D102" t="n" s="553">
        <v>0.0</v>
      </c>
      <c r="E102" t="n" s="553">
        <v>0.0</v>
      </c>
      <c r="F102" t="n" s="553">
        <v>0.0</v>
      </c>
    </row>
    <row r="103" ht="14.2" customHeight="true">
      <c r="A103" t="str" s="552">
        <v>        设备、设施维护费</v>
      </c>
      <c r="B103" s="552"/>
      <c r="C103" t="n" s="549">
        <v>99.0</v>
      </c>
      <c r="D103" t="n" s="553">
        <v>0.0</v>
      </c>
      <c r="E103" t="n" s="553">
        <v>0.0</v>
      </c>
      <c r="F103" t="n" s="553">
        <v>0.0</v>
      </c>
    </row>
    <row r="104" ht="14.2" customHeight="true">
      <c r="A104" t="str" s="552">
        <v>        仪器维修费</v>
      </c>
      <c r="B104" s="552"/>
      <c r="C104" t="n" s="549">
        <v>100.0</v>
      </c>
      <c r="D104" t="n" s="553">
        <v>0.0</v>
      </c>
      <c r="E104" t="n" s="553">
        <v>0.0</v>
      </c>
      <c r="F104" t="n" s="553">
        <v>0.0</v>
      </c>
    </row>
    <row r="105" ht="14.2" customHeight="true">
      <c r="A105" t="str" s="552">
        <v>        设备、设施维修费</v>
      </c>
      <c r="B105" s="552"/>
      <c r="C105" t="n" s="549">
        <v>101.0</v>
      </c>
      <c r="D105" t="n" s="553">
        <v>0.0</v>
      </c>
      <c r="E105" t="n" s="553">
        <v>0.0</v>
      </c>
      <c r="F105" t="n" s="553">
        <v>0.0</v>
      </c>
    </row>
    <row r="106" ht="14.2" customHeight="true">
      <c r="A106" t="str" s="552">
        <v>    租赁费</v>
      </c>
      <c r="B106" s="552"/>
      <c r="C106" t="n" s="549">
        <v>102.0</v>
      </c>
      <c r="D106" t="n" s="550">
        <f>SUM(D107:D109)</f>
        <v>0.0</v>
      </c>
      <c r="E106" t="n" s="550">
        <f>SUM(E107:E109)</f>
        <v>0.0</v>
      </c>
      <c r="F106" t="n" s="551">
        <f>SUM(F107:F109)</f>
        <v>0.0</v>
      </c>
    </row>
    <row r="107" ht="14.2" customHeight="true">
      <c r="A107" t="str" s="552">
        <v>        场地租赁</v>
      </c>
      <c r="B107" s="552"/>
      <c r="C107" t="n" s="549">
        <v>103.0</v>
      </c>
      <c r="D107" t="n" s="553">
        <v>0.0</v>
      </c>
      <c r="E107" t="n" s="553">
        <v>0.0</v>
      </c>
      <c r="F107" t="n" s="553">
        <v>0.0</v>
      </c>
    </row>
    <row r="108" ht="14.2" customHeight="true">
      <c r="A108" t="str" s="552">
        <v>        设备、设施租赁</v>
      </c>
      <c r="B108" s="552"/>
      <c r="C108" t="n" s="549">
        <v>104.0</v>
      </c>
      <c r="D108" t="n" s="553">
        <v>0.0</v>
      </c>
      <c r="E108" t="n" s="553">
        <v>0.0</v>
      </c>
      <c r="F108" t="n" s="553">
        <v>0.0</v>
      </c>
    </row>
    <row r="109" ht="14.2" customHeight="true">
      <c r="A109" t="str" s="552">
        <v>        其他租赁</v>
      </c>
      <c r="B109" s="552"/>
      <c r="C109" t="n" s="549">
        <v>105.0</v>
      </c>
      <c r="D109" t="n" s="553">
        <v>0.0</v>
      </c>
      <c r="E109" t="n" s="553">
        <v>0.0</v>
      </c>
      <c r="F109" t="n" s="553">
        <v>0.0</v>
      </c>
    </row>
    <row r="110" ht="14.2" customHeight="true">
      <c r="A110" t="str" s="552">
        <v>    试验检验费</v>
      </c>
      <c r="B110" s="552"/>
      <c r="C110" t="n" s="549">
        <v>106.0</v>
      </c>
      <c r="D110" t="n" s="550">
        <f>SUM(D111:D113)</f>
        <v>0.0</v>
      </c>
      <c r="E110" t="n" s="550">
        <f>SUM(E111:E113)</f>
        <v>0.0</v>
      </c>
      <c r="F110" t="n" s="551">
        <f>SUM(F111:F113)</f>
        <v>0.0</v>
      </c>
    </row>
    <row r="111" ht="14.2" customHeight="true">
      <c r="A111" t="str" s="552">
        <v>        现场试验费用</v>
      </c>
      <c r="B111" s="552"/>
      <c r="C111" t="n" s="549">
        <v>107.0</v>
      </c>
      <c r="D111" t="n" s="553">
        <v>0.0</v>
      </c>
      <c r="E111" t="n" s="553">
        <v>0.0</v>
      </c>
      <c r="F111" t="n" s="553">
        <v>0.0</v>
      </c>
    </row>
    <row r="112" ht="14.2" customHeight="true">
      <c r="A112" t="str" s="552">
        <v>        外委分析、测试费用</v>
      </c>
      <c r="B112" s="552"/>
      <c r="C112" t="n" s="549">
        <v>108.0</v>
      </c>
      <c r="D112" t="n" s="553">
        <v>0.0</v>
      </c>
      <c r="E112" t="n" s="553">
        <v>0.0</v>
      </c>
      <c r="F112" t="n" s="553">
        <v>0.0</v>
      </c>
    </row>
    <row r="113" ht="14.2" customHeight="true">
      <c r="A113" t="str" s="552">
        <v>        试制产品检验费</v>
      </c>
      <c r="B113" s="552"/>
      <c r="C113" t="n" s="549">
        <v>109.0</v>
      </c>
      <c r="D113" t="n" s="553">
        <v>0.0</v>
      </c>
      <c r="E113" t="n" s="553">
        <v>0.0</v>
      </c>
      <c r="F113" t="n" s="553">
        <v>0.0</v>
      </c>
    </row>
    <row r="114" ht="14.2" customHeight="true">
      <c r="A114" t="str" s="552">
        <v>    中介机构费用</v>
      </c>
      <c r="B114" s="552"/>
      <c r="C114" t="n" s="549">
        <v>110.0</v>
      </c>
      <c r="D114" t="n" s="553">
        <v>0.0</v>
      </c>
      <c r="E114" t="n" s="553">
        <v>0.0</v>
      </c>
      <c r="F114" t="n" s="553">
        <v>0.0</v>
      </c>
    </row>
    <row r="115" ht="14.2" customHeight="true">
      <c r="A115" t="str" s="552">
        <v>    咨询费</v>
      </c>
      <c r="B115" s="552"/>
      <c r="C115" t="n" s="549">
        <v>111.0</v>
      </c>
      <c r="D115" t="n" s="553">
        <v>0.0</v>
      </c>
      <c r="E115" t="n" s="553">
        <v>0.0</v>
      </c>
      <c r="F115" t="n" s="553">
        <v>0.0</v>
      </c>
    </row>
    <row r="116" ht="14.2" customHeight="true">
      <c r="A116" t="str" s="552">
        <v>    技术转让费</v>
      </c>
      <c r="B116" s="552"/>
      <c r="C116" t="n" s="549">
        <v>112.0</v>
      </c>
      <c r="D116" t="n" s="553">
        <v>0.0</v>
      </c>
      <c r="E116" t="n" s="553">
        <v>0.0</v>
      </c>
      <c r="F116" t="n" s="553">
        <v>0.0</v>
      </c>
    </row>
    <row r="117" ht="14.2" customHeight="true">
      <c r="A117" t="str" s="552">
        <v>    技术引进费</v>
      </c>
      <c r="B117" s="552"/>
      <c r="C117" t="n" s="549">
        <v>113.0</v>
      </c>
      <c r="D117" t="n" s="553">
        <v>0.0</v>
      </c>
      <c r="E117" t="n" s="553">
        <v>0.0</v>
      </c>
      <c r="F117" t="n" s="553">
        <v>0.0</v>
      </c>
    </row>
    <row r="118" ht="14.2" customHeight="true">
      <c r="A118" t="str" s="552">
        <v>    技术合作费</v>
      </c>
      <c r="B118" s="552"/>
      <c r="C118" t="n" s="549">
        <v>114.0</v>
      </c>
      <c r="D118" t="n" s="553">
        <v>0.0</v>
      </c>
      <c r="E118" t="n" s="553">
        <v>0.0</v>
      </c>
      <c r="F118" t="n" s="553">
        <v>0.0</v>
      </c>
    </row>
    <row r="119" ht="14.2" customHeight="true">
      <c r="A119" t="str" s="552">
        <v>    委托加工费  </v>
      </c>
      <c r="B119" s="552"/>
      <c r="C119" t="n" s="549">
        <v>115.0</v>
      </c>
      <c r="D119" t="n" s="553">
        <v>0.0</v>
      </c>
      <c r="E119" t="n" s="553">
        <v>0.0</v>
      </c>
      <c r="F119" t="n" s="553">
        <v>0.0</v>
      </c>
    </row>
    <row r="120" ht="14.2" customHeight="true">
      <c r="A120" t="str" s="552">
        <v>    办公费   </v>
      </c>
      <c r="B120" s="552"/>
      <c r="C120" t="n" s="549">
        <v>116.0</v>
      </c>
      <c r="D120" t="n" s="553">
        <v>0.0</v>
      </c>
      <c r="E120" t="n" s="553">
        <v>0.0</v>
      </c>
      <c r="F120" t="n" s="553">
        <v>0.0</v>
      </c>
    </row>
    <row r="121" ht="14.2" customHeight="true">
      <c r="A121" t="str" s="552">
        <v>    通讯费</v>
      </c>
      <c r="B121" s="552"/>
      <c r="C121" t="n" s="549">
        <v>117.0</v>
      </c>
      <c r="D121" t="n" s="553">
        <v>0.0</v>
      </c>
      <c r="E121" t="n" s="553">
        <v>0.0</v>
      </c>
      <c r="F121" t="n" s="553">
        <v>0.0</v>
      </c>
    </row>
    <row r="122" ht="14.2" customHeight="true">
      <c r="A122" t="str" s="552">
        <v>    运输费  </v>
      </c>
      <c r="B122" s="552"/>
      <c r="C122" t="n" s="549">
        <v>118.0</v>
      </c>
      <c r="D122" t="n" s="553">
        <v>0.0</v>
      </c>
      <c r="E122" t="n" s="553">
        <v>0.0</v>
      </c>
      <c r="F122" t="n" s="553">
        <v>0.0</v>
      </c>
    </row>
    <row r="123" ht="14.2" customHeight="true">
      <c r="A123" t="str" s="552">
        <v>    业务招待费</v>
      </c>
      <c r="B123" s="552"/>
      <c r="C123" t="n" s="549">
        <v>119.0</v>
      </c>
      <c r="D123" t="n" s="553">
        <v>0.0</v>
      </c>
      <c r="E123" t="n" s="553">
        <v>0.0</v>
      </c>
      <c r="F123" t="n" s="553">
        <v>0.0</v>
      </c>
    </row>
    <row r="124" ht="14.2" customHeight="true">
      <c r="A124" t="str" s="552">
        <v>    财产保险费</v>
      </c>
      <c r="B124" s="552"/>
      <c r="C124" t="n" s="549">
        <v>120.0</v>
      </c>
      <c r="D124" t="n" s="553">
        <v>0.0</v>
      </c>
      <c r="E124" t="n" s="553">
        <v>0.0</v>
      </c>
      <c r="F124" t="n" s="553">
        <v>0.0</v>
      </c>
    </row>
    <row r="125" ht="14.2" customHeight="true">
      <c r="A125" t="str" s="552">
        <v>    劳动保护费</v>
      </c>
      <c r="B125" s="552"/>
      <c r="C125" t="n" s="549">
        <v>121.0</v>
      </c>
      <c r="D125" t="n" s="553">
        <v>0.0</v>
      </c>
      <c r="E125" t="n" s="553">
        <v>0.0</v>
      </c>
      <c r="F125" t="n" s="553">
        <v>0.0</v>
      </c>
    </row>
    <row r="126" ht="14.2" customHeight="true">
      <c r="A126" t="str" s="552">
        <v>    低值易耗品摊销</v>
      </c>
      <c r="B126" s="552"/>
      <c r="C126" t="n" s="549">
        <v>122.0</v>
      </c>
      <c r="D126" t="n" s="553">
        <v>0.0</v>
      </c>
      <c r="E126" t="n" s="553">
        <v>0.0</v>
      </c>
      <c r="F126" t="n" s="553">
        <v>0.0</v>
      </c>
    </row>
    <row r="127" ht="14.2" customHeight="true">
      <c r="A127" t="str" s="552">
        <v>    专业工装费</v>
      </c>
      <c r="B127" s="552"/>
      <c r="C127" t="n" s="549">
        <v>123.0</v>
      </c>
      <c r="D127" t="n" s="553">
        <v>0.0</v>
      </c>
      <c r="E127" t="n" s="553">
        <v>0.0</v>
      </c>
      <c r="F127" t="n" s="553">
        <v>0.0</v>
      </c>
    </row>
    <row r="128" ht="14.2" customHeight="true">
      <c r="A128" t="str" s="552">
        <v>    其他</v>
      </c>
      <c r="B128" s="552"/>
      <c r="C128" t="n" s="549">
        <v>124.0</v>
      </c>
      <c r="D128" t="n" s="554">
        <v>0.0</v>
      </c>
      <c r="E128" t="n" s="554">
        <v>0.0</v>
      </c>
      <c r="F128" t="n" s="553">
        <v>0.0</v>
      </c>
    </row>
    <row r="129" ht="14.2" customHeight="true">
      <c r="A129" s="30"/>
      <c r="B129" s="30"/>
      <c r="C129" s="30"/>
      <c r="D129" s="30"/>
      <c r="E129" s="30"/>
      <c r="F129" s="555"/>
    </row>
  </sheetData>
  <mergeCells>
    <mergeCell ref="A1:F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</mergeCells>
  <pageMargins bottom="0.75" footer="0.3" header="0.3" left="0.7" right="0.7" top="0.75"/>
</worksheet>
</file>

<file path=xl/worksheets/sheet4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13.125" customWidth="true"/>
    <col min="2" max="2" width="24.0625" customWidth="true"/>
    <col min="3" max="3" width="9.84375" customWidth="true"/>
    <col min="4" max="4" width="22.421875" customWidth="true"/>
    <col min="5" max="5" width="17.5" customWidth="true"/>
  </cols>
  <sheetData>
    <row r="1" ht="14.2" customHeight="true"/>
    <row r="1" ht="14.2" customHeight="true">
      <c r="A1" t="str" s="94">
        <v>利润分配表</v>
      </c>
      <c r="B1" s="94"/>
      <c r="C1" s="94"/>
      <c r="D1" s="94"/>
      <c r="E1" s="94"/>
    </row>
    <row r="2" ht="14.2" customHeight="true">
      <c r="A2" s="95"/>
      <c r="B2" s="95"/>
      <c r="C2" s="96"/>
      <c r="D2" s="97"/>
      <c r="E2" s="97"/>
    </row>
    <row r="3" ht="14.2" customHeight="true">
      <c r="A3" t="str" s="98">
        <v>编制单位：</v>
      </c>
      <c r="B3" t="n" s="98">
        <v>0.0</v>
      </c>
      <c r="C3" t="n" s="99">
        <v>0.0</v>
      </c>
      <c r="D3" s="99"/>
      <c r="E3" t="str" s="100">
        <v>单位/元</v>
      </c>
    </row>
    <row r="4" ht="14.2" customHeight="true">
      <c r="A4" t="str" s="101">
        <v>项目</v>
      </c>
      <c r="B4" s="101"/>
      <c r="C4" t="str" s="102">
        <v>行次</v>
      </c>
      <c r="D4" t="str" s="103">
        <v>本年累计数</v>
      </c>
      <c r="E4" t="str" s="103">
        <v>上年同期数</v>
      </c>
    </row>
    <row r="5" ht="14.2" customHeight="true">
      <c r="A5" t="str" s="104">
        <v>一、净利润</v>
      </c>
      <c r="B5" s="104"/>
      <c r="C5" t="n" s="102">
        <v>1.0</v>
      </c>
      <c r="D5" t="n" s="105">
        <f>利润表!E30</f>
        <v>0.0</v>
      </c>
      <c r="E5" t="n" s="106">
        <v>0.0</v>
      </c>
    </row>
    <row r="6" ht="14.2" customHeight="true">
      <c r="A6" t="str" s="101">
        <v>    加：年初未分配利润</v>
      </c>
      <c r="B6" s="101"/>
      <c r="C6" t="n" s="102">
        <v>2.0</v>
      </c>
      <c r="D6" t="n" s="105">
        <f>所有者权益变动表!N13</f>
        <v>0.0</v>
      </c>
      <c r="E6" t="n" s="106">
        <v>0.0</v>
      </c>
    </row>
    <row r="7" ht="14.2" customHeight="true">
      <c r="A7" t="str" s="104">
        <v>      其他转入</v>
      </c>
      <c r="B7" s="104"/>
      <c r="C7" t="n" s="102">
        <v>3.0</v>
      </c>
      <c r="D7" s="105"/>
      <c r="E7" t="n" s="106">
        <v>0.0</v>
      </c>
    </row>
    <row r="8" ht="14.2" customHeight="true">
      <c r="A8" t="str" s="104">
        <v>二、可供分配的利润</v>
      </c>
      <c r="B8" s="104"/>
      <c r="C8" t="n" s="102">
        <v>4.0</v>
      </c>
      <c r="D8" t="n" s="107">
        <f>D5+D6+D7</f>
        <v>0.0</v>
      </c>
      <c r="E8" t="n" s="108">
        <f>E5+E6+E7</f>
        <v>0.0</v>
      </c>
    </row>
    <row r="9" ht="14.2" customHeight="true">
      <c r="A9" t="str" s="104">
        <v>     减：提取法定盈余公积</v>
      </c>
      <c r="B9" s="104"/>
      <c r="C9" t="n" s="102">
        <v>5.0</v>
      </c>
      <c r="D9" t="n" s="105">
        <v>0.0</v>
      </c>
      <c r="E9" t="n" s="106">
        <v>0.0</v>
      </c>
    </row>
    <row r="10" ht="14.2" customHeight="true">
      <c r="A10" t="str" s="104">
        <v>         提取法定公益金</v>
      </c>
      <c r="B10" s="104"/>
      <c r="C10" t="n" s="102">
        <v>6.0</v>
      </c>
      <c r="D10" s="105"/>
      <c r="E10" t="n" s="106">
        <v>0.0</v>
      </c>
    </row>
    <row r="11" ht="14.2" customHeight="true">
      <c r="A11" t="str" s="109">
        <v>         提取职工奖励及福利基金</v>
      </c>
      <c r="B11" s="109"/>
      <c r="C11" t="n" s="102">
        <v>7.0</v>
      </c>
      <c r="D11" s="105"/>
      <c r="E11" t="n" s="106">
        <v>0.0</v>
      </c>
    </row>
    <row r="12" ht="14.2" customHeight="true">
      <c r="A12" t="str" s="109">
        <v>         提取储备基金</v>
      </c>
      <c r="B12" s="109"/>
      <c r="C12" t="n" s="102">
        <v>8.0</v>
      </c>
      <c r="D12" s="105"/>
      <c r="E12" t="n" s="106">
        <v>0.0</v>
      </c>
    </row>
    <row r="13" ht="14.2" customHeight="true">
      <c r="A13" t="str" s="109">
        <v>         提取企业发展基金</v>
      </c>
      <c r="B13" s="109"/>
      <c r="C13" t="n" s="102">
        <v>9.0</v>
      </c>
      <c r="D13" s="105"/>
      <c r="E13" t="n" s="106">
        <v>0.0</v>
      </c>
    </row>
    <row r="14" ht="14.2" customHeight="true">
      <c r="A14" t="str" s="109">
        <v>         利润归还投资</v>
      </c>
      <c r="B14" s="109"/>
      <c r="C14" t="n" s="102">
        <v>10.0</v>
      </c>
      <c r="D14" s="105"/>
      <c r="E14" t="n" s="106">
        <v>0.0</v>
      </c>
    </row>
    <row r="15" ht="14.2" customHeight="true">
      <c r="A15" t="str" s="109">
        <v>三、可供股东分配的利润</v>
      </c>
      <c r="B15" s="109"/>
      <c r="C15" t="n" s="102">
        <v>11.0</v>
      </c>
      <c r="D15" t="n" s="107">
        <f>D8-D9-D10-D11-D12-D13-D14</f>
        <v>0.0</v>
      </c>
      <c r="E15" t="n" s="108">
        <f>E8-E9-E10-E11-E12-E13-E14</f>
        <v>0.0</v>
      </c>
    </row>
    <row r="16" ht="14.2" customHeight="true">
      <c r="A16" t="str" s="109">
        <v>     减：应付优先股股利</v>
      </c>
      <c r="B16" s="109"/>
      <c r="C16" t="n" s="102">
        <v>12.0</v>
      </c>
      <c r="D16" t="n" s="105">
        <v>0.0</v>
      </c>
      <c r="E16" t="n" s="106">
        <v>0.0</v>
      </c>
    </row>
    <row r="17" ht="14.2" customHeight="true">
      <c r="A17" t="str" s="109">
        <v>         提取任意盈余公积</v>
      </c>
      <c r="B17" s="109"/>
      <c r="C17" t="n" s="102">
        <v>13.0</v>
      </c>
      <c r="D17" t="n" s="105">
        <v>0.0</v>
      </c>
      <c r="E17" t="n" s="106">
        <v>0.0</v>
      </c>
    </row>
    <row r="18" ht="14.2" customHeight="true">
      <c r="A18" t="str" s="109">
        <v>         应付普通股股利</v>
      </c>
      <c r="B18" s="109"/>
      <c r="C18" t="n" s="102">
        <v>14.0</v>
      </c>
      <c r="D18" s="105"/>
      <c r="E18" t="n" s="106">
        <v>0.0</v>
      </c>
    </row>
    <row r="19" ht="14.2" customHeight="true">
      <c r="A19" t="str" s="109">
        <v>         转作股本的普通股股利</v>
      </c>
      <c r="B19" s="109"/>
      <c r="C19" t="n" s="102">
        <v>15.0</v>
      </c>
      <c r="D19" t="n" s="105">
        <v>0.0</v>
      </c>
      <c r="E19" t="n" s="106">
        <v>0.0</v>
      </c>
    </row>
    <row r="20" ht="14.2" customHeight="true">
      <c r="A20" t="str" s="109">
        <v>四、未分配利润</v>
      </c>
      <c r="B20" s="109"/>
      <c r="C20" t="n" s="102">
        <v>16.0</v>
      </c>
      <c r="D20" t="n" s="107">
        <f>D15-D16-D17-D18-D19</f>
        <v>0.0</v>
      </c>
      <c r="E20" t="n" s="108">
        <f>E15-E16-E17-E18-E9</f>
        <v>0.0</v>
      </c>
    </row>
  </sheetData>
  <mergeCells>
    <mergeCell ref="A1:E1"/>
    <mergeCell ref="C3:D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</mergeCells>
  <pageMargins bottom="0.75" footer="0.3" header="0.3" left="0.7" right="0.7" top="0.75"/>
</worksheet>
</file>

<file path=xl/worksheets/sheet5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10.9375" customWidth="true"/>
    <col min="2" max="2" width="42.65625" customWidth="true"/>
    <col min="3" max="3" width="9.84375" customWidth="true"/>
    <col min="4" max="4" width="22.421875" customWidth="true"/>
    <col min="5" max="5" width="20.234375" customWidth="true"/>
  </cols>
  <sheetData>
    <row r="1" ht="14.2" customHeight="true"/>
    <row r="1" ht="14.2" customHeight="true">
      <c r="A1" t="str" s="110">
        <v>现金流量表</v>
      </c>
      <c r="B1" s="110"/>
      <c r="C1" s="110"/>
      <c r="D1" s="110"/>
      <c r="E1" s="110"/>
    </row>
    <row r="2" ht="14.2" customHeight="true">
      <c r="A2" s="111"/>
      <c r="B2" s="112"/>
      <c r="C2" s="113"/>
      <c r="D2" s="114"/>
      <c r="E2" s="114"/>
    </row>
    <row r="3" ht="14.2" customHeight="true">
      <c r="A3" t="str" s="115">
        <v>编制单位：</v>
      </c>
      <c r="B3" t="n" s="115">
        <v>0.0</v>
      </c>
      <c r="C3" t="n" s="116">
        <v>0.0</v>
      </c>
      <c r="D3" s="116"/>
      <c r="E3" t="str" s="117">
        <v>单位/元</v>
      </c>
    </row>
    <row r="4" ht="14.2" customHeight="true">
      <c r="A4" t="str" s="118">
        <v>项  目</v>
      </c>
      <c r="B4" s="118"/>
      <c r="C4" t="str" s="119">
        <v>行次</v>
      </c>
      <c r="D4" t="str" s="120">
        <v>本年累计数</v>
      </c>
      <c r="E4" t="str" s="120">
        <v>上年同期数</v>
      </c>
    </row>
    <row r="5" ht="14.2" customHeight="true">
      <c r="A5" t="str" s="121">
        <v>一、经营活动产生的现金流量：</v>
      </c>
      <c r="B5" s="121"/>
      <c r="C5" t="str" s="119">
        <v>--</v>
      </c>
      <c r="D5" t="str" s="122">
        <v>--</v>
      </c>
      <c r="E5" t="str" s="123">
        <v>--</v>
      </c>
    </row>
    <row r="6" ht="14.2" customHeight="true">
      <c r="A6" t="str" s="124">
        <v>        销售商品、提供劳务收到的现金</v>
      </c>
      <c r="B6" s="124"/>
      <c r="C6" t="n" s="119">
        <v>1.0</v>
      </c>
      <c r="D6" t="n" s="122">
        <v>0.0</v>
      </c>
      <c r="E6" t="n" s="123">
        <v>0.0</v>
      </c>
    </row>
    <row r="7" ht="14.2" customHeight="true">
      <c r="A7" t="str" s="124">
        <v>           收到的税费返还</v>
      </c>
      <c r="B7" s="124"/>
      <c r="C7" t="n" s="119">
        <v>2.0</v>
      </c>
      <c r="D7" t="n" s="122">
        <v>0.0</v>
      </c>
      <c r="E7" t="n" s="123">
        <v>0.0</v>
      </c>
    </row>
    <row r="8" ht="14.2" customHeight="true">
      <c r="A8" t="str" s="124">
        <v>           收到其他与经营活动有关的现金</v>
      </c>
      <c r="B8" s="124"/>
      <c r="C8" t="n" s="119">
        <v>3.0</v>
      </c>
      <c r="D8" t="n" s="125">
        <f>D9+D10</f>
        <v>0.0</v>
      </c>
      <c r="E8" t="n" s="126">
        <f>E9+E10</f>
        <v>0.0</v>
      </c>
    </row>
    <row r="9" ht="14.2" customHeight="true">
      <c r="A9" t="str" s="124">
        <v>               其中:收到的内部资金往来的现金</v>
      </c>
      <c r="B9" s="124"/>
      <c r="C9" t="n" s="119">
        <v>4.0</v>
      </c>
      <c r="D9" t="n" s="122">
        <v>0.0</v>
      </c>
      <c r="E9" t="n" s="123">
        <v>0.0</v>
      </c>
    </row>
    <row r="10" ht="14.2" customHeight="true">
      <c r="A10" t="str" s="124">
        <v>                    收到与经营活动有关的现金</v>
      </c>
      <c r="B10" s="124"/>
      <c r="C10" t="n" s="119">
        <v>5.0</v>
      </c>
      <c r="D10" t="n" s="122">
        <v>0.0</v>
      </c>
      <c r="E10" t="n" s="123">
        <v>0.0</v>
      </c>
    </row>
    <row r="11" ht="14.2" customHeight="true">
      <c r="A11" t="str" s="124">
        <v>经营活动现金流入小计</v>
      </c>
      <c r="B11" s="124"/>
      <c r="C11" t="n" s="119">
        <v>6.0</v>
      </c>
      <c r="D11" t="n" s="125">
        <f>D6+D7+D8</f>
        <v>0.0</v>
      </c>
      <c r="E11" t="n" s="126">
        <f>E6+E7+E8</f>
        <v>0.0</v>
      </c>
    </row>
    <row r="12" ht="14.2" customHeight="true">
      <c r="A12" t="str" s="124">
        <v>           购买商品、接受劳务支付的现金</v>
      </c>
      <c r="B12" s="124"/>
      <c r="C12" t="n" s="119">
        <v>7.0</v>
      </c>
      <c r="D12" t="n" s="122">
        <v>0.0</v>
      </c>
      <c r="E12" t="n" s="123">
        <v>0.0</v>
      </c>
    </row>
    <row r="13" ht="14.2" customHeight="true">
      <c r="A13" t="str" s="124">
        <v>           支付给职工以及为职工支付的现金</v>
      </c>
      <c r="B13" s="124"/>
      <c r="C13" t="n" s="119">
        <v>8.0</v>
      </c>
      <c r="D13" t="n" s="122">
        <v>0.0</v>
      </c>
      <c r="E13" t="n" s="123">
        <v>0.0</v>
      </c>
    </row>
    <row r="14" ht="14.2" customHeight="true">
      <c r="A14" t="str" s="124">
        <v>           支付的各项税费</v>
      </c>
      <c r="B14" s="124"/>
      <c r="C14" t="n" s="119">
        <v>9.0</v>
      </c>
      <c r="D14" t="n" s="122">
        <v>0.0</v>
      </c>
      <c r="E14" t="n" s="123">
        <v>0.0</v>
      </c>
    </row>
    <row r="15" ht="14.2" customHeight="true">
      <c r="A15" t="str" s="124">
        <v>           支付其他与经营活动有关的现金</v>
      </c>
      <c r="B15" s="124"/>
      <c r="C15" t="n" s="119">
        <v>10.0</v>
      </c>
      <c r="D15" t="n" s="125">
        <f>D16+D17</f>
        <v>0.0</v>
      </c>
      <c r="E15" t="n" s="126">
        <f>E16+E17</f>
        <v>0.0</v>
      </c>
    </row>
    <row r="16" ht="14.2" customHeight="true">
      <c r="A16" t="str" s="124">
        <v>               其中:支付的内部资金往来的现金</v>
      </c>
      <c r="B16" s="124"/>
      <c r="C16" t="n" s="119">
        <v>11.0</v>
      </c>
      <c r="D16" t="n" s="122">
        <v>0.0</v>
      </c>
      <c r="E16" t="n" s="123">
        <v>0.0</v>
      </c>
    </row>
    <row r="17" ht="14.2" customHeight="true">
      <c r="A17" t="str" s="124">
        <v>                    支付与经营活动有关的现金</v>
      </c>
      <c r="B17" s="124"/>
      <c r="C17" t="n" s="119">
        <v>12.0</v>
      </c>
      <c r="D17" t="n" s="122">
        <v>0.0</v>
      </c>
      <c r="E17" t="n" s="123">
        <v>0.0</v>
      </c>
    </row>
    <row r="18" ht="14.2" customHeight="true">
      <c r="A18" t="str" s="124">
        <v>经营活动现金流出小计</v>
      </c>
      <c r="B18" s="124"/>
      <c r="C18" t="n" s="119">
        <v>13.0</v>
      </c>
      <c r="D18" t="n" s="125">
        <f>SUM(D12:D15)</f>
        <v>0.0</v>
      </c>
      <c r="E18" t="n" s="126">
        <f>SUM(E12:E15)</f>
        <v>0.0</v>
      </c>
    </row>
    <row r="19" ht="14.2" customHeight="true">
      <c r="A19" t="str" s="124">
        <v>经营活动产生的现金流量净额</v>
      </c>
      <c r="B19" s="124"/>
      <c r="C19" t="n" s="119">
        <v>14.0</v>
      </c>
      <c r="D19" t="n" s="125">
        <f>D11-D18</f>
        <v>0.0</v>
      </c>
      <c r="E19" t="n" s="126">
        <f>E11-E18</f>
        <v>0.0</v>
      </c>
    </row>
    <row r="20" ht="14.2" customHeight="true">
      <c r="A20" t="str" s="124">
        <v>二、投资活动产生的现金流量：</v>
      </c>
      <c r="B20" s="124"/>
      <c r="C20" t="str" s="119">
        <v>--</v>
      </c>
      <c r="D20" t="str" s="122">
        <v>--</v>
      </c>
      <c r="E20" t="n" s="123">
        <v>0.0</v>
      </c>
    </row>
    <row r="21" ht="14.2" customHeight="true">
      <c r="A21" t="str" s="124">
        <v>           收回投资收到的现金</v>
      </c>
      <c r="B21" s="124"/>
      <c r="C21" t="n" s="119">
        <v>15.0</v>
      </c>
      <c r="D21" t="n" s="122">
        <v>0.0</v>
      </c>
      <c r="E21" t="n" s="123">
        <v>0.0</v>
      </c>
    </row>
    <row r="22" ht="14.2" customHeight="true">
      <c r="A22" t="str" s="124">
        <v>           取得投资收益收到的现金</v>
      </c>
      <c r="B22" s="124"/>
      <c r="C22" t="n" s="119">
        <v>16.0</v>
      </c>
      <c r="D22" t="n" s="122">
        <v>0.0</v>
      </c>
      <c r="E22" t="n" s="123">
        <v>0.0</v>
      </c>
    </row>
    <row r="23" ht="14.2" customHeight="true">
      <c r="A23" t="str" s="124">
        <v>           处置固定资产、无形资产和其他长期资产收回的现金净额</v>
      </c>
      <c r="B23" s="124"/>
      <c r="C23" t="n" s="119">
        <v>17.0</v>
      </c>
      <c r="D23" t="n" s="122">
        <v>0.0</v>
      </c>
      <c r="E23" t="n" s="123">
        <v>0.0</v>
      </c>
    </row>
    <row r="24" ht="14.2" customHeight="true">
      <c r="A24" t="str" s="124">
        <v>           处置子公司及其他营业单位收到的现金净额</v>
      </c>
      <c r="B24" s="124"/>
      <c r="C24" t="n" s="119">
        <v>18.0</v>
      </c>
      <c r="D24" t="n" s="122">
        <v>0.0</v>
      </c>
      <c r="E24" t="n" s="123">
        <v>0.0</v>
      </c>
    </row>
    <row r="25" ht="14.2" customHeight="true">
      <c r="A25" t="str" s="124">
        <v>           收到其他与投资活动有关的现金</v>
      </c>
      <c r="B25" s="124"/>
      <c r="C25" t="n" s="119">
        <v>19.0</v>
      </c>
      <c r="D25" t="n" s="122">
        <v>0.0</v>
      </c>
      <c r="E25" t="n" s="123">
        <v>0.0</v>
      </c>
    </row>
    <row r="26" ht="14.2" customHeight="true">
      <c r="A26" t="str" s="124">
        <v>投资活动现金流入小计</v>
      </c>
      <c r="B26" s="124"/>
      <c r="C26" t="n" s="119">
        <v>20.0</v>
      </c>
      <c r="D26" t="n" s="125">
        <f>SUM(D21:D25)</f>
        <v>0.0</v>
      </c>
      <c r="E26" t="n" s="126">
        <f>SUM(E21:E25)</f>
        <v>0.0</v>
      </c>
    </row>
    <row r="27" ht="14.2" customHeight="true">
      <c r="A27" t="str" s="124">
        <v>           购建固定资产、无形资产和其他长期资产支付的现金</v>
      </c>
      <c r="B27" s="124"/>
      <c r="C27" t="n" s="119">
        <v>21.0</v>
      </c>
      <c r="D27" t="n" s="122">
        <v>0.0</v>
      </c>
      <c r="E27" t="n" s="123">
        <v>0.0</v>
      </c>
    </row>
    <row r="28" ht="14.2" customHeight="true">
      <c r="A28" t="str" s="124">
        <v>           投资支付的现金</v>
      </c>
      <c r="B28" s="124"/>
      <c r="C28" t="n" s="119">
        <v>22.0</v>
      </c>
      <c r="D28" t="n" s="122">
        <v>0.0</v>
      </c>
      <c r="E28" t="n" s="123">
        <v>0.0</v>
      </c>
    </row>
    <row r="29" ht="14.2" customHeight="true">
      <c r="A29" t="str" s="124">
        <v>           取得子公司及其他营业单位支付的现金净额</v>
      </c>
      <c r="B29" s="124"/>
      <c r="C29" t="n" s="119">
        <v>23.0</v>
      </c>
      <c r="D29" t="n" s="122">
        <v>0.0</v>
      </c>
      <c r="E29" t="n" s="123">
        <v>0.0</v>
      </c>
    </row>
    <row r="30" ht="14.2" customHeight="true">
      <c r="A30" t="str" s="124">
        <v>           支付其他与投资活动有关的现金</v>
      </c>
      <c r="B30" s="124"/>
      <c r="C30" t="n" s="119">
        <v>24.0</v>
      </c>
      <c r="D30" t="n" s="122">
        <v>0.0</v>
      </c>
      <c r="E30" t="n" s="123">
        <v>0.0</v>
      </c>
    </row>
    <row r="31" ht="14.2" customHeight="true">
      <c r="A31" t="str" s="124">
        <v>投资活动现金流出小计</v>
      </c>
      <c r="B31" s="124"/>
      <c r="C31" t="n" s="119">
        <v>25.0</v>
      </c>
      <c r="D31" t="n" s="125">
        <f>SUM(D27:D30)</f>
        <v>0.0</v>
      </c>
      <c r="E31" t="n" s="126">
        <f>SUM(E27:E30)</f>
        <v>0.0</v>
      </c>
    </row>
    <row r="32" ht="14.2" customHeight="true">
      <c r="A32" t="str" s="124">
        <v>投资活动产生的现金流量净额</v>
      </c>
      <c r="B32" s="124"/>
      <c r="C32" t="n" s="119">
        <v>26.0</v>
      </c>
      <c r="D32" t="n" s="125">
        <f>D26-D31</f>
        <v>0.0</v>
      </c>
      <c r="E32" t="n" s="126">
        <f>E26-E31</f>
        <v>0.0</v>
      </c>
    </row>
    <row r="33" ht="14.2" customHeight="true">
      <c r="A33" t="str" s="124">
        <v>三、筹资活动产生的现金流量：</v>
      </c>
      <c r="B33" s="124"/>
      <c r="C33" t="str" s="119">
        <v>--</v>
      </c>
      <c r="D33" t="str" s="122">
        <v>--</v>
      </c>
      <c r="E33" t="n" s="123">
        <v>0.0</v>
      </c>
    </row>
    <row r="34" ht="14.2" customHeight="true">
      <c r="A34" t="str" s="124">
        <v>           吸收投资收到的现金</v>
      </c>
      <c r="B34" s="124"/>
      <c r="C34" t="n" s="119">
        <v>27.0</v>
      </c>
      <c r="D34" t="n" s="122">
        <v>0.0</v>
      </c>
      <c r="E34" t="n" s="123">
        <v>0.0</v>
      </c>
    </row>
    <row r="35" ht="14.2" customHeight="true">
      <c r="A35" t="str" s="124">
        <v>               其中：子公司吸收少数股东投资收到的现金</v>
      </c>
      <c r="B35" s="124"/>
      <c r="C35" t="n" s="119">
        <v>28.0</v>
      </c>
      <c r="D35" s="122"/>
      <c r="E35" t="n" s="123">
        <v>0.0</v>
      </c>
    </row>
    <row r="36" ht="14.2" customHeight="true">
      <c r="A36" t="str" s="124">
        <v>           取得借款收到的现金</v>
      </c>
      <c r="B36" s="124"/>
      <c r="C36" t="n" s="119">
        <v>29.0</v>
      </c>
      <c r="D36" t="n" s="122">
        <v>0.0</v>
      </c>
      <c r="E36" t="n" s="123">
        <v>0.0</v>
      </c>
    </row>
    <row r="37" ht="14.2" customHeight="true">
      <c r="A37" t="str" s="124">
        <v>           发行债券收到的现金</v>
      </c>
      <c r="B37" s="124"/>
      <c r="C37" t="n" s="119">
        <v>30.0</v>
      </c>
      <c r="D37" t="n" s="122">
        <v>0.0</v>
      </c>
      <c r="E37" t="n" s="123">
        <v>0.0</v>
      </c>
    </row>
    <row r="38" ht="14.2" customHeight="true">
      <c r="A38" t="str" s="124">
        <v>           收到其他与筹资活动有关的现金</v>
      </c>
      <c r="B38" s="124"/>
      <c r="C38" t="n" s="119">
        <v>31.0</v>
      </c>
      <c r="D38" t="n" s="122">
        <v>0.0</v>
      </c>
      <c r="E38" t="n" s="123">
        <v>0.0</v>
      </c>
    </row>
    <row r="39" ht="14.2" customHeight="true">
      <c r="A39" t="str" s="124">
        <v>筹资活动现金流入小计</v>
      </c>
      <c r="B39" s="124"/>
      <c r="C39" t="n" s="119">
        <v>32.0</v>
      </c>
      <c r="D39" t="n" s="125">
        <f>D34+SUM(D36:D38)</f>
        <v>0.0</v>
      </c>
      <c r="E39" t="n" s="126">
        <f>E34+SUM(E36:E38)</f>
        <v>0.0</v>
      </c>
    </row>
    <row r="40" ht="14.2" customHeight="true">
      <c r="A40" t="str" s="124">
        <v>           偿还债务支付的现金</v>
      </c>
      <c r="B40" s="124"/>
      <c r="C40" t="n" s="119">
        <v>33.0</v>
      </c>
      <c r="D40" t="n" s="122">
        <v>0.0</v>
      </c>
      <c r="E40" t="n" s="123">
        <v>0.0</v>
      </c>
    </row>
    <row r="41" ht="14.2" customHeight="true">
      <c r="A41" t="str" s="124">
        <v>           分配股利、利润或偿付利息支付的现金</v>
      </c>
      <c r="B41" s="124"/>
      <c r="C41" t="n" s="119">
        <v>34.0</v>
      </c>
      <c r="D41" t="n" s="122">
        <v>0.0</v>
      </c>
      <c r="E41" t="n" s="123">
        <v>0.0</v>
      </c>
    </row>
    <row r="42" ht="14.2" customHeight="true">
      <c r="A42" t="str" s="124">
        <v>               其中：子公司支付给少数股东的股利、利润</v>
      </c>
      <c r="B42" s="124"/>
      <c r="C42" t="n" s="119">
        <v>35.0</v>
      </c>
      <c r="D42" s="122"/>
      <c r="E42" t="n" s="123">
        <v>0.0</v>
      </c>
    </row>
    <row r="43" ht="14.2" customHeight="true">
      <c r="A43" t="str" s="124">
        <v>           支付其他与筹资活动有关的现金</v>
      </c>
      <c r="B43" s="124"/>
      <c r="C43" t="n" s="119">
        <v>36.0</v>
      </c>
      <c r="D43" t="n" s="122">
        <v>0.0</v>
      </c>
      <c r="E43" t="n" s="123">
        <v>0.0</v>
      </c>
    </row>
    <row r="44" ht="14.2" customHeight="true">
      <c r="A44" t="str" s="124">
        <v>筹资活动现金流出小计</v>
      </c>
      <c r="B44" s="124"/>
      <c r="C44" t="n" s="119">
        <v>37.0</v>
      </c>
      <c r="D44" t="n" s="125">
        <f>D40+D41+D43</f>
        <v>0.0</v>
      </c>
      <c r="E44" t="n" s="126">
        <f>E40+E41+E43</f>
        <v>0.0</v>
      </c>
    </row>
    <row r="45" ht="14.2" customHeight="true">
      <c r="A45" t="str" s="124">
        <v>筹资活动产生的现金流量净额</v>
      </c>
      <c r="B45" s="124"/>
      <c r="C45" t="n" s="119">
        <v>38.0</v>
      </c>
      <c r="D45" t="n" s="125">
        <f>D39-D44</f>
        <v>0.0</v>
      </c>
      <c r="E45" t="n" s="126">
        <f>E39-E44</f>
        <v>0.0</v>
      </c>
    </row>
    <row r="46" ht="14.2" customHeight="true">
      <c r="A46" t="str" s="124">
        <v>四、汇率变动对现金及现金等价物的影响</v>
      </c>
      <c r="B46" s="124"/>
      <c r="C46" t="n" s="119">
        <v>39.0</v>
      </c>
      <c r="D46" t="n" s="122">
        <v>0.0</v>
      </c>
      <c r="E46" t="n" s="123">
        <v>0.0</v>
      </c>
    </row>
    <row r="47" ht="14.2" customHeight="true">
      <c r="A47" t="str" s="124">
        <v>五、现金及现金等价物净增加额</v>
      </c>
      <c r="B47" s="124"/>
      <c r="C47" t="n" s="119">
        <v>40.0</v>
      </c>
      <c r="D47" t="n" s="125">
        <f>D19+D32+D45+D46</f>
        <v>0.0</v>
      </c>
      <c r="E47" t="n" s="126">
        <f>E19+E32+E45+E46</f>
        <v>0.0</v>
      </c>
    </row>
    <row r="48" ht="14.2" customHeight="true">
      <c r="A48" t="str" s="124">
        <v>        加：期初现金及现金等价物余额</v>
      </c>
      <c r="B48" s="124"/>
      <c r="C48" t="n" s="119">
        <v>41.0</v>
      </c>
      <c r="D48" t="n" s="122">
        <f>资产负债表!D5</f>
        <v>0.0</v>
      </c>
      <c r="E48" t="n" s="123">
        <v>0.0</v>
      </c>
    </row>
    <row r="49" ht="14.2" customHeight="true">
      <c r="A49" t="str" s="124">
        <v>六、期末现金及现金等价物余额</v>
      </c>
      <c r="B49" s="124"/>
      <c r="C49" t="n" s="119">
        <v>42.0</v>
      </c>
      <c r="D49" t="n" s="125">
        <f>D47+D48</f>
        <v>0.0</v>
      </c>
      <c r="E49" t="n" s="126">
        <f>E47+E48</f>
        <v>0.0</v>
      </c>
    </row>
    <row r="50" ht="14.2" customHeight="true">
      <c r="A50" t="str" s="127">
        <v>补充资料</v>
      </c>
      <c r="B50" s="127"/>
      <c r="C50" t="n" s="119">
        <v>43.0</v>
      </c>
      <c r="D50" s="122"/>
      <c r="E50" s="123"/>
    </row>
    <row r="51" ht="14.2" customHeight="true">
      <c r="A51" t="str" s="121">
        <v>1、将净利润调节为经营活动现金流量：</v>
      </c>
      <c r="B51" s="121"/>
      <c r="C51" t="n" s="119">
        <v>44.0</v>
      </c>
      <c r="D51" s="128"/>
      <c r="E51" s="129"/>
    </row>
    <row r="52" ht="14.2" customHeight="true">
      <c r="A52" t="str" s="121">
        <v>净利润</v>
      </c>
      <c r="B52" s="121"/>
      <c r="C52" t="n" s="119">
        <v>45.0</v>
      </c>
      <c r="D52" t="n" s="128">
        <f>利润表!E30</f>
        <v>0.0</v>
      </c>
      <c r="E52" s="129"/>
    </row>
    <row r="53" ht="14.2" customHeight="true">
      <c r="A53" t="str" s="121">
        <v>加：资产减值准备</v>
      </c>
      <c r="B53" s="121"/>
      <c r="C53" t="n" s="119">
        <v>46.0</v>
      </c>
      <c r="D53" t="n" s="128">
        <f>利润表!E23</f>
        <v>0.0</v>
      </c>
      <c r="E53" s="129"/>
    </row>
    <row r="54" ht="14.2" customHeight="true">
      <c r="A54" t="str" s="121">
        <v>固定资产折旧、汽油资产折耗、生产性生物资产折耗</v>
      </c>
      <c r="B54" s="121"/>
      <c r="C54" t="n" s="119">
        <v>47.0</v>
      </c>
      <c r="D54" t="n" s="128">
        <f>固定资产及折旧!D25-固定资产及折旧!D32</f>
        <v>0.0</v>
      </c>
      <c r="E54" s="129"/>
    </row>
    <row r="55" ht="14.2" customHeight="true">
      <c r="A55" t="str" s="121">
        <v>无形资产摊销</v>
      </c>
      <c r="B55" s="121"/>
      <c r="C55" t="n" s="119">
        <v>48.0</v>
      </c>
      <c r="D55" t="n" s="128">
        <f>无形资产!E5</f>
        <v>0.0</v>
      </c>
      <c r="E55" s="129"/>
    </row>
    <row r="56" ht="14.2" customHeight="true">
      <c r="A56" t="str" s="121">
        <v>长期待摊费用摊销</v>
      </c>
      <c r="B56" s="121"/>
      <c r="C56" t="n" s="119">
        <v>49.0</v>
      </c>
      <c r="D56" t="n" s="128">
        <f>长期待摊销费用明细表!F5</f>
        <v>0.0</v>
      </c>
      <c r="E56" s="129"/>
    </row>
    <row r="57" ht="14.2" customHeight="true">
      <c r="A57" t="str" s="121">
        <v>待摊费用减少（减：增加）</v>
      </c>
      <c r="B57" s="121"/>
      <c r="C57" t="n" s="119">
        <v>50.0</v>
      </c>
      <c r="D57" s="128"/>
      <c r="E57" s="129"/>
    </row>
    <row r="58" ht="14.2" customHeight="true">
      <c r="A58" t="str" s="121">
        <v>处置固定资产、无形资产和其他长期资产的损失(减：收益)</v>
      </c>
      <c r="B58" s="121"/>
      <c r="C58" t="n" s="119">
        <v>51.0</v>
      </c>
      <c r="D58" t="n" s="128">
        <f>-利润表!E24</f>
        <v>0.0</v>
      </c>
      <c r="E58" s="129"/>
    </row>
    <row r="59" ht="14.2" customHeight="true">
      <c r="A59" t="str" s="121">
        <v>固定资产报废损失（收益以“-”号填列）</v>
      </c>
      <c r="B59" s="121"/>
      <c r="C59" t="n" s="119">
        <v>52.0</v>
      </c>
      <c r="D59" s="128"/>
      <c r="E59" s="129"/>
    </row>
    <row r="60" ht="14.2" customHeight="true">
      <c r="A60" t="str" s="121">
        <v>公允价值变动损失（收益以“-”号填列）</v>
      </c>
      <c r="B60" s="121"/>
      <c r="C60" t="n" s="119">
        <v>53.0</v>
      </c>
      <c r="D60" s="128"/>
      <c r="E60" s="129"/>
    </row>
    <row r="61" ht="14.2" customHeight="true">
      <c r="A61" t="str" s="121">
        <v>财务费用（收益以“-”号填列）</v>
      </c>
      <c r="B61" s="121"/>
      <c r="C61" t="n" s="119">
        <v>54.0</v>
      </c>
      <c r="D61" t="n" s="128">
        <f>财务费用表!D6+财务费用表!D12-财务费用表!D13</f>
        <v>0.0</v>
      </c>
      <c r="E61" s="129"/>
    </row>
    <row r="62" ht="14.2" customHeight="true">
      <c r="A62" t="str" s="121">
        <v>投资损失（收益以“-”号填列）</v>
      </c>
      <c r="B62" s="121"/>
      <c r="C62" t="n" s="119">
        <v>55.0</v>
      </c>
      <c r="D62" t="n" s="128">
        <f>-利润表!E16</f>
        <v>0.0</v>
      </c>
      <c r="E62" s="129"/>
    </row>
    <row r="63" ht="14.2" customHeight="true">
      <c r="A63" t="str" s="121">
        <v>递延所得税资产减少（增加以“-”号填列）</v>
      </c>
      <c r="B63" s="121"/>
      <c r="C63" t="n" s="119">
        <v>56.0</v>
      </c>
      <c r="D63" t="n" s="128">
        <f>-(资产负债表!E38-资产负债表!D38)</f>
        <v>0.0</v>
      </c>
      <c r="E63" s="129"/>
    </row>
    <row r="64" ht="14.2" customHeight="true">
      <c r="A64" t="str" s="121">
        <v>递延所得税负债增加（减少以“-”号填列）</v>
      </c>
      <c r="B64" s="121"/>
      <c r="C64" t="n" s="119">
        <v>57.0</v>
      </c>
      <c r="D64" t="n" s="128">
        <f>-(资产负债表!I30-资产负债表!H30)</f>
        <v>0.0</v>
      </c>
      <c r="E64" s="129"/>
    </row>
    <row r="65" ht="14.2" customHeight="true">
      <c r="A65" t="str" s="121">
        <v>存货的减少（增加以“-”号填列）</v>
      </c>
      <c r="B65" s="121"/>
      <c r="C65" t="n" s="119">
        <v>58.0</v>
      </c>
      <c r="D65" t="n" s="128">
        <f>资产负债表!D15-资产负债表!E15</f>
        <v>0.0</v>
      </c>
      <c r="E65" s="129"/>
    </row>
    <row r="66" ht="14.2" customHeight="true">
      <c r="A66" t="str" s="121">
        <v>经营性应收项目的减少（增加以“-”号填列）</v>
      </c>
      <c r="B66" s="121"/>
      <c r="C66" t="n" s="119">
        <v>59.0</v>
      </c>
      <c r="D66" t="n" s="128">
        <f>资产负债表管理!D8-资产负债表管理!E8+资产负债表管理!D11-资产负债表管理!E11+资产负债表管理!D14-资产负债表管理!E14+资产负债表管理!D17-资产负债表管理!E17+资产负债表管理!D21-资产负债表管理!E21+资产负债表管理!D24-资产负债表管理!E24+资产负债表管理!D25-资产负债表管理!E25</f>
        <v>0.0</v>
      </c>
      <c r="E66" s="129"/>
    </row>
    <row r="67" ht="14.2" customHeight="true">
      <c r="A67" t="str" s="121">
        <v>经营性应付项目的增加（减少以“-”号填列）</v>
      </c>
      <c r="B67" s="121"/>
      <c r="C67" t="n" s="119">
        <v>60.0</v>
      </c>
      <c r="D67" t="n" s="128">
        <f>资产负债表!I8-资产负债表!H8+资产负债表!I9-资产负债表!H9+资产负债表!I10-资产负债表!H10+资产负债表!I11-资产负债表!H11+资产负债表!I12-资产负债表!H12+资产负债表!I13-资产负债表!H13+资产负债表!I14-资产负债表!H14+资产负债表!I17-资产负债表!H17+资产负债表!I19-资产负债表!H19</f>
        <v>0.0</v>
      </c>
      <c r="E67" s="129"/>
    </row>
    <row r="68" ht="14.2" customHeight="true">
      <c r="A68" t="str" s="121">
        <v>其他</v>
      </c>
      <c r="B68" s="121"/>
      <c r="C68" t="n" s="119">
        <v>61.0</v>
      </c>
      <c r="D68" t="n" s="128">
        <f>D19-D51-D52-D53-D54-D55-D56-D57-D58-D59-D60-D61-D62-D63-D64-D65-D66-D67</f>
        <v>0.0</v>
      </c>
      <c r="E68" s="129"/>
    </row>
    <row r="69" ht="14.2" customHeight="true">
      <c r="A69" t="str" s="121">
        <v>经营活动产生的现金流量净额</v>
      </c>
      <c r="B69" s="121"/>
      <c r="C69" t="n" s="119">
        <v>62.0</v>
      </c>
      <c r="D69" t="n" s="126">
        <f>SUM(D51:D68)</f>
        <v>0.0</v>
      </c>
      <c r="E69" s="130"/>
    </row>
    <row r="70" ht="14.2" customHeight="true">
      <c r="A70" t="str" s="121">
        <v>2、不涉及现金收支的投资和筹资活动：</v>
      </c>
      <c r="B70" s="121"/>
      <c r="C70" t="n" s="119">
        <v>63.0</v>
      </c>
      <c r="D70" s="128"/>
      <c r="E70" s="129"/>
    </row>
    <row r="71" ht="14.2" customHeight="true">
      <c r="A71" t="str" s="121">
        <v>债务转为资本</v>
      </c>
      <c r="B71" s="121"/>
      <c r="C71" t="n" s="119">
        <v>64.0</v>
      </c>
      <c r="D71" s="128"/>
      <c r="E71" s="129"/>
    </row>
    <row r="72" ht="14.2" customHeight="true">
      <c r="A72" t="str" s="121">
        <v>一年内到期的可转换公司债券</v>
      </c>
      <c r="B72" s="121"/>
      <c r="C72" t="n" s="119">
        <v>65.0</v>
      </c>
      <c r="D72" s="128"/>
      <c r="E72" s="129"/>
    </row>
    <row r="73" ht="14.2" customHeight="true">
      <c r="A73" t="str" s="121">
        <v>融资租入固定资产</v>
      </c>
      <c r="B73" s="121"/>
      <c r="C73" t="n" s="119">
        <v>66.0</v>
      </c>
      <c r="D73" s="128"/>
      <c r="E73" s="129"/>
    </row>
    <row r="74" ht="14.2" customHeight="true">
      <c r="A74" t="str" s="121">
        <v>3、现金及现金等价物净增加情况：</v>
      </c>
      <c r="B74" s="121"/>
      <c r="C74" t="n" s="119">
        <v>67.0</v>
      </c>
      <c r="D74" s="128"/>
      <c r="E74" s="129"/>
    </row>
    <row r="75" ht="14.2" customHeight="true">
      <c r="A75" t="str" s="121">
        <v>现金的期末余额</v>
      </c>
      <c r="B75" s="121"/>
      <c r="C75" t="n" s="119">
        <v>68.0</v>
      </c>
      <c r="D75" t="n" s="126">
        <v>0.0</v>
      </c>
      <c r="E75" s="130"/>
    </row>
    <row r="76" ht="14.2" customHeight="true">
      <c r="A76" t="str" s="121">
        <v>减：现金的期初余额</v>
      </c>
      <c r="B76" s="121"/>
      <c r="C76" t="n" s="119">
        <v>69.0</v>
      </c>
      <c r="D76" t="n" s="128">
        <f>资产负债表!D5</f>
        <v>0.0</v>
      </c>
      <c r="E76" s="129"/>
    </row>
    <row r="77" ht="14.2" customHeight="true">
      <c r="A77" t="str" s="121">
        <v>加：现金等价物的期末余额</v>
      </c>
      <c r="B77" s="121"/>
      <c r="C77" t="n" s="119">
        <v>70.0</v>
      </c>
      <c r="D77" s="128"/>
      <c r="E77" s="129"/>
    </row>
    <row r="78" ht="14.2" customHeight="true">
      <c r="A78" t="str" s="121">
        <v>减：现金等价物的期初余额</v>
      </c>
      <c r="B78" s="121"/>
      <c r="C78" t="n" s="119">
        <v>71.0</v>
      </c>
      <c r="D78" s="128"/>
      <c r="E78" s="129"/>
    </row>
    <row r="79" ht="14.2" customHeight="true">
      <c r="A79" t="str" s="121">
        <v>现金及现金等价物净增加额</v>
      </c>
      <c r="B79" s="121"/>
      <c r="C79" t="n" s="119">
        <v>72.0</v>
      </c>
      <c r="D79" t="n" s="130">
        <f>D75-D76+D77-D78</f>
        <v>0.0</v>
      </c>
      <c r="E79" s="130"/>
    </row>
  </sheetData>
  <mergeCells>
    <mergeCell ref="A1:E1"/>
    <mergeCell ref="C3:D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</mergeCells>
  <pageMargins bottom="0.75" footer="0.3" header="0.3" left="0.7" right="0.7" top="0.75"/>
</worksheet>
</file>

<file path=xl/worksheets/sheet6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8.203125" customWidth="true"/>
    <col min="2" max="2" width="41.015625" customWidth="true"/>
    <col min="3" max="3" width="9.84375" customWidth="true"/>
    <col min="4" max="4" width="22.96875" customWidth="true"/>
    <col min="5" max="5" width="22.421875" customWidth="true"/>
    <col min="6" max="6" width="22.421875" customWidth="true"/>
    <col min="9" max="9" width="0.0" customWidth="true"/>
    <col min="10" max="10" width="0.0" customWidth="true"/>
  </cols>
  <sheetData>
    <row r="1" ht="14.2" customHeight="true"/>
    <row r="1" ht="14.2" customHeight="true">
      <c r="A1" t="str" s="131">
        <v>现金流量表</v>
      </c>
      <c r="B1" s="131"/>
      <c r="C1" s="131"/>
      <c r="D1" s="131"/>
      <c r="E1" s="131"/>
      <c r="F1" s="131"/>
      <c r="G1" s="6"/>
      <c r="H1" s="6"/>
      <c r="I1" s="6"/>
      <c r="J1" s="6"/>
    </row>
    <row r="2" ht="14.2" customHeight="true">
      <c r="A2" s="132"/>
      <c r="B2" s="132"/>
      <c r="C2" s="133"/>
      <c r="D2" s="133"/>
      <c r="E2" s="134"/>
      <c r="F2" s="134"/>
      <c r="G2" s="6"/>
      <c r="H2" s="6"/>
      <c r="I2" s="6"/>
      <c r="J2" s="6"/>
    </row>
    <row r="3" ht="14.2" customHeight="true">
      <c r="A3" t="str" s="135">
        <v>编制单位：</v>
      </c>
      <c r="B3" t="n" s="135">
        <v>0.0</v>
      </c>
      <c r="C3" t="n" s="136">
        <v>0.0</v>
      </c>
      <c r="D3" s="136"/>
      <c r="E3" s="136"/>
      <c r="F3" t="str" s="137">
        <v>单位/元</v>
      </c>
      <c r="G3" s="6"/>
      <c r="H3" s="6"/>
      <c r="I3" s="6"/>
      <c r="J3" s="6"/>
    </row>
    <row r="4" ht="14.2" customHeight="true">
      <c r="A4" t="str" s="138">
        <v>项  目</v>
      </c>
      <c r="B4" s="138"/>
      <c r="C4" t="str" s="139">
        <v>行次</v>
      </c>
      <c r="D4" t="str" s="139">
        <v>本月数</v>
      </c>
      <c r="E4" t="str" s="140">
        <v>本年累计数</v>
      </c>
      <c r="F4" t="str" s="140">
        <v>上年同期数</v>
      </c>
      <c r="G4" s="6"/>
      <c r="H4" s="6"/>
      <c r="I4" s="6"/>
      <c r="J4" s="6"/>
    </row>
    <row r="5" ht="14.2" customHeight="true">
      <c r="A5" t="str" s="141">
        <v>一、经营活动产生的现金流量：</v>
      </c>
      <c r="B5" s="141"/>
      <c r="C5" t="str" s="142">
        <v>--</v>
      </c>
      <c r="D5" s="142"/>
      <c r="E5" s="143"/>
      <c r="F5" s="143"/>
      <c r="G5" s="6"/>
      <c r="H5" s="6"/>
      <c r="I5" s="6"/>
      <c r="J5" s="6"/>
    </row>
    <row r="6" ht="14.2" customHeight="true">
      <c r="A6" t="str" s="144">
        <v>        销售商品、提供劳务收到的现金</v>
      </c>
      <c r="B6" s="144"/>
      <c r="C6" t="n" s="142">
        <v>1.0</v>
      </c>
      <c r="D6" t="n" s="145">
        <f>D7+D8</f>
        <v>0.0</v>
      </c>
      <c r="E6" t="n" s="145">
        <f>E7+E8</f>
        <v>0.0</v>
      </c>
      <c r="F6" t="n" s="145">
        <f>F7+F8</f>
        <v>0.0</v>
      </c>
      <c r="G6" s="6"/>
      <c r="H6" s="6"/>
      <c r="I6" t="str" s="146">
        <v>北部湾</v>
      </c>
      <c r="J6" t="str" s="146">
        <v>西藏旅游</v>
      </c>
    </row>
    <row r="7" ht="14.2" customHeight="true">
      <c r="A7" t="str" s="141">
        <v>                    其中:内部销售回款</v>
      </c>
      <c r="B7" s="141"/>
      <c r="C7" t="n" s="142">
        <v>2.0</v>
      </c>
      <c r="D7" t="n" s="143">
        <v>0.0</v>
      </c>
      <c r="E7" t="n" s="143">
        <f>I7+J7</f>
        <v>0.0</v>
      </c>
      <c r="F7" t="n" s="147">
        <v>0.0</v>
      </c>
      <c r="G7" s="6"/>
      <c r="H7" s="6"/>
      <c r="I7" t="n" s="134">
        <v>0.0</v>
      </c>
      <c r="J7" t="n" s="134">
        <v>0.0</v>
      </c>
    </row>
    <row r="8" ht="14.2" customHeight="true">
      <c r="A8" t="str" s="141">
        <v>                         外部销售回款</v>
      </c>
      <c r="B8" s="141"/>
      <c r="C8" t="n" s="142">
        <v>3.0</v>
      </c>
      <c r="D8" t="n" s="143">
        <v>0.0</v>
      </c>
      <c r="E8" t="n" s="143">
        <f>I8+J8</f>
        <v>0.0</v>
      </c>
      <c r="F8" t="n" s="147">
        <v>0.0</v>
      </c>
      <c r="G8" s="6"/>
      <c r="H8" s="6"/>
      <c r="I8" t="n" s="134">
        <v>0.0</v>
      </c>
      <c r="J8" t="n" s="134">
        <v>0.0</v>
      </c>
    </row>
    <row r="9" ht="14.2" customHeight="true">
      <c r="A9" t="str" s="141">
        <v>                 收到的税费返还</v>
      </c>
      <c r="B9" s="141"/>
      <c r="C9" t="n" s="142">
        <v>4.0</v>
      </c>
      <c r="D9" t="n" s="143">
        <v>0.0</v>
      </c>
      <c r="E9" t="n" s="143">
        <v>0.0</v>
      </c>
      <c r="F9" t="n" s="147">
        <v>0.0</v>
      </c>
      <c r="G9" s="6"/>
      <c r="H9" s="6"/>
      <c r="I9" s="134"/>
      <c r="J9" s="134"/>
    </row>
    <row r="10" ht="14.2" customHeight="true">
      <c r="A10" t="str" s="141">
        <v>                 收到其他与经营活动有关的现金</v>
      </c>
      <c r="B10" s="141"/>
      <c r="C10" t="n" s="142">
        <v>5.0</v>
      </c>
      <c r="D10" t="n" s="145">
        <f>D11+D17</f>
        <v>0.0</v>
      </c>
      <c r="E10" t="n" s="145">
        <f>E11+E17</f>
        <v>0.0</v>
      </c>
      <c r="F10" t="n" s="145">
        <f>F11+F17</f>
        <v>0.0</v>
      </c>
      <c r="G10" s="6"/>
      <c r="H10" s="6"/>
      <c r="I10" s="6"/>
      <c r="J10" s="6"/>
    </row>
    <row r="11" ht="14.2" customHeight="true">
      <c r="A11" t="str" s="141">
        <v>                    其中:收到内部与经营活动有关的现金</v>
      </c>
      <c r="B11" s="141"/>
      <c r="C11" t="n" s="142">
        <v>6.0</v>
      </c>
      <c r="D11" t="n" s="143">
        <f>SUM(D12:D16)</f>
        <v>0.0</v>
      </c>
      <c r="E11" t="n" s="143">
        <f>SUM(E12:E16)</f>
        <v>0.0</v>
      </c>
      <c r="F11" t="n" s="147">
        <v>0.0</v>
      </c>
      <c r="G11" s="6"/>
      <c r="H11" s="6"/>
      <c r="I11" s="6"/>
      <c r="J11" s="6"/>
    </row>
    <row r="12" ht="14.2" customHeight="true">
      <c r="A12" t="str" s="141">
        <v>                            其中：利息收入</v>
      </c>
      <c r="B12" s="141"/>
      <c r="C12" t="n" s="142">
        <v>7.0</v>
      </c>
      <c r="D12" t="n" s="143">
        <v>0.0</v>
      </c>
      <c r="E12" t="n" s="143">
        <f>I12+J12</f>
        <v>0.0</v>
      </c>
      <c r="F12" t="n" s="147">
        <v>0.0</v>
      </c>
      <c r="G12" s="6"/>
      <c r="H12" s="6"/>
      <c r="I12" t="n" s="134">
        <v>0.0</v>
      </c>
      <c r="J12" t="n" s="134">
        <v>0.0</v>
      </c>
    </row>
    <row r="13" ht="14.2" customHeight="true">
      <c r="A13" t="str" s="141">
        <v>                                  押金、质保金</v>
      </c>
      <c r="B13" s="141"/>
      <c r="C13" t="n" s="142">
        <v>8.0</v>
      </c>
      <c r="D13" t="n" s="143">
        <v>0.0</v>
      </c>
      <c r="E13" t="n" s="143">
        <f>I13+J13</f>
        <v>0.0</v>
      </c>
      <c r="F13" t="n" s="147">
        <v>0.0</v>
      </c>
      <c r="G13" s="6"/>
      <c r="H13" s="6"/>
      <c r="I13" t="n" s="134">
        <v>0.0</v>
      </c>
      <c r="J13" t="n" s="134">
        <v>0.0</v>
      </c>
    </row>
    <row r="14" ht="14.2" customHeight="true">
      <c r="A14" t="str" s="141">
        <v>                                  与收益性相关的政府补助</v>
      </c>
      <c r="B14" s="141"/>
      <c r="C14" t="n" s="142">
        <v>9.0</v>
      </c>
      <c r="D14" t="n" s="143">
        <v>0.0</v>
      </c>
      <c r="E14" t="n" s="143">
        <f>I14+J14</f>
        <v>0.0</v>
      </c>
      <c r="F14" t="n" s="147">
        <v>0.0</v>
      </c>
      <c r="G14" s="6"/>
      <c r="H14" s="6"/>
      <c r="I14" t="n" s="134">
        <v>0.0</v>
      </c>
      <c r="J14" t="n" s="134">
        <v>0.0</v>
      </c>
    </row>
    <row r="15" ht="14.2" customHeight="true">
      <c r="A15" t="str" s="141">
        <v>                                  经营性代收款项</v>
      </c>
      <c r="B15" s="141"/>
      <c r="C15" t="n" s="142">
        <v>10.0</v>
      </c>
      <c r="D15" t="n" s="143">
        <v>0.0</v>
      </c>
      <c r="E15" t="n" s="143">
        <f>I15+J15</f>
        <v>0.0</v>
      </c>
      <c r="F15" t="n" s="147">
        <v>0.0</v>
      </c>
      <c r="G15" s="6"/>
      <c r="H15" s="6"/>
      <c r="I15" t="n" s="134">
        <v>0.0</v>
      </c>
      <c r="J15" t="n" s="134">
        <v>0.0</v>
      </c>
    </row>
    <row r="16" ht="14.2" customHeight="true">
      <c r="A16" t="str" s="141">
        <v>                                  其他</v>
      </c>
      <c r="B16" s="141"/>
      <c r="C16" t="n" s="142">
        <v>11.0</v>
      </c>
      <c r="D16" t="n" s="143">
        <v>0.0</v>
      </c>
      <c r="E16" t="n" s="143">
        <f>I16+J16</f>
        <v>0.0</v>
      </c>
      <c r="F16" t="n" s="147">
        <v>0.0</v>
      </c>
      <c r="G16" s="6"/>
      <c r="H16" s="6"/>
      <c r="I16" t="n" s="134">
        <v>0.0</v>
      </c>
      <c r="J16" t="n" s="134">
        <v>0.0</v>
      </c>
    </row>
    <row r="17" ht="14.2" customHeight="true">
      <c r="A17" t="str" s="141">
        <v>                         收到外部与经营活动有关的现金</v>
      </c>
      <c r="B17" s="141"/>
      <c r="C17" t="n" s="142">
        <v>12.0</v>
      </c>
      <c r="D17" t="n" s="145">
        <f>SUM(D18:D22)</f>
        <v>0.0</v>
      </c>
      <c r="E17" t="n" s="145">
        <f>SUM(E18:E22)</f>
        <v>0.0</v>
      </c>
      <c r="F17" t="n" s="145">
        <f>SUM(F18:F22)</f>
        <v>0.0</v>
      </c>
      <c r="G17" s="6"/>
      <c r="H17" s="6"/>
      <c r="I17" s="6"/>
      <c r="J17" s="6"/>
    </row>
    <row r="18" ht="14.2" customHeight="true">
      <c r="A18" t="str" s="141">
        <v>                            其中：利息收入</v>
      </c>
      <c r="B18" s="141"/>
      <c r="C18" t="n" s="142">
        <v>13.0</v>
      </c>
      <c r="D18" t="n" s="143">
        <v>0.0</v>
      </c>
      <c r="E18" t="n" s="143">
        <f>I18+J18</f>
        <v>0.0</v>
      </c>
      <c r="F18" t="n" s="147">
        <v>0.0</v>
      </c>
      <c r="G18" s="6"/>
      <c r="H18" s="6"/>
      <c r="I18" t="n" s="134">
        <v>0.0</v>
      </c>
      <c r="J18" t="n" s="134">
        <v>0.0</v>
      </c>
    </row>
    <row r="19" ht="14.2" customHeight="true">
      <c r="A19" t="str" s="141">
        <v>                                  押金、质保金</v>
      </c>
      <c r="B19" s="141"/>
      <c r="C19" t="n" s="142">
        <v>14.0</v>
      </c>
      <c r="D19" t="n" s="143">
        <v>0.0</v>
      </c>
      <c r="E19" t="n" s="143">
        <f>I19+J19</f>
        <v>0.0</v>
      </c>
      <c r="F19" t="n" s="147">
        <v>0.0</v>
      </c>
      <c r="G19" s="6"/>
      <c r="H19" s="6"/>
      <c r="I19" t="n" s="134">
        <v>0.0</v>
      </c>
      <c r="J19" t="n" s="134">
        <v>0.0</v>
      </c>
    </row>
    <row r="20" ht="14.2" customHeight="true">
      <c r="A20" t="str" s="141">
        <v>                                  与收益性相关的政府补助</v>
      </c>
      <c r="B20" s="141"/>
      <c r="C20" t="n" s="142">
        <v>15.0</v>
      </c>
      <c r="D20" t="n" s="143">
        <v>0.0</v>
      </c>
      <c r="E20" t="n" s="143">
        <f>I20+J20</f>
        <v>0.0</v>
      </c>
      <c r="F20" t="n" s="147">
        <v>0.0</v>
      </c>
      <c r="G20" s="6"/>
      <c r="H20" s="6"/>
      <c r="I20" t="n" s="134">
        <v>0.0</v>
      </c>
      <c r="J20" t="n" s="134">
        <v>0.0</v>
      </c>
    </row>
    <row r="21" ht="14.2" customHeight="true">
      <c r="A21" t="str" s="141">
        <v>                                  经营性代收款项</v>
      </c>
      <c r="B21" s="141"/>
      <c r="C21" t="n" s="142">
        <v>16.0</v>
      </c>
      <c r="D21" t="n" s="143">
        <v>0.0</v>
      </c>
      <c r="E21" t="n" s="143">
        <f>I21+J21</f>
        <v>0.0</v>
      </c>
      <c r="F21" t="n" s="147">
        <v>0.0</v>
      </c>
      <c r="G21" s="6"/>
      <c r="H21" s="6"/>
      <c r="I21" t="n" s="134">
        <v>0.0</v>
      </c>
      <c r="J21" t="n" s="134">
        <v>0.0</v>
      </c>
    </row>
    <row r="22" ht="14.2" customHeight="true">
      <c r="A22" t="str" s="141">
        <v>                                  其他</v>
      </c>
      <c r="B22" s="141"/>
      <c r="C22" t="n" s="142">
        <v>17.0</v>
      </c>
      <c r="D22" t="n" s="143">
        <v>0.0</v>
      </c>
      <c r="E22" t="n" s="143">
        <f>I22+J22</f>
        <v>0.0</v>
      </c>
      <c r="F22" t="n" s="147">
        <v>0.0</v>
      </c>
      <c r="G22" s="6"/>
      <c r="H22" s="6"/>
      <c r="I22" t="n" s="134">
        <v>0.0</v>
      </c>
      <c r="J22" t="n" s="134">
        <v>0.0</v>
      </c>
    </row>
    <row r="23" ht="14.2" customHeight="true">
      <c r="A23" t="str" s="141">
        <v>经营活动现金流入小计</v>
      </c>
      <c r="B23" s="141"/>
      <c r="C23" t="n" s="142">
        <v>18.0</v>
      </c>
      <c r="D23" t="n" s="145">
        <f>D6+D9+D10</f>
        <v>0.0</v>
      </c>
      <c r="E23" t="n" s="145">
        <f>E6+E9+E10</f>
        <v>0.0</v>
      </c>
      <c r="F23" t="n" s="145">
        <f>F6+F9+F10</f>
        <v>0.0</v>
      </c>
      <c r="G23" s="6"/>
      <c r="H23" s="6"/>
      <c r="I23" s="6"/>
      <c r="J23" s="6"/>
    </row>
    <row r="24" ht="14.2" customHeight="true">
      <c r="A24" t="str" s="141">
        <v>                 购买商品、接受劳务支付的现金</v>
      </c>
      <c r="B24" s="141"/>
      <c r="C24" t="n" s="142">
        <v>19.0</v>
      </c>
      <c r="D24" t="n" s="145">
        <f>D25+D41</f>
        <v>0.0</v>
      </c>
      <c r="E24" t="n" s="145">
        <f>E25+E41</f>
        <v>0.0</v>
      </c>
      <c r="F24" t="n" s="145">
        <f>F25+F41</f>
        <v>0.0</v>
      </c>
      <c r="G24" s="6"/>
      <c r="H24" s="6"/>
      <c r="I24" s="6"/>
      <c r="J24" s="6"/>
    </row>
    <row r="25" ht="14.2" customHeight="true">
      <c r="A25" t="str" s="141">
        <v>                    其中:支付内部购买商品、接受劳务支付的现金</v>
      </c>
      <c r="B25" s="141"/>
      <c r="C25" t="n" s="142">
        <v>20.0</v>
      </c>
      <c r="D25" t="n" s="145">
        <f>SUM(D26:D40)</f>
        <v>0.0</v>
      </c>
      <c r="E25" t="n" s="145">
        <f>SUM(E26:E40)</f>
        <v>0.0</v>
      </c>
      <c r="F25" t="n" s="145">
        <f>SUM(F26:F40)</f>
        <v>0.0</v>
      </c>
      <c r="G25" s="6"/>
      <c r="H25" s="6"/>
      <c r="I25" s="6"/>
      <c r="J25" s="6"/>
    </row>
    <row r="26" ht="14.2" customHeight="true">
      <c r="A26" t="str" s="141">
        <v>                            其中：油料款</v>
      </c>
      <c r="B26" s="141"/>
      <c r="C26" t="n" s="142">
        <v>21.0</v>
      </c>
      <c r="D26" t="n" s="143">
        <v>0.0</v>
      </c>
      <c r="E26" t="n" s="143">
        <f>I26+J26</f>
        <v>0.0</v>
      </c>
      <c r="F26" t="n" s="147">
        <v>0.0</v>
      </c>
      <c r="G26" s="6"/>
      <c r="H26" s="6"/>
      <c r="I26" t="n" s="134">
        <v>0.0</v>
      </c>
      <c r="J26" t="n" s="134">
        <v>0.0</v>
      </c>
    </row>
    <row r="27" ht="14.2" customHeight="true">
      <c r="A27" t="str" s="141">
        <v>                                  修理费</v>
      </c>
      <c r="B27" s="141"/>
      <c r="C27" t="n" s="142">
        <v>22.0</v>
      </c>
      <c r="D27" t="n" s="143">
        <v>0.0</v>
      </c>
      <c r="E27" t="n" s="143">
        <f>I27+J27</f>
        <v>0.0</v>
      </c>
      <c r="F27" t="n" s="147">
        <v>0.0</v>
      </c>
      <c r="G27" s="6"/>
      <c r="H27" s="6"/>
      <c r="I27" t="n" s="134">
        <v>0.0</v>
      </c>
      <c r="J27" t="n" s="134">
        <v>0.0</v>
      </c>
    </row>
    <row r="28" ht="14.2" customHeight="true">
      <c r="A28" t="str" s="141">
        <v>                                  港务费</v>
      </c>
      <c r="B28" s="141"/>
      <c r="C28" t="n" s="142">
        <v>23.0</v>
      </c>
      <c r="D28" t="n" s="143">
        <v>0.0</v>
      </c>
      <c r="E28" t="n" s="143">
        <f>I28+J28</f>
        <v>0.0</v>
      </c>
      <c r="F28" t="n" s="147">
        <v>0.0</v>
      </c>
      <c r="G28" s="6"/>
      <c r="H28" s="6"/>
      <c r="I28" t="n" s="134">
        <v>0.0</v>
      </c>
      <c r="J28" t="n" s="134">
        <v>0.0</v>
      </c>
    </row>
    <row r="29" ht="14.2" customHeight="true">
      <c r="A29" t="str" s="141">
        <v>                                  保险费</v>
      </c>
      <c r="B29" s="141"/>
      <c r="C29" t="n" s="142">
        <v>24.0</v>
      </c>
      <c r="D29" t="n" s="143">
        <v>0.0</v>
      </c>
      <c r="E29" t="n" s="143">
        <f>I29+J29</f>
        <v>0.0</v>
      </c>
      <c r="F29" t="n" s="147">
        <v>0.0</v>
      </c>
      <c r="G29" s="6"/>
      <c r="H29" s="6"/>
      <c r="I29" t="n" s="134">
        <v>0.0</v>
      </c>
      <c r="J29" t="n" s="134">
        <v>0.0</v>
      </c>
    </row>
    <row r="30" ht="14.2" customHeight="true">
      <c r="A30" t="str" s="141">
        <v>                                  水电费</v>
      </c>
      <c r="B30" s="141"/>
      <c r="C30" t="n" s="142">
        <v>25.0</v>
      </c>
      <c r="D30" t="n" s="143">
        <v>0.0</v>
      </c>
      <c r="E30" t="n" s="143">
        <f>I30+J30</f>
        <v>0.0</v>
      </c>
      <c r="F30" t="n" s="147">
        <v>0.0</v>
      </c>
      <c r="G30" s="6"/>
      <c r="H30" s="6"/>
      <c r="I30" t="n" s="134">
        <v>0.0</v>
      </c>
      <c r="J30" t="n" s="134">
        <v>0.0</v>
      </c>
    </row>
    <row r="31" ht="14.2" customHeight="true">
      <c r="A31" t="str" s="141">
        <v>                                  旅游团款</v>
      </c>
      <c r="B31" s="141"/>
      <c r="C31" t="n" s="142">
        <v>26.0</v>
      </c>
      <c r="D31" t="n" s="143">
        <v>0.0</v>
      </c>
      <c r="E31" t="n" s="143">
        <f>I31+J31</f>
        <v>0.0</v>
      </c>
      <c r="F31" t="n" s="147">
        <v>0.0</v>
      </c>
      <c r="G31" s="6"/>
      <c r="H31" s="6"/>
      <c r="I31" t="n" s="134">
        <v>0.0</v>
      </c>
      <c r="J31" t="n" s="134">
        <v>0.0</v>
      </c>
    </row>
    <row r="32" ht="14.2" customHeight="true">
      <c r="A32" t="str" s="141">
        <v>                                  外部修造船直接支出</v>
      </c>
      <c r="B32" s="141"/>
      <c r="C32" t="n" s="142">
        <v>27.0</v>
      </c>
      <c r="D32" t="n" s="143">
        <v>0.0</v>
      </c>
      <c r="E32" t="n" s="143">
        <f>I32+J32</f>
        <v>0.0</v>
      </c>
      <c r="F32" t="n" s="147">
        <v>0.0</v>
      </c>
      <c r="G32" s="6"/>
      <c r="H32" s="6"/>
      <c r="I32" t="n" s="134">
        <v>0.0</v>
      </c>
      <c r="J32" t="n" s="134">
        <v>0.0</v>
      </c>
    </row>
    <row r="33" ht="14.2" customHeight="true">
      <c r="A33" t="str" s="148">
        <v>                                  安全经费</v>
      </c>
      <c r="B33" s="148"/>
      <c r="C33" t="n" s="149">
        <v>28.0</v>
      </c>
      <c r="D33" t="n" s="150">
        <v>0.0</v>
      </c>
      <c r="E33" t="n" s="150">
        <f>I33+J33</f>
        <v>0.0</v>
      </c>
      <c r="F33" t="n" s="150">
        <v>0.0</v>
      </c>
      <c r="G33" s="6"/>
      <c r="H33" s="6"/>
      <c r="I33" t="n" s="151">
        <v>0.0</v>
      </c>
      <c r="J33" t="n" s="151">
        <v>0.0</v>
      </c>
    </row>
    <row r="34" ht="14.2" customHeight="true">
      <c r="A34" t="str" s="152">
        <v>                                  物料费</v>
      </c>
      <c r="B34" s="152"/>
      <c r="C34" t="n" s="149">
        <v>29.0</v>
      </c>
      <c r="D34" t="n" s="150">
        <v>0.0</v>
      </c>
      <c r="E34" t="n" s="150">
        <f>I34+J34</f>
        <v>0.0</v>
      </c>
      <c r="F34" t="n" s="150">
        <v>0.0</v>
      </c>
      <c r="G34" s="6"/>
      <c r="H34" s="6"/>
      <c r="I34" t="n" s="151">
        <v>0.0</v>
      </c>
      <c r="J34" t="n" s="151">
        <v>0.0</v>
      </c>
    </row>
    <row r="35" ht="14.2" customHeight="true">
      <c r="A35" t="str" s="141">
        <v>                                  租赁费</v>
      </c>
      <c r="B35" s="141"/>
      <c r="C35" t="n" s="142">
        <v>30.0</v>
      </c>
      <c r="D35" t="n" s="143">
        <v>0.0</v>
      </c>
      <c r="E35" t="n" s="143">
        <f>I35+J35</f>
        <v>0.0</v>
      </c>
      <c r="F35" t="n" s="147">
        <v>0.0</v>
      </c>
      <c r="G35" s="6"/>
      <c r="H35" s="6"/>
      <c r="I35" t="n" s="134">
        <v>0.0</v>
      </c>
      <c r="J35" t="n" s="134">
        <v>0.0</v>
      </c>
    </row>
    <row r="36" ht="14.2" customHeight="true">
      <c r="A36" t="str" s="141">
        <v>                                  办公费</v>
      </c>
      <c r="B36" s="141"/>
      <c r="C36" t="n" s="142">
        <v>31.0</v>
      </c>
      <c r="D36" t="n" s="143">
        <v>0.0</v>
      </c>
      <c r="E36" t="n" s="143">
        <f>I36+J36</f>
        <v>0.0</v>
      </c>
      <c r="F36" t="n" s="147">
        <v>0.0</v>
      </c>
      <c r="G36" s="6"/>
      <c r="H36" s="6"/>
      <c r="I36" t="n" s="134">
        <v>0.0</v>
      </c>
      <c r="J36" t="n" s="134">
        <v>0.0</v>
      </c>
    </row>
    <row r="37" ht="14.2" customHeight="true">
      <c r="A37" t="str" s="141">
        <v>                                  差旅费</v>
      </c>
      <c r="B37" s="141"/>
      <c r="C37" t="n" s="142">
        <v>32.0</v>
      </c>
      <c r="D37" t="n" s="143">
        <v>0.0</v>
      </c>
      <c r="E37" t="n" s="143">
        <f>I37+J37</f>
        <v>0.0</v>
      </c>
      <c r="F37" t="n" s="147">
        <v>0.0</v>
      </c>
      <c r="G37" s="6"/>
      <c r="H37" s="6"/>
      <c r="I37" t="n" s="134">
        <v>0.0</v>
      </c>
      <c r="J37" t="n" s="134">
        <v>0.0</v>
      </c>
    </row>
    <row r="38" ht="14.2" customHeight="true">
      <c r="A38" t="str" s="141">
        <v>                                  运输费</v>
      </c>
      <c r="B38" s="141"/>
      <c r="C38" t="n" s="142">
        <v>33.0</v>
      </c>
      <c r="D38" t="n" s="143">
        <v>0.0</v>
      </c>
      <c r="E38" t="n" s="143">
        <f>I38+J38</f>
        <v>0.0</v>
      </c>
      <c r="F38" t="n" s="147">
        <v>0.0</v>
      </c>
      <c r="G38" s="6"/>
      <c r="H38" s="6"/>
      <c r="I38" t="n" s="134">
        <v>0.0</v>
      </c>
      <c r="J38" t="n" s="134">
        <v>0.0</v>
      </c>
    </row>
    <row r="39" ht="14.2" customHeight="true">
      <c r="A39" t="str" s="141">
        <v>                                  招待费</v>
      </c>
      <c r="B39" s="141"/>
      <c r="C39" t="n" s="142">
        <v>34.0</v>
      </c>
      <c r="D39" t="n" s="143">
        <v>0.0</v>
      </c>
      <c r="E39" t="n" s="143">
        <f>I39+J39</f>
        <v>0.0</v>
      </c>
      <c r="F39" t="n" s="147">
        <v>0.0</v>
      </c>
      <c r="G39" s="6"/>
      <c r="H39" s="6"/>
      <c r="I39" t="n" s="134">
        <v>0.0</v>
      </c>
      <c r="J39" t="n" s="134">
        <v>0.0</v>
      </c>
    </row>
    <row r="40" ht="14.2" customHeight="true">
      <c r="A40" t="str" s="141">
        <v>                                  其他</v>
      </c>
      <c r="B40" s="141"/>
      <c r="C40" t="n" s="142">
        <v>35.0</v>
      </c>
      <c r="D40" t="n" s="143">
        <v>0.0</v>
      </c>
      <c r="E40" t="n" s="143">
        <f>I40+J40</f>
        <v>0.0</v>
      </c>
      <c r="F40" t="n" s="147">
        <v>0.0</v>
      </c>
      <c r="G40" s="6"/>
      <c r="H40" s="6"/>
      <c r="I40" t="n" s="134">
        <v>0.0</v>
      </c>
      <c r="J40" t="n" s="134">
        <v>0.0</v>
      </c>
    </row>
    <row r="41" ht="14.2" customHeight="true">
      <c r="A41" t="str" s="141">
        <v>                    其中:支付外部购买商品、接受劳务支付的现金</v>
      </c>
      <c r="B41" s="141"/>
      <c r="C41" t="n" s="142">
        <v>36.0</v>
      </c>
      <c r="D41" t="n" s="145">
        <f>SUM(D42:D56)</f>
        <v>0.0</v>
      </c>
      <c r="E41" t="n" s="145">
        <f>SUM(E42:E56)</f>
        <v>0.0</v>
      </c>
      <c r="F41" t="n" s="145">
        <f>SUM(F42:F56)</f>
        <v>0.0</v>
      </c>
      <c r="G41" s="6"/>
      <c r="H41" s="6"/>
      <c r="I41" s="6"/>
      <c r="J41" s="6"/>
    </row>
    <row r="42" ht="14.2" customHeight="true">
      <c r="A42" t="str" s="141">
        <v>                            其中：油料款</v>
      </c>
      <c r="B42" s="141"/>
      <c r="C42" t="n" s="142">
        <v>37.0</v>
      </c>
      <c r="D42" t="n" s="143">
        <v>0.0</v>
      </c>
      <c r="E42" t="n" s="143">
        <f>I42+J42</f>
        <v>0.0</v>
      </c>
      <c r="F42" t="n" s="147">
        <v>0.0</v>
      </c>
      <c r="G42" s="6"/>
      <c r="H42" s="6"/>
      <c r="I42" t="n" s="134">
        <v>0.0</v>
      </c>
      <c r="J42" t="n" s="134">
        <v>0.0</v>
      </c>
    </row>
    <row r="43" ht="14.2" customHeight="true">
      <c r="A43" t="str" s="141">
        <v>                                  修理费</v>
      </c>
      <c r="B43" s="141"/>
      <c r="C43" t="n" s="142">
        <v>38.0</v>
      </c>
      <c r="D43" t="n" s="143">
        <v>0.0</v>
      </c>
      <c r="E43" t="n" s="143">
        <f>I43+J43</f>
        <v>0.0</v>
      </c>
      <c r="F43" t="n" s="147">
        <v>0.0</v>
      </c>
      <c r="G43" s="6"/>
      <c r="H43" s="6"/>
      <c r="I43" t="n" s="134">
        <v>0.0</v>
      </c>
      <c r="J43" t="n" s="134">
        <v>0.0</v>
      </c>
    </row>
    <row r="44" ht="14.2" customHeight="true">
      <c r="A44" t="str" s="141">
        <v>                                  港务费</v>
      </c>
      <c r="B44" s="141"/>
      <c r="C44" t="n" s="142">
        <v>39.0</v>
      </c>
      <c r="D44" t="n" s="143">
        <v>0.0</v>
      </c>
      <c r="E44" t="n" s="143">
        <f>I44+J44</f>
        <v>0.0</v>
      </c>
      <c r="F44" t="n" s="147">
        <v>0.0</v>
      </c>
      <c r="G44" s="6"/>
      <c r="H44" s="6"/>
      <c r="I44" t="n" s="134">
        <v>0.0</v>
      </c>
      <c r="J44" t="n" s="134">
        <v>0.0</v>
      </c>
    </row>
    <row r="45" ht="14.2" customHeight="true">
      <c r="A45" t="str" s="141">
        <v>                                  保险费</v>
      </c>
      <c r="B45" s="141"/>
      <c r="C45" t="n" s="142">
        <v>40.0</v>
      </c>
      <c r="D45" t="n" s="143">
        <v>0.0</v>
      </c>
      <c r="E45" t="n" s="143">
        <f>I45+J45</f>
        <v>0.0</v>
      </c>
      <c r="F45" t="n" s="147">
        <v>0.0</v>
      </c>
      <c r="G45" s="6"/>
      <c r="H45" s="6"/>
      <c r="I45" t="n" s="134">
        <v>0.0</v>
      </c>
      <c r="J45" t="n" s="134">
        <v>0.0</v>
      </c>
    </row>
    <row r="46" ht="14.2" customHeight="true">
      <c r="A46" t="str" s="141">
        <v>                                  水电费</v>
      </c>
      <c r="B46" s="141"/>
      <c r="C46" t="n" s="142">
        <v>41.0</v>
      </c>
      <c r="D46" t="n" s="143">
        <v>0.0</v>
      </c>
      <c r="E46" t="n" s="143">
        <f>I46+J46</f>
        <v>0.0</v>
      </c>
      <c r="F46" t="n" s="147">
        <v>0.0</v>
      </c>
      <c r="G46" s="6"/>
      <c r="H46" s="6"/>
      <c r="I46" t="n" s="134">
        <v>0.0</v>
      </c>
      <c r="J46" t="n" s="134">
        <v>0.0</v>
      </c>
    </row>
    <row r="47" ht="14.2" customHeight="true">
      <c r="A47" t="str" s="141">
        <v>                                  旅游团款</v>
      </c>
      <c r="B47" s="141"/>
      <c r="C47" t="n" s="142">
        <v>42.0</v>
      </c>
      <c r="D47" t="n" s="143">
        <v>0.0</v>
      </c>
      <c r="E47" t="n" s="143">
        <f>I47+J47</f>
        <v>0.0</v>
      </c>
      <c r="F47" t="n" s="147">
        <v>0.0</v>
      </c>
      <c r="G47" s="6"/>
      <c r="H47" s="6"/>
      <c r="I47" t="n" s="134">
        <v>0.0</v>
      </c>
      <c r="J47" t="n" s="134">
        <v>0.0</v>
      </c>
    </row>
    <row r="48" ht="14.2" customHeight="true">
      <c r="A48" t="str" s="141">
        <v>                                  外部修造船直接支出</v>
      </c>
      <c r="B48" s="141"/>
      <c r="C48" t="n" s="142">
        <v>43.0</v>
      </c>
      <c r="D48" t="n" s="143">
        <v>0.0</v>
      </c>
      <c r="E48" t="n" s="143">
        <f>I48+J48</f>
        <v>0.0</v>
      </c>
      <c r="F48" t="n" s="147">
        <v>0.0</v>
      </c>
      <c r="G48" s="6"/>
      <c r="H48" s="6"/>
      <c r="I48" t="n" s="134">
        <v>0.0</v>
      </c>
      <c r="J48" t="n" s="134">
        <v>0.0</v>
      </c>
    </row>
    <row r="49" ht="14.2" customHeight="true">
      <c r="A49" t="str" s="148">
        <v>                                  安全经费</v>
      </c>
      <c r="B49" s="148"/>
      <c r="C49" t="n" s="149">
        <v>44.0</v>
      </c>
      <c r="D49" t="n" s="150">
        <v>0.0</v>
      </c>
      <c r="E49" t="n" s="150">
        <f>I49+J49</f>
        <v>0.0</v>
      </c>
      <c r="F49" t="n" s="150">
        <v>0.0</v>
      </c>
      <c r="G49" s="6"/>
      <c r="H49" s="6"/>
      <c r="I49" t="n" s="151">
        <v>0.0</v>
      </c>
      <c r="J49" t="n" s="151">
        <v>0.0</v>
      </c>
    </row>
    <row r="50" ht="14.2" customHeight="true">
      <c r="A50" t="str" s="148">
        <v>                                  物料费</v>
      </c>
      <c r="B50" s="148"/>
      <c r="C50" t="n" s="153">
        <v>45.0</v>
      </c>
      <c r="D50" t="n" s="150">
        <v>0.0</v>
      </c>
      <c r="E50" t="n" s="150">
        <f>I50+J50</f>
        <v>0.0</v>
      </c>
      <c r="F50" t="n" s="150">
        <v>0.0</v>
      </c>
      <c r="G50" s="6"/>
      <c r="H50" s="6"/>
      <c r="I50" t="n" s="151">
        <v>0.0</v>
      </c>
      <c r="J50" t="n" s="151">
        <v>0.0</v>
      </c>
    </row>
    <row r="51" ht="14.2" customHeight="true">
      <c r="A51" t="str" s="141">
        <v>                                  租赁费</v>
      </c>
      <c r="B51" s="141"/>
      <c r="C51" t="n" s="142">
        <v>46.0</v>
      </c>
      <c r="D51" t="n" s="143">
        <v>0.0</v>
      </c>
      <c r="E51" t="n" s="143">
        <f>I51+J51</f>
        <v>0.0</v>
      </c>
      <c r="F51" t="n" s="147">
        <v>0.0</v>
      </c>
      <c r="G51" s="6"/>
      <c r="H51" s="6"/>
      <c r="I51" t="n" s="134">
        <v>0.0</v>
      </c>
      <c r="J51" t="n" s="134">
        <v>0.0</v>
      </c>
    </row>
    <row r="52" ht="14.2" customHeight="true">
      <c r="A52" t="str" s="141">
        <v>                                  办公费</v>
      </c>
      <c r="B52" s="141"/>
      <c r="C52" t="n" s="142">
        <v>47.0</v>
      </c>
      <c r="D52" t="n" s="143">
        <v>0.0</v>
      </c>
      <c r="E52" t="n" s="143">
        <f>I52+J52</f>
        <v>0.0</v>
      </c>
      <c r="F52" t="n" s="147">
        <v>0.0</v>
      </c>
      <c r="G52" s="6"/>
      <c r="H52" s="6"/>
      <c r="I52" t="n" s="134">
        <v>0.0</v>
      </c>
      <c r="J52" t="n" s="134">
        <v>0.0</v>
      </c>
    </row>
    <row r="53" ht="14.2" customHeight="true">
      <c r="A53" t="str" s="141">
        <v>                                  差旅费</v>
      </c>
      <c r="B53" s="141"/>
      <c r="C53" t="n" s="142">
        <v>48.0</v>
      </c>
      <c r="D53" t="n" s="143">
        <v>0.0</v>
      </c>
      <c r="E53" t="n" s="143">
        <f>I53+J53</f>
        <v>0.0</v>
      </c>
      <c r="F53" t="n" s="147">
        <v>0.0</v>
      </c>
      <c r="G53" s="6"/>
      <c r="H53" s="6"/>
      <c r="I53" t="n" s="134">
        <v>0.0</v>
      </c>
      <c r="J53" t="n" s="134">
        <v>0.0</v>
      </c>
    </row>
    <row r="54" ht="14.2" customHeight="true">
      <c r="A54" t="str" s="141">
        <v>                                  运输费</v>
      </c>
      <c r="B54" s="141"/>
      <c r="C54" t="n" s="142">
        <v>49.0</v>
      </c>
      <c r="D54" t="n" s="143">
        <v>0.0</v>
      </c>
      <c r="E54" t="n" s="143">
        <f>I54+J54</f>
        <v>0.0</v>
      </c>
      <c r="F54" t="n" s="147">
        <v>0.0</v>
      </c>
      <c r="G54" s="6"/>
      <c r="H54" s="6"/>
      <c r="I54" t="n" s="134">
        <v>0.0</v>
      </c>
      <c r="J54" t="n" s="134">
        <v>0.0</v>
      </c>
    </row>
    <row r="55" ht="14.2" customHeight="true">
      <c r="A55" t="str" s="141">
        <v>                                  招待费</v>
      </c>
      <c r="B55" s="141"/>
      <c r="C55" t="n" s="142">
        <v>50.0</v>
      </c>
      <c r="D55" t="n" s="143">
        <v>0.0</v>
      </c>
      <c r="E55" t="n" s="143">
        <f>I55+J55</f>
        <v>0.0</v>
      </c>
      <c r="F55" t="n" s="147">
        <v>0.0</v>
      </c>
      <c r="G55" s="6"/>
      <c r="H55" s="6"/>
      <c r="I55" t="n" s="134">
        <v>0.0</v>
      </c>
      <c r="J55" t="n" s="134">
        <v>0.0</v>
      </c>
    </row>
    <row r="56" ht="14.2" customHeight="true">
      <c r="A56" t="str" s="141">
        <v>                                  其他</v>
      </c>
      <c r="B56" s="141"/>
      <c r="C56" t="n" s="142">
        <v>51.0</v>
      </c>
      <c r="D56" t="n" s="143">
        <v>0.0</v>
      </c>
      <c r="E56" t="n" s="143">
        <f>I56+J56</f>
        <v>0.0</v>
      </c>
      <c r="F56" t="n" s="147">
        <v>0.0</v>
      </c>
      <c r="G56" s="6"/>
      <c r="H56" s="6"/>
      <c r="I56" t="n" s="134">
        <v>0.0</v>
      </c>
      <c r="J56" t="n" s="134">
        <v>0.0</v>
      </c>
    </row>
    <row r="57" ht="14.2" customHeight="true">
      <c r="A57" t="str" s="141">
        <v>                 支付给职工以及为职工支付的现金</v>
      </c>
      <c r="B57" s="141"/>
      <c r="C57" t="n" s="142">
        <v>52.0</v>
      </c>
      <c r="D57" t="n" s="143">
        <v>0.0</v>
      </c>
      <c r="E57" t="n" s="143">
        <v>0.0</v>
      </c>
      <c r="F57" t="n" s="147">
        <v>0.0</v>
      </c>
      <c r="G57" s="6"/>
      <c r="H57" s="6"/>
      <c r="I57" s="134"/>
      <c r="J57" s="134"/>
    </row>
    <row r="58" ht="14.2" customHeight="true">
      <c r="A58" t="str" s="141">
        <v>                 支付的各项税费</v>
      </c>
      <c r="B58" s="141"/>
      <c r="C58" t="n" s="142">
        <v>53.0</v>
      </c>
      <c r="D58" t="n" s="143">
        <v>0.0</v>
      </c>
      <c r="E58" t="n" s="143">
        <v>0.0</v>
      </c>
      <c r="F58" t="n" s="147">
        <v>0.0</v>
      </c>
      <c r="G58" s="6"/>
      <c r="H58" s="6"/>
      <c r="I58" s="134"/>
      <c r="J58" s="134"/>
    </row>
    <row r="59" ht="14.2" customHeight="true">
      <c r="A59" t="str" s="141">
        <v>                 支付其他与经营活动有关的现金</v>
      </c>
      <c r="B59" s="141"/>
      <c r="C59" t="n" s="142">
        <v>54.0</v>
      </c>
      <c r="D59" t="n" s="145">
        <f>D60+D81</f>
        <v>0.0</v>
      </c>
      <c r="E59" t="n" s="145">
        <f>E60+E81</f>
        <v>0.0</v>
      </c>
      <c r="F59" t="n" s="145">
        <f>F60+F81</f>
        <v>0.0</v>
      </c>
      <c r="G59" s="6"/>
      <c r="H59" s="6"/>
      <c r="I59" s="6"/>
      <c r="J59" s="6"/>
    </row>
    <row r="60" ht="14.2" customHeight="true">
      <c r="A60" t="str" s="141">
        <v>                    其中:支付内部与经营活动有关的现金</v>
      </c>
      <c r="B60" s="141"/>
      <c r="C60" t="n" s="142">
        <v>55.0</v>
      </c>
      <c r="D60" t="n" s="145">
        <f>SUM(D61:D80)</f>
        <v>0.0</v>
      </c>
      <c r="E60" t="n" s="145">
        <f>SUM(E61:E80)</f>
        <v>0.0</v>
      </c>
      <c r="F60" t="n" s="145">
        <f>SUM(F61:F80)</f>
        <v>0.0</v>
      </c>
      <c r="G60" s="6"/>
      <c r="H60" s="6"/>
      <c r="I60" s="6"/>
      <c r="J60" s="6"/>
    </row>
    <row r="61" ht="14.2" customHeight="true">
      <c r="A61" t="str" s="141">
        <v>                          其中：广宣费</v>
      </c>
      <c r="B61" s="141"/>
      <c r="C61" t="n" s="142">
        <v>56.0</v>
      </c>
      <c r="D61" t="n" s="143">
        <v>0.0</v>
      </c>
      <c r="E61" t="n" s="143">
        <f>I61+J61</f>
        <v>0.0</v>
      </c>
      <c r="F61" t="n" s="147">
        <v>0.0</v>
      </c>
      <c r="G61" s="6"/>
      <c r="H61" s="6"/>
      <c r="I61" t="n" s="134">
        <v>0.0</v>
      </c>
      <c r="J61" t="n" s="134">
        <v>0.0</v>
      </c>
    </row>
    <row r="62" ht="14.2" customHeight="true">
      <c r="A62" t="str" s="141">
        <v>                                会议费</v>
      </c>
      <c r="B62" s="141"/>
      <c r="C62" t="n" s="142">
        <v>57.0</v>
      </c>
      <c r="D62" t="n" s="143">
        <v>0.0</v>
      </c>
      <c r="E62" t="n" s="143">
        <f>I62+J62</f>
        <v>0.0</v>
      </c>
      <c r="F62" t="n" s="147">
        <v>0.0</v>
      </c>
      <c r="G62" s="6"/>
      <c r="H62" s="6"/>
      <c r="I62" t="n" s="134">
        <v>0.0</v>
      </c>
      <c r="J62" t="n" s="134">
        <v>0.0</v>
      </c>
    </row>
    <row r="63" ht="14.2" customHeight="true">
      <c r="A63" t="str" s="141">
        <v>                                办公费</v>
      </c>
      <c r="B63" s="141"/>
      <c r="C63" t="n" s="142">
        <v>58.0</v>
      </c>
      <c r="D63" t="n" s="143">
        <v>0.0</v>
      </c>
      <c r="E63" t="n" s="143">
        <f>I63+J63</f>
        <v>0.0</v>
      </c>
      <c r="F63" t="n" s="147">
        <v>0.0</v>
      </c>
      <c r="G63" s="6"/>
      <c r="H63" s="6"/>
      <c r="I63" t="n" s="134">
        <v>0.0</v>
      </c>
      <c r="J63" t="n" s="134">
        <v>0.0</v>
      </c>
    </row>
    <row r="64" ht="14.2" customHeight="true">
      <c r="A64" t="str" s="141">
        <v>                                差旅费</v>
      </c>
      <c r="B64" s="141"/>
      <c r="C64" t="n" s="142">
        <v>59.0</v>
      </c>
      <c r="D64" t="n" s="143">
        <v>0.0</v>
      </c>
      <c r="E64" t="n" s="143">
        <f>I64+J64</f>
        <v>0.0</v>
      </c>
      <c r="F64" t="n" s="147">
        <v>0.0</v>
      </c>
      <c r="G64" s="6"/>
      <c r="H64" s="6"/>
      <c r="I64" t="n" s="134">
        <v>0.0</v>
      </c>
      <c r="J64" t="n" s="134">
        <v>0.0</v>
      </c>
    </row>
    <row r="65" ht="14.2" customHeight="true">
      <c r="A65" t="str" s="141">
        <v>                                运输费</v>
      </c>
      <c r="B65" s="141"/>
      <c r="C65" t="n" s="142">
        <v>60.0</v>
      </c>
      <c r="D65" t="n" s="143">
        <v>0.0</v>
      </c>
      <c r="E65" t="n" s="143">
        <f>I65+J65</f>
        <v>0.0</v>
      </c>
      <c r="F65" t="n" s="147">
        <v>0.0</v>
      </c>
      <c r="G65" s="6"/>
      <c r="H65" s="6"/>
      <c r="I65" t="n" s="134">
        <v>0.0</v>
      </c>
      <c r="J65" t="n" s="134">
        <v>0.0</v>
      </c>
    </row>
    <row r="66" ht="14.2" customHeight="true">
      <c r="A66" t="str" s="141">
        <v>                                通讯费</v>
      </c>
      <c r="B66" s="141"/>
      <c r="C66" t="n" s="142">
        <v>61.0</v>
      </c>
      <c r="D66" t="n" s="143">
        <v>0.0</v>
      </c>
      <c r="E66" t="n" s="143">
        <f>I66+J66</f>
        <v>0.0</v>
      </c>
      <c r="F66" t="n" s="147">
        <v>0.0</v>
      </c>
      <c r="G66" s="6"/>
      <c r="H66" s="6"/>
      <c r="I66" t="n" s="134">
        <v>0.0</v>
      </c>
      <c r="J66" t="n" s="134">
        <v>0.0</v>
      </c>
    </row>
    <row r="67" ht="14.2" customHeight="true">
      <c r="A67" t="str" s="141">
        <v>                                招待费</v>
      </c>
      <c r="B67" s="141"/>
      <c r="C67" t="n" s="142">
        <v>62.0</v>
      </c>
      <c r="D67" t="n" s="143">
        <v>0.0</v>
      </c>
      <c r="E67" t="n" s="143">
        <f>I67+J67</f>
        <v>0.0</v>
      </c>
      <c r="F67" t="n" s="147">
        <v>0.0</v>
      </c>
      <c r="G67" s="6"/>
      <c r="H67" s="6"/>
      <c r="I67" t="n" s="134">
        <v>0.0</v>
      </c>
      <c r="J67" t="n" s="134">
        <v>0.0</v>
      </c>
    </row>
    <row r="68" ht="14.2" customHeight="true">
      <c r="A68" t="str" s="141">
        <v>                                租赁费</v>
      </c>
      <c r="B68" s="141"/>
      <c r="C68" t="n" s="142">
        <v>63.0</v>
      </c>
      <c r="D68" t="n" s="143">
        <v>0.0</v>
      </c>
      <c r="E68" t="n" s="143">
        <f>I68+J68</f>
        <v>0.0</v>
      </c>
      <c r="F68" t="n" s="147">
        <v>0.0</v>
      </c>
      <c r="G68" s="6"/>
      <c r="H68" s="6"/>
      <c r="I68" t="n" s="134">
        <v>0.0</v>
      </c>
      <c r="J68" t="n" s="134">
        <v>0.0</v>
      </c>
    </row>
    <row r="69" ht="14.2" customHeight="true">
      <c r="A69" t="str" s="141">
        <v>                                修理费</v>
      </c>
      <c r="B69" s="141"/>
      <c r="C69" t="n" s="142">
        <v>64.0</v>
      </c>
      <c r="D69" t="n" s="143">
        <v>0.0</v>
      </c>
      <c r="E69" t="n" s="143">
        <f>I69+J69</f>
        <v>0.0</v>
      </c>
      <c r="F69" t="n" s="147">
        <v>0.0</v>
      </c>
      <c r="G69" s="6"/>
      <c r="H69" s="6"/>
      <c r="I69" t="n" s="134">
        <v>0.0</v>
      </c>
      <c r="J69" t="n" s="134">
        <v>0.0</v>
      </c>
    </row>
    <row r="70" ht="14.2" customHeight="true">
      <c r="A70" t="str" s="141">
        <v>                                运输费</v>
      </c>
      <c r="B70" s="141"/>
      <c r="C70" t="n" s="142">
        <v>65.0</v>
      </c>
      <c r="D70" t="n" s="143">
        <v>0.0</v>
      </c>
      <c r="E70" t="n" s="143">
        <f>I70+J70</f>
        <v>0.0</v>
      </c>
      <c r="F70" t="n" s="147">
        <v>0.0</v>
      </c>
      <c r="G70" s="6"/>
      <c r="H70" s="6"/>
      <c r="I70" t="n" s="134">
        <v>0.0</v>
      </c>
      <c r="J70" t="n" s="134">
        <v>0.0</v>
      </c>
    </row>
    <row r="71" ht="14.2" customHeight="true">
      <c r="A71" t="str" s="141">
        <v>                                董事会费</v>
      </c>
      <c r="B71" s="141"/>
      <c r="C71" t="n" s="142">
        <v>66.0</v>
      </c>
      <c r="D71" t="n" s="143">
        <v>0.0</v>
      </c>
      <c r="E71" t="n" s="143">
        <f>I71+J71</f>
        <v>0.0</v>
      </c>
      <c r="F71" t="n" s="147">
        <v>0.0</v>
      </c>
      <c r="G71" s="6"/>
      <c r="H71" s="6"/>
      <c r="I71" t="n" s="134">
        <v>0.0</v>
      </c>
      <c r="J71" t="n" s="134">
        <v>0.0</v>
      </c>
    </row>
    <row r="72" ht="14.2" customHeight="true">
      <c r="A72" t="str" s="141">
        <v>                                保险费</v>
      </c>
      <c r="B72" s="141"/>
      <c r="C72" t="n" s="142">
        <v>67.0</v>
      </c>
      <c r="D72" t="n" s="143">
        <v>0.0</v>
      </c>
      <c r="E72" t="n" s="143">
        <f>I72+J72</f>
        <v>0.0</v>
      </c>
      <c r="F72" t="n" s="147">
        <v>0.0</v>
      </c>
      <c r="G72" s="6"/>
      <c r="H72" s="6"/>
      <c r="I72" t="n" s="134">
        <v>0.0</v>
      </c>
      <c r="J72" t="n" s="134">
        <v>0.0</v>
      </c>
    </row>
    <row r="73" ht="14.2" customHeight="true">
      <c r="A73" t="str" s="141">
        <v>                                劳动保护费</v>
      </c>
      <c r="B73" s="141"/>
      <c r="C73" t="n" s="142">
        <v>68.0</v>
      </c>
      <c r="D73" t="n" s="143">
        <v>0.0</v>
      </c>
      <c r="E73" t="n" s="143">
        <f>I73+J73</f>
        <v>0.0</v>
      </c>
      <c r="F73" t="n" s="147">
        <v>0.0</v>
      </c>
      <c r="G73" s="6"/>
      <c r="H73" s="6"/>
      <c r="I73" t="n" s="134">
        <v>0.0</v>
      </c>
      <c r="J73" t="n" s="134">
        <v>0.0</v>
      </c>
    </row>
    <row r="74" ht="14.2" customHeight="true">
      <c r="A74" t="str" s="141">
        <v>                                中介机构费</v>
      </c>
      <c r="B74" s="141"/>
      <c r="C74" t="n" s="142">
        <v>69.0</v>
      </c>
      <c r="D74" t="n" s="143">
        <v>0.0</v>
      </c>
      <c r="E74" t="n" s="143">
        <f>I74+J74</f>
        <v>0.0</v>
      </c>
      <c r="F74" t="n" s="147">
        <v>0.0</v>
      </c>
      <c r="G74" s="6"/>
      <c r="H74" s="6"/>
      <c r="I74" t="n" s="134">
        <v>0.0</v>
      </c>
      <c r="J74" t="n" s="134">
        <v>0.0</v>
      </c>
    </row>
    <row r="75" ht="14.2" customHeight="true">
      <c r="A75" t="str" s="141">
        <v>                                促销、代销手续费</v>
      </c>
      <c r="B75" s="141"/>
      <c r="C75" t="n" s="142">
        <v>70.0</v>
      </c>
      <c r="D75" t="n" s="143">
        <v>0.0</v>
      </c>
      <c r="E75" t="n" s="143">
        <f>I75+J75</f>
        <v>0.0</v>
      </c>
      <c r="F75" t="n" s="147">
        <v>0.0</v>
      </c>
      <c r="G75" s="6"/>
      <c r="H75" s="6"/>
      <c r="I75" t="n" s="134">
        <v>0.0</v>
      </c>
      <c r="J75" t="n" s="134">
        <v>0.0</v>
      </c>
    </row>
    <row r="76" ht="14.2" customHeight="true">
      <c r="A76" t="str" s="141">
        <v>                                银行手续费</v>
      </c>
      <c r="B76" s="141"/>
      <c r="C76" t="n" s="142">
        <v>71.0</v>
      </c>
      <c r="D76" t="n" s="143">
        <v>0.0</v>
      </c>
      <c r="E76" t="n" s="143">
        <f>I76+J76</f>
        <v>0.0</v>
      </c>
      <c r="F76" t="n" s="147">
        <v>0.0</v>
      </c>
      <c r="G76" s="6"/>
      <c r="H76" s="6"/>
      <c r="I76" t="n" s="134">
        <v>0.0</v>
      </c>
      <c r="J76" t="n" s="134">
        <v>0.0</v>
      </c>
    </row>
    <row r="77" ht="14.2" customHeight="true">
      <c r="A77" t="str" s="141">
        <v>                                备用金费</v>
      </c>
      <c r="B77" s="141"/>
      <c r="C77" t="n" s="142">
        <v>72.0</v>
      </c>
      <c r="D77" t="n" s="143">
        <v>0.0</v>
      </c>
      <c r="E77" t="n" s="143">
        <f>I77+J77</f>
        <v>0.0</v>
      </c>
      <c r="F77" t="n" s="147">
        <v>0.0</v>
      </c>
      <c r="G77" s="6"/>
      <c r="H77" s="6"/>
      <c r="I77" t="n" s="134">
        <v>0.0</v>
      </c>
      <c r="J77" t="n" s="134">
        <v>0.0</v>
      </c>
    </row>
    <row r="78" ht="14.2" customHeight="true">
      <c r="A78" t="str" s="141">
        <v>                                押金、保证金</v>
      </c>
      <c r="B78" s="141"/>
      <c r="C78" t="n" s="142">
        <v>73.0</v>
      </c>
      <c r="D78" t="n" s="143">
        <v>0.0</v>
      </c>
      <c r="E78" t="n" s="143">
        <f>I78+J78</f>
        <v>0.0</v>
      </c>
      <c r="F78" t="n" s="147">
        <v>0.0</v>
      </c>
      <c r="G78" s="6"/>
      <c r="H78" s="6"/>
      <c r="I78" t="n" s="134">
        <v>0.0</v>
      </c>
      <c r="J78" t="n" s="134">
        <v>0.0</v>
      </c>
    </row>
    <row r="79" ht="14.2" customHeight="true">
      <c r="A79" t="str" s="141">
        <v>                                经营性代付业务</v>
      </c>
      <c r="B79" s="141"/>
      <c r="C79" t="n" s="142">
        <v>74.0</v>
      </c>
      <c r="D79" t="n" s="143">
        <v>0.0</v>
      </c>
      <c r="E79" t="n" s="143">
        <f>I79+J79</f>
        <v>0.0</v>
      </c>
      <c r="F79" t="n" s="147">
        <v>0.0</v>
      </c>
      <c r="G79" s="6"/>
      <c r="H79" s="6"/>
      <c r="I79" t="n" s="134">
        <v>0.0</v>
      </c>
      <c r="J79" t="n" s="134">
        <v>0.0</v>
      </c>
    </row>
    <row r="80" ht="14.2" customHeight="true">
      <c r="A80" t="str" s="141">
        <v>                                其他</v>
      </c>
      <c r="B80" s="141"/>
      <c r="C80" t="n" s="142">
        <v>75.0</v>
      </c>
      <c r="D80" t="n" s="143">
        <v>0.0</v>
      </c>
      <c r="E80" t="n" s="143">
        <f>I80+J80</f>
        <v>0.0</v>
      </c>
      <c r="F80" t="n" s="147">
        <v>0.0</v>
      </c>
      <c r="G80" s="6"/>
      <c r="H80" s="6"/>
      <c r="I80" t="n" s="134">
        <v>0.0</v>
      </c>
      <c r="J80" t="n" s="134">
        <v>0.0</v>
      </c>
    </row>
    <row r="81" ht="14.2" customHeight="true">
      <c r="A81" t="str" s="141">
        <v>                         支付外部与经营活动有关的现金</v>
      </c>
      <c r="B81" s="141"/>
      <c r="C81" t="n" s="142">
        <v>76.0</v>
      </c>
      <c r="D81" t="n" s="145">
        <f>SUM(D82:D101)</f>
        <v>0.0</v>
      </c>
      <c r="E81" t="n" s="145">
        <f>SUM(E82:E101)</f>
        <v>0.0</v>
      </c>
      <c r="F81" t="n" s="145">
        <f>SUM(F82:F101)</f>
        <v>0.0</v>
      </c>
      <c r="G81" s="6"/>
      <c r="H81" s="6"/>
      <c r="I81" s="6"/>
      <c r="J81" s="6"/>
    </row>
    <row r="82" ht="14.2" customHeight="true">
      <c r="A82" t="str" s="141">
        <v>                          其中：广宣费</v>
      </c>
      <c r="B82" s="141"/>
      <c r="C82" t="n" s="142">
        <v>77.0</v>
      </c>
      <c r="D82" t="n" s="143">
        <v>0.0</v>
      </c>
      <c r="E82" t="n" s="143">
        <f>I82+J82</f>
        <v>0.0</v>
      </c>
      <c r="F82" t="n" s="147">
        <v>0.0</v>
      </c>
      <c r="G82" s="6"/>
      <c r="H82" s="6"/>
      <c r="I82" t="n" s="134">
        <v>0.0</v>
      </c>
      <c r="J82" t="n" s="134">
        <v>0.0</v>
      </c>
    </row>
    <row r="83" ht="14.2" customHeight="true">
      <c r="A83" t="str" s="141">
        <v>                                会议费</v>
      </c>
      <c r="B83" s="141"/>
      <c r="C83" t="n" s="142">
        <v>78.0</v>
      </c>
      <c r="D83" t="n" s="143">
        <v>0.0</v>
      </c>
      <c r="E83" t="n" s="143">
        <f>I83+J83</f>
        <v>0.0</v>
      </c>
      <c r="F83" t="n" s="147">
        <v>0.0</v>
      </c>
      <c r="G83" s="6"/>
      <c r="H83" s="6"/>
      <c r="I83" t="n" s="134">
        <v>0.0</v>
      </c>
      <c r="J83" t="n" s="134">
        <v>0.0</v>
      </c>
    </row>
    <row r="84" ht="14.2" customHeight="true">
      <c r="A84" t="str" s="141">
        <v>                                办公费</v>
      </c>
      <c r="B84" s="141"/>
      <c r="C84" t="n" s="142">
        <v>79.0</v>
      </c>
      <c r="D84" t="n" s="143">
        <v>0.0</v>
      </c>
      <c r="E84" t="n" s="143">
        <f>I84+J84</f>
        <v>0.0</v>
      </c>
      <c r="F84" t="n" s="147">
        <v>0.0</v>
      </c>
      <c r="G84" s="6"/>
      <c r="H84" s="6"/>
      <c r="I84" t="n" s="134">
        <v>0.0</v>
      </c>
      <c r="J84" t="n" s="134">
        <v>0.0</v>
      </c>
    </row>
    <row r="85" ht="14.2" customHeight="true">
      <c r="A85" t="str" s="141">
        <v>                                差旅费</v>
      </c>
      <c r="B85" s="141"/>
      <c r="C85" t="n" s="142">
        <v>80.0</v>
      </c>
      <c r="D85" t="n" s="143">
        <v>0.0</v>
      </c>
      <c r="E85" t="n" s="143">
        <f>I85+J85</f>
        <v>0.0</v>
      </c>
      <c r="F85" t="n" s="147">
        <v>0.0</v>
      </c>
      <c r="G85" s="6"/>
      <c r="H85" s="6"/>
      <c r="I85" t="n" s="134">
        <v>0.0</v>
      </c>
      <c r="J85" t="n" s="134">
        <v>0.0</v>
      </c>
    </row>
    <row r="86" ht="14.2" customHeight="true">
      <c r="A86" t="str" s="141">
        <v>                                运输费</v>
      </c>
      <c r="B86" s="141"/>
      <c r="C86" t="n" s="142">
        <v>81.0</v>
      </c>
      <c r="D86" t="n" s="143">
        <v>0.0</v>
      </c>
      <c r="E86" t="n" s="143">
        <f>I86+J86</f>
        <v>0.0</v>
      </c>
      <c r="F86" t="n" s="147">
        <v>0.0</v>
      </c>
      <c r="G86" s="6"/>
      <c r="H86" s="6"/>
      <c r="I86" t="n" s="134">
        <v>0.0</v>
      </c>
      <c r="J86" t="n" s="134">
        <v>0.0</v>
      </c>
    </row>
    <row r="87" ht="14.2" customHeight="true">
      <c r="A87" t="str" s="141">
        <v>                                通讯费</v>
      </c>
      <c r="B87" s="141"/>
      <c r="C87" t="n" s="142">
        <v>82.0</v>
      </c>
      <c r="D87" t="n" s="143">
        <v>0.0</v>
      </c>
      <c r="E87" t="n" s="143">
        <f>I87+J87</f>
        <v>0.0</v>
      </c>
      <c r="F87" t="n" s="147">
        <v>0.0</v>
      </c>
      <c r="G87" s="6"/>
      <c r="H87" s="6"/>
      <c r="I87" t="n" s="134">
        <v>0.0</v>
      </c>
      <c r="J87" t="n" s="134">
        <v>0.0</v>
      </c>
    </row>
    <row r="88" ht="14.2" customHeight="true">
      <c r="A88" t="str" s="141">
        <v>                                招待费</v>
      </c>
      <c r="B88" s="141"/>
      <c r="C88" t="n" s="142">
        <v>83.0</v>
      </c>
      <c r="D88" t="n" s="143">
        <v>0.0</v>
      </c>
      <c r="E88" t="n" s="143">
        <f>I88+J88</f>
        <v>0.0</v>
      </c>
      <c r="F88" t="n" s="147">
        <v>0.0</v>
      </c>
      <c r="G88" s="6"/>
      <c r="H88" s="6"/>
      <c r="I88" t="n" s="134">
        <v>0.0</v>
      </c>
      <c r="J88" t="n" s="134">
        <v>0.0</v>
      </c>
    </row>
    <row r="89" ht="14.2" customHeight="true">
      <c r="A89" t="str" s="141">
        <v>                                租赁费</v>
      </c>
      <c r="B89" s="141"/>
      <c r="C89" t="n" s="142">
        <v>84.0</v>
      </c>
      <c r="D89" t="n" s="143">
        <v>0.0</v>
      </c>
      <c r="E89" t="n" s="143">
        <f>I89+J89</f>
        <v>0.0</v>
      </c>
      <c r="F89" t="n" s="147">
        <v>0.0</v>
      </c>
      <c r="G89" s="6"/>
      <c r="H89" s="6"/>
      <c r="I89" t="n" s="134">
        <v>0.0</v>
      </c>
      <c r="J89" t="n" s="134">
        <v>0.0</v>
      </c>
    </row>
    <row r="90" ht="14.2" customHeight="true">
      <c r="A90" t="str" s="141">
        <v>                                修理费</v>
      </c>
      <c r="B90" s="141"/>
      <c r="C90" t="n" s="142">
        <v>85.0</v>
      </c>
      <c r="D90" t="n" s="143">
        <v>0.0</v>
      </c>
      <c r="E90" t="n" s="143">
        <f>I90+J90</f>
        <v>0.0</v>
      </c>
      <c r="F90" t="n" s="147">
        <v>0.0</v>
      </c>
      <c r="G90" s="6"/>
      <c r="H90" s="6"/>
      <c r="I90" t="n" s="134">
        <v>0.0</v>
      </c>
      <c r="J90" t="n" s="134">
        <v>0.0</v>
      </c>
    </row>
    <row r="91" ht="14.2" customHeight="true">
      <c r="A91" t="str" s="141">
        <v>                                运输费</v>
      </c>
      <c r="B91" s="141"/>
      <c r="C91" t="n" s="142">
        <v>86.0</v>
      </c>
      <c r="D91" t="n" s="143">
        <v>0.0</v>
      </c>
      <c r="E91" t="n" s="143">
        <f>I91+J91</f>
        <v>0.0</v>
      </c>
      <c r="F91" t="n" s="147">
        <v>0.0</v>
      </c>
      <c r="G91" s="6"/>
      <c r="H91" s="6"/>
      <c r="I91" t="n" s="134">
        <v>0.0</v>
      </c>
      <c r="J91" t="n" s="134">
        <v>0.0</v>
      </c>
    </row>
    <row r="92" ht="14.2" customHeight="true">
      <c r="A92" t="str" s="141">
        <v>                                董事会费</v>
      </c>
      <c r="B92" s="141"/>
      <c r="C92" t="n" s="142">
        <v>87.0</v>
      </c>
      <c r="D92" t="n" s="143">
        <v>0.0</v>
      </c>
      <c r="E92" t="n" s="143">
        <f>I92+J92</f>
        <v>0.0</v>
      </c>
      <c r="F92" t="n" s="147">
        <v>0.0</v>
      </c>
      <c r="G92" s="6"/>
      <c r="H92" s="6"/>
      <c r="I92" t="n" s="134">
        <v>0.0</v>
      </c>
      <c r="J92" t="n" s="134">
        <v>0.0</v>
      </c>
    </row>
    <row r="93" ht="14.2" customHeight="true">
      <c r="A93" t="str" s="141">
        <v>                                保险费</v>
      </c>
      <c r="B93" s="141"/>
      <c r="C93" t="n" s="142">
        <v>88.0</v>
      </c>
      <c r="D93" t="n" s="143">
        <v>0.0</v>
      </c>
      <c r="E93" t="n" s="143">
        <f>I93+J93</f>
        <v>0.0</v>
      </c>
      <c r="F93" t="n" s="147">
        <v>0.0</v>
      </c>
      <c r="G93" s="6"/>
      <c r="H93" s="6"/>
      <c r="I93" t="n" s="134">
        <v>0.0</v>
      </c>
      <c r="J93" t="n" s="134">
        <v>0.0</v>
      </c>
    </row>
    <row r="94" ht="14.2" customHeight="true">
      <c r="A94" t="str" s="141">
        <v>                                劳动保护费</v>
      </c>
      <c r="B94" s="141"/>
      <c r="C94" t="n" s="142">
        <v>89.0</v>
      </c>
      <c r="D94" t="n" s="143">
        <v>0.0</v>
      </c>
      <c r="E94" t="n" s="143">
        <f>I94+J94</f>
        <v>0.0</v>
      </c>
      <c r="F94" t="n" s="147">
        <v>0.0</v>
      </c>
      <c r="G94" s="6"/>
      <c r="H94" s="6"/>
      <c r="I94" t="n" s="134">
        <v>0.0</v>
      </c>
      <c r="J94" t="n" s="134">
        <v>0.0</v>
      </c>
    </row>
    <row r="95" ht="14.2" customHeight="true">
      <c r="A95" t="str" s="141">
        <v>                                中介机构费</v>
      </c>
      <c r="B95" s="141"/>
      <c r="C95" t="n" s="142">
        <v>90.0</v>
      </c>
      <c r="D95" t="n" s="143">
        <v>0.0</v>
      </c>
      <c r="E95" t="n" s="143">
        <f>I95+J95</f>
        <v>0.0</v>
      </c>
      <c r="F95" t="n" s="147">
        <v>0.0</v>
      </c>
      <c r="G95" s="6"/>
      <c r="H95" s="6"/>
      <c r="I95" t="n" s="134">
        <v>0.0</v>
      </c>
      <c r="J95" t="n" s="134">
        <v>0.0</v>
      </c>
    </row>
    <row r="96" ht="14.2" customHeight="true">
      <c r="A96" t="str" s="141">
        <v>                                促销、代销手续费</v>
      </c>
      <c r="B96" s="141"/>
      <c r="C96" t="n" s="142">
        <v>91.0</v>
      </c>
      <c r="D96" t="n" s="143">
        <v>0.0</v>
      </c>
      <c r="E96" t="n" s="143">
        <f>I96+J96</f>
        <v>0.0</v>
      </c>
      <c r="F96" t="n" s="147">
        <v>0.0</v>
      </c>
      <c r="G96" s="6"/>
      <c r="H96" s="6"/>
      <c r="I96" t="n" s="134">
        <v>0.0</v>
      </c>
      <c r="J96" t="n" s="134">
        <v>0.0</v>
      </c>
    </row>
    <row r="97" ht="14.2" customHeight="true">
      <c r="A97" t="str" s="141">
        <v>                                银行手续费</v>
      </c>
      <c r="B97" s="141"/>
      <c r="C97" t="n" s="142">
        <v>92.0</v>
      </c>
      <c r="D97" t="n" s="143">
        <v>0.0</v>
      </c>
      <c r="E97" t="n" s="143">
        <f>I97+J97</f>
        <v>0.0</v>
      </c>
      <c r="F97" t="n" s="147">
        <v>0.0</v>
      </c>
      <c r="G97" s="6"/>
      <c r="H97" s="6"/>
      <c r="I97" t="n" s="134">
        <v>0.0</v>
      </c>
      <c r="J97" t="n" s="134">
        <v>0.0</v>
      </c>
    </row>
    <row r="98" ht="14.2" customHeight="true">
      <c r="A98" t="str" s="141">
        <v>                                备用金费</v>
      </c>
      <c r="B98" s="141"/>
      <c r="C98" t="n" s="142">
        <v>93.0</v>
      </c>
      <c r="D98" t="n" s="143">
        <v>0.0</v>
      </c>
      <c r="E98" t="n" s="143">
        <f>I98+J98</f>
        <v>0.0</v>
      </c>
      <c r="F98" t="n" s="147">
        <v>0.0</v>
      </c>
      <c r="G98" s="6"/>
      <c r="H98" s="6"/>
      <c r="I98" t="n" s="134">
        <v>0.0</v>
      </c>
      <c r="J98" t="n" s="134">
        <v>0.0</v>
      </c>
    </row>
    <row r="99" ht="14.2" customHeight="true">
      <c r="A99" t="str" s="141">
        <v>                                押金、保证金</v>
      </c>
      <c r="B99" s="141"/>
      <c r="C99" t="n" s="142">
        <v>94.0</v>
      </c>
      <c r="D99" t="n" s="143">
        <v>0.0</v>
      </c>
      <c r="E99" t="n" s="143">
        <f>I99+J99</f>
        <v>0.0</v>
      </c>
      <c r="F99" t="n" s="147">
        <v>0.0</v>
      </c>
      <c r="G99" s="6"/>
      <c r="H99" s="6"/>
      <c r="I99" t="n" s="134">
        <v>0.0</v>
      </c>
      <c r="J99" t="n" s="134">
        <v>0.0</v>
      </c>
    </row>
    <row r="100" ht="14.2" customHeight="true">
      <c r="A100" t="str" s="141">
        <v>                                经营性代付业务</v>
      </c>
      <c r="B100" s="141"/>
      <c r="C100" t="n" s="142">
        <v>95.0</v>
      </c>
      <c r="D100" t="n" s="143">
        <v>0.0</v>
      </c>
      <c r="E100" t="n" s="143">
        <f>I100+J100</f>
        <v>0.0</v>
      </c>
      <c r="F100" t="n" s="147">
        <v>0.0</v>
      </c>
      <c r="G100" s="6"/>
      <c r="H100" s="6"/>
      <c r="I100" t="n" s="134">
        <v>0.0</v>
      </c>
      <c r="J100" t="n" s="134">
        <v>0.0</v>
      </c>
    </row>
    <row r="101" ht="14.2" customHeight="true">
      <c r="A101" t="str" s="141">
        <v>                                其他</v>
      </c>
      <c r="B101" s="141"/>
      <c r="C101" t="n" s="142">
        <v>96.0</v>
      </c>
      <c r="D101" t="n" s="143">
        <v>0.0</v>
      </c>
      <c r="E101" t="n" s="143">
        <f>I101+J101</f>
        <v>0.0</v>
      </c>
      <c r="F101" t="n" s="147">
        <v>0.0</v>
      </c>
      <c r="G101" s="6"/>
      <c r="H101" s="6"/>
      <c r="I101" t="n" s="134">
        <v>0.0</v>
      </c>
      <c r="J101" t="n" s="134">
        <v>0.0</v>
      </c>
    </row>
    <row r="102" ht="14.2" customHeight="true">
      <c r="A102" t="str" s="141">
        <v>经营活动现金流出小计</v>
      </c>
      <c r="B102" s="141"/>
      <c r="C102" t="n" s="142">
        <v>97.0</v>
      </c>
      <c r="D102" t="n" s="145">
        <f>D24+D57+D58+D59</f>
        <v>0.0</v>
      </c>
      <c r="E102" t="n" s="145">
        <f>E24+E57+E58+E59</f>
        <v>0.0</v>
      </c>
      <c r="F102" t="n" s="145">
        <f>F24+F57+F58+F59</f>
        <v>0.0</v>
      </c>
      <c r="G102" s="6"/>
      <c r="H102" s="6"/>
      <c r="I102" s="6"/>
      <c r="J102" s="6"/>
    </row>
    <row r="103" ht="14.2" customHeight="true">
      <c r="A103" t="str" s="141">
        <v>经营活动产生的现金流量净额</v>
      </c>
      <c r="B103" s="141"/>
      <c r="C103" t="n" s="142">
        <v>98.0</v>
      </c>
      <c r="D103" t="n" s="145">
        <f>D23-D102</f>
        <v>0.0</v>
      </c>
      <c r="E103" t="n" s="145">
        <f>E23-E102</f>
        <v>0.0</v>
      </c>
      <c r="F103" t="n" s="145">
        <f>F23-F102</f>
        <v>0.0</v>
      </c>
      <c r="G103" s="6"/>
      <c r="H103" s="6"/>
      <c r="I103" s="6"/>
      <c r="J103" s="6"/>
    </row>
    <row r="104" ht="14.2" customHeight="true">
      <c r="A104" t="str" s="141">
        <v>二、投资活动产生的现金流量：</v>
      </c>
      <c r="B104" s="141"/>
      <c r="C104" t="str" s="142">
        <v>--</v>
      </c>
      <c r="D104" t="str" s="143">
        <v>--</v>
      </c>
      <c r="E104" t="str" s="143">
        <v>--</v>
      </c>
      <c r="F104" t="str" s="147">
        <v>--</v>
      </c>
      <c r="G104" s="6"/>
      <c r="H104" s="6"/>
      <c r="I104" s="6"/>
      <c r="J104" s="6"/>
    </row>
    <row r="105" ht="14.2" customHeight="true">
      <c r="A105" t="str" s="141">
        <v>                 收回投资收到的现金</v>
      </c>
      <c r="B105" s="141"/>
      <c r="C105" t="n" s="142">
        <v>99.0</v>
      </c>
      <c r="D105" t="n" s="143">
        <v>0.0</v>
      </c>
      <c r="E105" t="n" s="143">
        <v>0.0</v>
      </c>
      <c r="F105" t="n" s="147">
        <v>0.0</v>
      </c>
      <c r="G105" s="6"/>
      <c r="H105" s="6"/>
      <c r="I105" s="134"/>
      <c r="J105" s="134"/>
    </row>
    <row r="106" ht="14.2" customHeight="true">
      <c r="A106" t="str" s="141">
        <v>                 取得投资收益收到的现金</v>
      </c>
      <c r="B106" s="141"/>
      <c r="C106" t="n" s="142">
        <v>100.0</v>
      </c>
      <c r="D106" t="n" s="143">
        <v>0.0</v>
      </c>
      <c r="E106" t="n" s="143">
        <v>0.0</v>
      </c>
      <c r="F106" t="n" s="147">
        <v>0.0</v>
      </c>
      <c r="G106" s="6"/>
      <c r="H106" s="6"/>
      <c r="I106" s="134"/>
      <c r="J106" s="134"/>
    </row>
    <row r="107" ht="14.2" customHeight="true">
      <c r="A107" t="str" s="141">
        <v>                 处置固定资产、无形资产和其他长期资产收回的现金净额</v>
      </c>
      <c r="B107" s="141"/>
      <c r="C107" t="n" s="142">
        <v>101.0</v>
      </c>
      <c r="D107" t="n" s="143">
        <v>0.0</v>
      </c>
      <c r="E107" t="n" s="143">
        <v>0.0</v>
      </c>
      <c r="F107" t="n" s="147">
        <v>0.0</v>
      </c>
      <c r="G107" s="6"/>
      <c r="H107" s="6"/>
      <c r="I107" s="134"/>
      <c r="J107" s="134"/>
    </row>
    <row r="108" ht="14.2" customHeight="true">
      <c r="A108" t="str" s="141">
        <v>                 处置子公司及其他营业单位收到的现金净额</v>
      </c>
      <c r="B108" s="141"/>
      <c r="C108" t="n" s="142">
        <v>102.0</v>
      </c>
      <c r="D108" t="n" s="143">
        <v>0.0</v>
      </c>
      <c r="E108" t="n" s="143">
        <v>0.0</v>
      </c>
      <c r="F108" t="n" s="147">
        <v>0.0</v>
      </c>
      <c r="G108" s="6"/>
      <c r="H108" s="6"/>
      <c r="I108" s="134"/>
      <c r="J108" s="134"/>
    </row>
    <row r="109" ht="14.2" customHeight="true">
      <c r="A109" t="str" s="141">
        <v>                 收到其他与投资活动有关的现金</v>
      </c>
      <c r="B109" s="141"/>
      <c r="C109" t="n" s="142">
        <v>103.0</v>
      </c>
      <c r="D109" t="n" s="143">
        <v>0.0</v>
      </c>
      <c r="E109" t="n" s="143">
        <v>0.0</v>
      </c>
      <c r="F109" t="n" s="147">
        <v>0.0</v>
      </c>
      <c r="G109" s="6"/>
      <c r="H109" s="6"/>
      <c r="I109" s="134"/>
      <c r="J109" s="134"/>
    </row>
    <row r="110" ht="14.2" customHeight="true">
      <c r="A110" t="str" s="141">
        <v>投资活动现金流入小计</v>
      </c>
      <c r="B110" s="141"/>
      <c r="C110" t="n" s="142">
        <v>104.0</v>
      </c>
      <c r="D110" t="n" s="145">
        <f>SUM(D105:D109)</f>
        <v>0.0</v>
      </c>
      <c r="E110" t="n" s="145">
        <f>SUM(E105:E109)</f>
        <v>0.0</v>
      </c>
      <c r="F110" t="n" s="145">
        <f>SUM(F105:F109)</f>
        <v>0.0</v>
      </c>
      <c r="G110" s="6"/>
      <c r="H110" s="6"/>
      <c r="I110" s="6"/>
      <c r="J110" s="6"/>
    </row>
    <row r="111" ht="14.2" customHeight="true">
      <c r="A111" t="str" s="141">
        <v>                 购建固定资产、无形资产和其他长期资产支付的现金</v>
      </c>
      <c r="B111" s="141"/>
      <c r="C111" t="n" s="142">
        <v>105.0</v>
      </c>
      <c r="D111" t="n" s="143">
        <v>0.0</v>
      </c>
      <c r="E111" t="n" s="143">
        <v>0.0</v>
      </c>
      <c r="F111" t="n" s="147">
        <v>0.0</v>
      </c>
      <c r="G111" s="6"/>
      <c r="H111" s="6"/>
      <c r="I111" s="134"/>
      <c r="J111" s="134"/>
    </row>
    <row r="112" ht="14.2" customHeight="true">
      <c r="A112" t="str" s="141">
        <v>                 投资支付的现金</v>
      </c>
      <c r="B112" s="141"/>
      <c r="C112" t="n" s="142">
        <v>106.0</v>
      </c>
      <c r="D112" t="n" s="143">
        <v>0.0</v>
      </c>
      <c r="E112" t="n" s="143">
        <v>0.0</v>
      </c>
      <c r="F112" t="n" s="147">
        <v>0.0</v>
      </c>
      <c r="G112" s="6"/>
      <c r="H112" s="6"/>
      <c r="I112" s="134"/>
      <c r="J112" s="134"/>
    </row>
    <row r="113" ht="14.2" customHeight="true">
      <c r="A113" t="str" s="141">
        <v>                 取得子公司及其他营业单位支付的现金净额</v>
      </c>
      <c r="B113" s="141"/>
      <c r="C113" t="n" s="142">
        <v>107.0</v>
      </c>
      <c r="D113" t="n" s="143">
        <v>0.0</v>
      </c>
      <c r="E113" t="n" s="143">
        <v>0.0</v>
      </c>
      <c r="F113" t="n" s="147">
        <v>0.0</v>
      </c>
      <c r="G113" s="6"/>
      <c r="H113" s="6"/>
      <c r="I113" s="134"/>
      <c r="J113" s="134"/>
    </row>
    <row r="114" ht="14.2" customHeight="true">
      <c r="A114" t="str" s="141">
        <v>                 支付其他与投资活动有关的现金</v>
      </c>
      <c r="B114" s="141"/>
      <c r="C114" t="n" s="142">
        <v>108.0</v>
      </c>
      <c r="D114" t="n" s="143">
        <v>0.0</v>
      </c>
      <c r="E114" t="n" s="143">
        <v>0.0</v>
      </c>
      <c r="F114" t="n" s="147">
        <v>0.0</v>
      </c>
      <c r="G114" s="6"/>
      <c r="H114" s="6"/>
      <c r="I114" s="134"/>
      <c r="J114" s="134"/>
    </row>
    <row r="115" ht="14.2" customHeight="true">
      <c r="A115" t="str" s="141">
        <v>投资活动现金流出小计</v>
      </c>
      <c r="B115" s="141"/>
      <c r="C115" t="n" s="142">
        <v>109.0</v>
      </c>
      <c r="D115" t="n" s="145">
        <f>SUM(D111:D114)</f>
        <v>0.0</v>
      </c>
      <c r="E115" t="n" s="145">
        <f>SUM(E111:E114)</f>
        <v>0.0</v>
      </c>
      <c r="F115" t="n" s="145">
        <f>SUM(F111:F114)</f>
        <v>0.0</v>
      </c>
      <c r="G115" s="6"/>
      <c r="H115" s="6"/>
      <c r="I115" s="6"/>
      <c r="J115" s="6"/>
    </row>
    <row r="116" ht="14.2" customHeight="true">
      <c r="A116" t="str" s="141">
        <v>投资活动产生的现金流量净额</v>
      </c>
      <c r="B116" s="141"/>
      <c r="C116" t="n" s="142">
        <v>110.0</v>
      </c>
      <c r="D116" t="n" s="145">
        <f>D110-D115</f>
        <v>0.0</v>
      </c>
      <c r="E116" t="n" s="145">
        <f>E110-E115</f>
        <v>0.0</v>
      </c>
      <c r="F116" t="n" s="145">
        <f>F110-F115</f>
        <v>0.0</v>
      </c>
      <c r="G116" s="6"/>
      <c r="H116" s="6"/>
      <c r="I116" s="6"/>
      <c r="J116" s="6"/>
    </row>
    <row r="117" ht="14.2" customHeight="true">
      <c r="A117" t="str" s="141">
        <v>三、筹资活动产生的现金流量：</v>
      </c>
      <c r="B117" s="141"/>
      <c r="C117" t="str" s="142">
        <v>--</v>
      </c>
      <c r="D117" t="str" s="143">
        <v>--</v>
      </c>
      <c r="E117" t="str" s="143">
        <v>--</v>
      </c>
      <c r="F117" t="str" s="147">
        <v>--</v>
      </c>
      <c r="G117" s="6"/>
      <c r="H117" s="6"/>
      <c r="I117" s="6"/>
      <c r="J117" s="6"/>
    </row>
    <row r="118" ht="14.2" customHeight="true">
      <c r="A118" t="str" s="141">
        <v>                 吸收投资收到的现金</v>
      </c>
      <c r="B118" s="141"/>
      <c r="C118" t="n" s="142">
        <v>111.0</v>
      </c>
      <c r="D118" t="n" s="143">
        <v>0.0</v>
      </c>
      <c r="E118" t="n" s="143">
        <v>0.0</v>
      </c>
      <c r="F118" t="n" s="147">
        <v>0.0</v>
      </c>
      <c r="G118" s="6"/>
      <c r="H118" s="6"/>
      <c r="I118" s="134"/>
      <c r="J118" s="134"/>
    </row>
    <row r="119" ht="14.2" customHeight="true">
      <c r="A119" t="str" s="141">
        <v>                          其中：子公司吸收少数股东投资收到的现金</v>
      </c>
      <c r="B119" s="141"/>
      <c r="C119" t="n" s="142">
        <v>112.0</v>
      </c>
      <c r="D119" s="143"/>
      <c r="E119" s="143"/>
      <c r="F119" s="147"/>
      <c r="G119" s="6"/>
      <c r="H119" s="6"/>
      <c r="I119" s="134"/>
      <c r="J119" s="134"/>
    </row>
    <row r="120" ht="14.2" customHeight="true">
      <c r="A120" t="str" s="141">
        <v>                 取得借款收到的现金</v>
      </c>
      <c r="B120" s="141"/>
      <c r="C120" t="n" s="142">
        <v>113.0</v>
      </c>
      <c r="D120" t="n" s="143">
        <v>0.0</v>
      </c>
      <c r="E120" t="n" s="143">
        <v>0.0</v>
      </c>
      <c r="F120" t="n" s="147">
        <v>0.0</v>
      </c>
      <c r="G120" s="6"/>
      <c r="H120" s="6"/>
      <c r="I120" s="134"/>
      <c r="J120" s="134"/>
    </row>
    <row r="121" ht="14.2" customHeight="true">
      <c r="A121" t="str" s="141">
        <v>                 发行债券收到的现金</v>
      </c>
      <c r="B121" s="141"/>
      <c r="C121" t="n" s="142">
        <v>114.0</v>
      </c>
      <c r="D121" t="n" s="143">
        <v>0.0</v>
      </c>
      <c r="E121" t="n" s="143">
        <v>0.0</v>
      </c>
      <c r="F121" t="n" s="147">
        <v>0.0</v>
      </c>
      <c r="G121" s="6"/>
      <c r="H121" s="6"/>
      <c r="I121" s="134"/>
      <c r="J121" s="134"/>
    </row>
    <row r="122" ht="14.2" customHeight="true">
      <c r="A122" t="str" s="141">
        <v>                 收到其他与筹资活动有关的现金</v>
      </c>
      <c r="B122" s="141"/>
      <c r="C122" t="n" s="142">
        <v>115.0</v>
      </c>
      <c r="D122" t="n" s="143">
        <f>D123+D124</f>
        <v>0.0</v>
      </c>
      <c r="E122" t="n" s="143">
        <f>E123+E124</f>
        <v>0.0</v>
      </c>
      <c r="F122" t="n" s="147">
        <v>0.0</v>
      </c>
      <c r="G122" s="6"/>
      <c r="H122" s="6"/>
      <c r="I122" s="6"/>
      <c r="J122" s="6"/>
    </row>
    <row r="123" ht="14.2" customHeight="true">
      <c r="A123" t="str" s="141">
        <v>                   其中：收到内部单位资金</v>
      </c>
      <c r="B123" s="141"/>
      <c r="C123" t="n" s="142">
        <v>116.0</v>
      </c>
      <c r="D123" t="n" s="143">
        <v>0.0</v>
      </c>
      <c r="E123" t="n" s="143">
        <f>I123+J123</f>
        <v>0.0</v>
      </c>
      <c r="F123" t="n" s="147">
        <v>0.0</v>
      </c>
      <c r="G123" s="6"/>
      <c r="H123" s="6"/>
      <c r="I123" t="n" s="134">
        <v>0.0</v>
      </c>
      <c r="J123" t="n" s="134">
        <v>0.0</v>
      </c>
    </row>
    <row r="124" ht="14.2" customHeight="true">
      <c r="A124" t="str" s="141">
        <v>                         收到其他外部与筹资活动有关的现金</v>
      </c>
      <c r="B124" s="141"/>
      <c r="C124" t="n" s="142">
        <v>117.0</v>
      </c>
      <c r="D124" t="n" s="143">
        <v>0.0</v>
      </c>
      <c r="E124" t="n" s="143">
        <f>I124+J124</f>
        <v>0.0</v>
      </c>
      <c r="F124" t="n" s="147">
        <v>0.0</v>
      </c>
      <c r="G124" s="6"/>
      <c r="H124" s="6"/>
      <c r="I124" t="n" s="134">
        <v>0.0</v>
      </c>
      <c r="J124" t="n" s="134">
        <v>0.0</v>
      </c>
    </row>
    <row r="125" ht="14.2" customHeight="true">
      <c r="A125" t="str" s="141">
        <v>筹资活动现金流入小计</v>
      </c>
      <c r="B125" s="141"/>
      <c r="C125" t="n" s="142">
        <v>118.0</v>
      </c>
      <c r="D125" t="n" s="145">
        <f>D118+D120+D121+D122</f>
        <v>0.0</v>
      </c>
      <c r="E125" t="n" s="145">
        <f>E118+E120+E121+E122</f>
        <v>0.0</v>
      </c>
      <c r="F125" t="n" s="145">
        <f>F118+F120+F121+F122</f>
        <v>0.0</v>
      </c>
      <c r="G125" s="6"/>
      <c r="H125" s="6"/>
      <c r="I125" s="134"/>
      <c r="J125" s="134"/>
    </row>
    <row r="126" ht="14.2" customHeight="true">
      <c r="A126" t="str" s="141">
        <v>                 偿还债务支付的现金</v>
      </c>
      <c r="B126" s="141"/>
      <c r="C126" t="n" s="142">
        <v>119.0</v>
      </c>
      <c r="D126" t="n" s="143">
        <v>0.0</v>
      </c>
      <c r="E126" t="n" s="143">
        <v>0.0</v>
      </c>
      <c r="F126" t="n" s="147">
        <v>0.0</v>
      </c>
      <c r="G126" s="6"/>
      <c r="H126" s="6"/>
      <c r="I126" s="134"/>
      <c r="J126" s="134"/>
    </row>
    <row r="127" ht="14.2" customHeight="true">
      <c r="A127" t="str" s="141">
        <v>                 分配股利、利润或偿付利息支付的现金</v>
      </c>
      <c r="B127" s="141"/>
      <c r="C127" t="n" s="142">
        <v>120.0</v>
      </c>
      <c r="D127" t="n" s="143">
        <v>0.0</v>
      </c>
      <c r="E127" t="n" s="143">
        <v>0.0</v>
      </c>
      <c r="F127" t="n" s="147">
        <v>0.0</v>
      </c>
      <c r="G127" s="6"/>
      <c r="H127" s="6"/>
      <c r="I127" s="134"/>
      <c r="J127" s="134"/>
    </row>
    <row r="128" ht="14.2" customHeight="true">
      <c r="A128" t="str" s="141">
        <v>                          其中：子公司支付给少数股东的股利、利润</v>
      </c>
      <c r="B128" s="141"/>
      <c r="C128" t="n" s="142">
        <v>121.0</v>
      </c>
      <c r="D128" s="143"/>
      <c r="E128" s="143"/>
      <c r="F128" s="147"/>
      <c r="G128" s="6"/>
      <c r="H128" s="6"/>
      <c r="I128" s="6"/>
      <c r="J128" s="6"/>
    </row>
    <row r="129" ht="14.2" customHeight="true">
      <c r="A129" t="str" s="141">
        <v>                 支付其他与筹资活动有关的现金</v>
      </c>
      <c r="B129" s="141"/>
      <c r="C129" t="n" s="142">
        <v>122.0</v>
      </c>
      <c r="D129" t="n" s="145">
        <f>D130+D131</f>
        <v>0.0</v>
      </c>
      <c r="E129" t="n" s="145">
        <f>E130+E131</f>
        <v>0.0</v>
      </c>
      <c r="F129" t="n" s="145">
        <f>F130+F131</f>
        <v>0.0</v>
      </c>
      <c r="G129" s="6"/>
      <c r="H129" s="6"/>
      <c r="I129" s="6"/>
      <c r="J129" s="6"/>
    </row>
    <row r="130" ht="14.2" customHeight="true">
      <c r="A130" t="str" s="141">
        <v>                   其中：支付内部单位资金</v>
      </c>
      <c r="B130" s="141"/>
      <c r="C130" t="n" s="142">
        <v>123.0</v>
      </c>
      <c r="D130" t="n" s="143">
        <v>0.0</v>
      </c>
      <c r="E130" t="n" s="143">
        <f>I130+J130</f>
        <v>0.0</v>
      </c>
      <c r="F130" t="n" s="147">
        <v>0.0</v>
      </c>
      <c r="G130" s="6"/>
      <c r="H130" s="6"/>
      <c r="I130" t="n" s="134">
        <v>0.0</v>
      </c>
      <c r="J130" t="n" s="134">
        <v>0.0</v>
      </c>
    </row>
    <row r="131" ht="14.2" customHeight="true">
      <c r="A131" t="str" s="141">
        <v>                         支付其他外部与筹资活动有关的现金</v>
      </c>
      <c r="B131" s="141"/>
      <c r="C131" t="n" s="142">
        <v>124.0</v>
      </c>
      <c r="D131" t="n" s="143">
        <v>0.0</v>
      </c>
      <c r="E131" t="n" s="143">
        <f>I131+J131</f>
        <v>0.0</v>
      </c>
      <c r="F131" t="n" s="147">
        <v>0.0</v>
      </c>
      <c r="G131" s="6"/>
      <c r="H131" s="6"/>
      <c r="I131" t="n" s="134">
        <v>0.0</v>
      </c>
      <c r="J131" t="n" s="134">
        <v>0.0</v>
      </c>
    </row>
    <row r="132" ht="14.2" customHeight="true">
      <c r="A132" t="str" s="141">
        <v>筹资活动现金流出小计</v>
      </c>
      <c r="B132" s="141"/>
      <c r="C132" t="n" s="142">
        <v>125.0</v>
      </c>
      <c r="D132" t="n" s="145">
        <f>D126+D127+D129</f>
        <v>0.0</v>
      </c>
      <c r="E132" t="n" s="145">
        <f>E126+E127+E129</f>
        <v>0.0</v>
      </c>
      <c r="F132" t="n" s="145">
        <f>F126+F127+F129</f>
        <v>0.0</v>
      </c>
      <c r="G132" s="6"/>
      <c r="H132" s="6"/>
      <c r="I132" s="6"/>
      <c r="J132" s="6"/>
    </row>
    <row r="133" ht="14.2" customHeight="true">
      <c r="A133" t="str" s="141">
        <v>筹资活动产生的现金流量净额</v>
      </c>
      <c r="B133" s="141"/>
      <c r="C133" t="n" s="142">
        <v>126.0</v>
      </c>
      <c r="D133" t="n" s="143">
        <f>D125-D132</f>
        <v>0.0</v>
      </c>
      <c r="E133" t="n" s="143">
        <f>E125-E132</f>
        <v>0.0</v>
      </c>
      <c r="F133" t="n" s="147">
        <f>F125-F132</f>
        <v>0.0</v>
      </c>
      <c r="G133" s="6"/>
      <c r="H133" s="6"/>
      <c r="I133" s="6"/>
      <c r="J133" s="6"/>
    </row>
    <row r="134" ht="14.2" customHeight="true">
      <c r="A134" t="str" s="141">
        <v>四、汇率变动对现金及现金等价物的影响</v>
      </c>
      <c r="B134" s="141"/>
      <c r="C134" t="n" s="142">
        <v>127.0</v>
      </c>
      <c r="D134" t="n" s="143">
        <v>0.0</v>
      </c>
      <c r="E134" t="n" s="143">
        <v>0.0</v>
      </c>
      <c r="F134" t="n" s="147">
        <v>0.0</v>
      </c>
      <c r="G134" s="6"/>
      <c r="H134" s="6"/>
      <c r="I134" s="134"/>
      <c r="J134" s="134"/>
    </row>
    <row r="135" ht="14.2" customHeight="true">
      <c r="A135" t="str" s="141">
        <v>五、现金及现金等价物净增加额</v>
      </c>
      <c r="B135" s="141"/>
      <c r="C135" t="n" s="142">
        <v>128.0</v>
      </c>
      <c r="D135" t="n" s="145">
        <f>D103+D116+D133+D134</f>
        <v>0.0</v>
      </c>
      <c r="E135" t="n" s="145">
        <f>E103+E116+E133+E134</f>
        <v>0.0</v>
      </c>
      <c r="F135" t="n" s="145">
        <f>F103+F116+F133+F134</f>
        <v>0.0</v>
      </c>
      <c r="G135" s="6"/>
      <c r="H135" s="6"/>
      <c r="I135" s="6"/>
      <c r="J135" s="6"/>
    </row>
    <row r="136" ht="14.2" customHeight="true">
      <c r="A136" t="str" s="141">
        <v>        加：期初现金及现金等价物余额</v>
      </c>
      <c r="B136" s="141"/>
      <c r="C136" t="n" s="142">
        <v>129.0</v>
      </c>
      <c r="D136" t="n" s="143">
        <v>0.0</v>
      </c>
      <c r="E136" t="n" s="143">
        <f>资产负债表!D5</f>
        <v>0.0</v>
      </c>
      <c r="F136" t="n" s="147">
        <v>0.0</v>
      </c>
      <c r="G136" s="6"/>
      <c r="H136" s="6"/>
      <c r="I136" s="6"/>
      <c r="J136" s="6"/>
    </row>
    <row r="137" ht="14.2" customHeight="true">
      <c r="A137" t="str" s="141">
        <v>六、期末现金及现金等价物余额</v>
      </c>
      <c r="B137" s="141"/>
      <c r="C137" t="n" s="142">
        <v>130.0</v>
      </c>
      <c r="D137" t="n" s="145">
        <f>D135+D136</f>
        <v>0.0</v>
      </c>
      <c r="E137" t="n" s="145">
        <f>E135+E136</f>
        <v>0.0</v>
      </c>
      <c r="F137" t="n" s="145">
        <f>F135+F136</f>
        <v>0.0</v>
      </c>
      <c r="G137" s="6"/>
      <c r="H137" s="6"/>
      <c r="I137" s="6"/>
      <c r="J137" s="6"/>
    </row>
    <row r="138" ht="14.2" customHeight="true">
      <c r="A138" t="str" s="154">
        <v>补充资料</v>
      </c>
      <c r="B138" s="154"/>
      <c r="C138" t="n" s="142">
        <v>131.0</v>
      </c>
      <c r="D138" s="143"/>
      <c r="E138" s="155"/>
      <c r="F138" s="155"/>
      <c r="G138" s="6"/>
      <c r="H138" s="6"/>
      <c r="I138" s="6"/>
      <c r="J138" s="6"/>
    </row>
    <row r="139" ht="14.2" customHeight="true">
      <c r="A139" t="str" s="154">
        <v>1．将净利润调节为经营活动现金流量：</v>
      </c>
      <c r="B139" s="154"/>
      <c r="C139" t="n" s="142">
        <v>132.0</v>
      </c>
      <c r="D139" s="143"/>
      <c r="E139" s="155"/>
      <c r="F139" s="155"/>
      <c r="G139" s="6"/>
      <c r="H139" s="6"/>
      <c r="I139" s="6"/>
      <c r="J139" s="6"/>
    </row>
    <row r="140" ht="14.2" customHeight="true">
      <c r="A140" t="str" s="154">
        <v>   净利润</v>
      </c>
      <c r="B140" s="154"/>
      <c r="C140" t="n" s="142">
        <v>133.0</v>
      </c>
      <c r="D140" t="n" s="143">
        <f>利润表!D30</f>
        <v>0.0</v>
      </c>
      <c r="E140" t="n" s="155">
        <f>利润表!E30</f>
        <v>0.0</v>
      </c>
      <c r="F140" s="155"/>
      <c r="G140" s="6"/>
      <c r="H140" s="6"/>
      <c r="I140" s="6"/>
      <c r="J140" s="6"/>
    </row>
    <row r="141" ht="14.2" customHeight="true">
      <c r="A141" t="str" s="154">
        <v> 　加：资产减值准备</v>
      </c>
      <c r="B141" s="154"/>
      <c r="C141" t="n" s="142">
        <v>134.0</v>
      </c>
      <c r="D141" t="n" s="143">
        <v>0.0</v>
      </c>
      <c r="E141" t="n" s="155">
        <f>利润表!E23</f>
        <v>0.0</v>
      </c>
      <c r="F141" s="155"/>
      <c r="G141" s="6"/>
      <c r="H141" s="6"/>
      <c r="I141" s="6"/>
      <c r="J141" s="6"/>
    </row>
    <row r="142" ht="14.2" customHeight="true">
      <c r="A142" t="str" s="154">
        <v>       固定资产折旧、油气资产折耗、生产性生物资产折旧</v>
      </c>
      <c r="B142" s="154"/>
      <c r="C142" t="n" s="142">
        <v>135.0</v>
      </c>
      <c r="D142" t="n" s="143">
        <v>0.0</v>
      </c>
      <c r="E142" t="n" s="155">
        <f>固定资产及折旧!D25-固定资产及折旧!D32</f>
        <v>0.0</v>
      </c>
      <c r="F142" s="155"/>
      <c r="G142" s="6"/>
      <c r="H142" s="6"/>
      <c r="I142" s="6"/>
      <c r="J142" s="6"/>
    </row>
    <row r="143" ht="14.2" customHeight="true">
      <c r="A143" t="str" s="154">
        <v>       无形资产摊销</v>
      </c>
      <c r="B143" s="154"/>
      <c r="C143" t="n" s="142">
        <v>136.0</v>
      </c>
      <c r="D143" t="n" s="143">
        <v>0.0</v>
      </c>
      <c r="E143" t="n" s="155">
        <f>无形资产!E5</f>
        <v>0.0</v>
      </c>
      <c r="F143" s="155"/>
      <c r="G143" s="6"/>
      <c r="H143" s="6"/>
      <c r="I143" s="6"/>
      <c r="J143" s="6"/>
    </row>
    <row r="144" ht="14.2" customHeight="true">
      <c r="A144" t="str" s="154">
        <v>       长期待摊费用摊销</v>
      </c>
      <c r="B144" s="154"/>
      <c r="C144" t="n" s="142">
        <v>137.0</v>
      </c>
      <c r="D144" t="n" s="143">
        <v>0.0</v>
      </c>
      <c r="E144" t="n" s="155">
        <f>长期待摊销费用明细表!F5</f>
        <v>0.0</v>
      </c>
      <c r="F144" s="155"/>
      <c r="G144" s="6"/>
      <c r="H144" s="6"/>
      <c r="I144" s="6"/>
      <c r="J144" s="6"/>
    </row>
    <row r="145" ht="14.2" customHeight="true">
      <c r="A145" t="str" s="154">
        <v>       待摊费用减少（减：增加）</v>
      </c>
      <c r="B145" s="154"/>
      <c r="C145" t="n" s="142">
        <v>138.0</v>
      </c>
      <c r="D145" t="n" s="143">
        <v>0.0</v>
      </c>
      <c r="E145" s="155"/>
      <c r="F145" s="155"/>
      <c r="G145" s="6"/>
      <c r="H145" s="6"/>
      <c r="I145" s="6"/>
      <c r="J145" s="6"/>
    </row>
    <row r="146" ht="14.2" customHeight="true">
      <c r="A146" t="str" s="154">
        <v>    　 处置固定资产、无形资产和其他长期资产的损失(收益以”－”号填列)</v>
      </c>
      <c r="B146" s="154"/>
      <c r="C146" t="n" s="142">
        <v>139.0</v>
      </c>
      <c r="D146" t="n" s="143">
        <v>0.0</v>
      </c>
      <c r="E146" t="n" s="155">
        <f>-利润表!E24</f>
        <v>0.0</v>
      </c>
      <c r="F146" s="155"/>
      <c r="G146" s="6"/>
      <c r="H146" s="6"/>
      <c r="I146" s="6"/>
      <c r="J146" s="6"/>
    </row>
    <row r="147" ht="14.2" customHeight="true">
      <c r="A147" t="str" s="154">
        <v>  　   固定资产报废损失(收益以“－”号填列)</v>
      </c>
      <c r="B147" s="154"/>
      <c r="C147" t="n" s="142">
        <v>140.0</v>
      </c>
      <c r="D147" t="n" s="143">
        <v>0.0</v>
      </c>
      <c r="E147" s="155"/>
      <c r="F147" s="155"/>
      <c r="G147" s="6"/>
      <c r="H147" s="6"/>
      <c r="I147" s="6"/>
      <c r="J147" s="6"/>
    </row>
    <row r="148" ht="14.2" customHeight="true">
      <c r="A148" t="str" s="154">
        <v>  　   公允价值变动损失(收益以“－”号填列)</v>
      </c>
      <c r="B148" s="154"/>
      <c r="C148" t="n" s="142">
        <v>141.0</v>
      </c>
      <c r="D148" t="n" s="143">
        <v>0.0</v>
      </c>
      <c r="E148" s="155"/>
      <c r="F148" s="155"/>
      <c r="G148" s="6"/>
      <c r="H148" s="6"/>
      <c r="I148" s="6"/>
      <c r="J148" s="6"/>
    </row>
    <row r="149" ht="14.2" customHeight="true">
      <c r="A149" t="str" s="154">
        <v>  　   财务费用(收益以“－”号填列)</v>
      </c>
      <c r="B149" s="154"/>
      <c r="C149" t="n" s="142">
        <v>142.0</v>
      </c>
      <c r="D149" t="n" s="143">
        <v>0.0</v>
      </c>
      <c r="E149" t="n" s="155">
        <f>财务费用表!D6+财务费用表!D12-财务费用表!D13</f>
        <v>0.0</v>
      </c>
      <c r="F149" s="155"/>
      <c r="G149" s="6"/>
      <c r="H149" s="6"/>
      <c r="I149" s="6"/>
      <c r="J149" s="6"/>
    </row>
    <row r="150" ht="14.2" customHeight="true">
      <c r="A150" t="str" s="154">
        <v>  　   投资损失(收益以“－”号填列)</v>
      </c>
      <c r="B150" s="154"/>
      <c r="C150" t="n" s="142">
        <v>143.0</v>
      </c>
      <c r="D150" t="n" s="143">
        <v>0.0</v>
      </c>
      <c r="E150" t="n" s="155">
        <f>-利润表!E16</f>
        <v>0.0</v>
      </c>
      <c r="F150" s="155"/>
      <c r="G150" s="6"/>
      <c r="H150" s="6"/>
      <c r="I150" s="6"/>
      <c r="J150" s="6"/>
    </row>
    <row r="151" ht="14.2" customHeight="true">
      <c r="A151" t="str" s="154">
        <v>  　   递廷所得税资产减少(增加以“－”号填列)</v>
      </c>
      <c r="B151" s="154"/>
      <c r="C151" t="n" s="142">
        <v>144.0</v>
      </c>
      <c r="D151" t="n" s="143">
        <v>0.0</v>
      </c>
      <c r="E151" t="n" s="155">
        <f>-(资产负债表!E38-资产负债表!D38)</f>
        <v>0.0</v>
      </c>
      <c r="F151" s="155"/>
      <c r="G151" s="6"/>
      <c r="H151" s="6"/>
      <c r="I151" s="6"/>
      <c r="J151" s="6"/>
    </row>
    <row r="152" ht="14.2" customHeight="true">
      <c r="A152" t="str" s="154">
        <v>  　   递延所得税负债增加(减少以“－”号填列)</v>
      </c>
      <c r="B152" s="154"/>
      <c r="C152" t="n" s="142">
        <v>145.0</v>
      </c>
      <c r="D152" t="n" s="143">
        <v>0.0</v>
      </c>
      <c r="E152" t="n" s="155">
        <f>-(资产负债表!I30-资产负债表!H30)</f>
        <v>0.0</v>
      </c>
      <c r="F152" s="155"/>
      <c r="G152" s="6"/>
      <c r="H152" s="6"/>
      <c r="I152" s="6"/>
      <c r="J152" s="6"/>
    </row>
    <row r="153" ht="14.2" customHeight="true">
      <c r="A153" t="str" s="154">
        <v>  　   存货的减少(增加以“－”号填列)</v>
      </c>
      <c r="B153" s="154"/>
      <c r="C153" t="n" s="142">
        <v>146.0</v>
      </c>
      <c r="D153" t="n" s="143">
        <v>0.0</v>
      </c>
      <c r="E153" t="n" s="155">
        <f>资产负债表!D15-资产负债表!E15</f>
        <v>0.0</v>
      </c>
      <c r="F153" s="155"/>
      <c r="G153" s="6"/>
      <c r="H153" s="6"/>
      <c r="I153" s="6"/>
      <c r="J153" s="6"/>
    </row>
    <row r="154" ht="14.2" customHeight="true">
      <c r="A154" t="str" s="154">
        <v>  　   经营性应收项目的减少(增加以“－”号填列)</v>
      </c>
      <c r="B154" s="154"/>
      <c r="C154" t="n" s="142">
        <v>147.0</v>
      </c>
      <c r="D154" t="n" s="143">
        <v>0.0</v>
      </c>
      <c r="E154" t="n" s="155">
        <f>资产负债表管理!D8-资产负债表管理!E8+资产负债表管理!D11-资产负债表管理!E11+资产负债表管理!D14-资产负债表管理!E14+资产负债表管理!D17-资产负债表管理!E17+资产负债表管理!D21-资产负债表管理!E21+资产负债表管理!D24-资产负债表管理!E24+资产负债表管理!D25-资产负债表管理!E25</f>
        <v>0.0</v>
      </c>
      <c r="F154" s="155"/>
      <c r="G154" s="6"/>
      <c r="H154" s="6"/>
      <c r="I154" s="6"/>
      <c r="J154" s="6"/>
    </row>
    <row r="155" ht="14.2" customHeight="true">
      <c r="A155" t="str" s="154">
        <v>  　   经营性应付项目的增加(减少以“－”号填列)</v>
      </c>
      <c r="B155" s="154"/>
      <c r="C155" t="n" s="142">
        <v>148.0</v>
      </c>
      <c r="D155" t="n" s="143">
        <v>0.0</v>
      </c>
      <c r="E155" t="n" s="155">
        <f>资产负债表!I8-资产负债表!H8+资产负债表!I9-资产负债表!H9+资产负债表!I10-资产负债表!H10+资产负债表!I11-资产负债表!H11+资产负债表!I12-资产负债表!H12+资产负债表!I13-资产负债表!H13+资产负债表!I14-资产负债表!H14+资产负债表!I17-资产负债表!H17+资产负债表!I19-资产负债表!H19</f>
        <v>0.0</v>
      </c>
      <c r="F155" s="155"/>
      <c r="G155" s="6"/>
      <c r="H155" s="6"/>
      <c r="I155" s="6"/>
      <c r="J155" s="6"/>
    </row>
    <row r="156" ht="14.2" customHeight="true">
      <c r="A156" t="str" s="154">
        <v>  　   其他</v>
      </c>
      <c r="B156" s="154"/>
      <c r="C156" t="n" s="142">
        <v>149.0</v>
      </c>
      <c r="D156" t="n" s="143">
        <v>0.0</v>
      </c>
      <c r="E156" t="n" s="155">
        <f>E103-E140-E141-E142-E143-E144-E145-E146-E147-E148-E149-E150-E151-E152-E153-E154-E155</f>
        <v>0.0</v>
      </c>
      <c r="F156" s="155"/>
      <c r="G156" s="6"/>
      <c r="H156" s="6"/>
      <c r="I156" s="6"/>
      <c r="J156" s="6"/>
    </row>
    <row r="157" ht="14.2" customHeight="true">
      <c r="A157" t="str" s="154">
        <v>    经营活动产生的现金流量净额</v>
      </c>
      <c r="B157" s="154"/>
      <c r="C157" t="n" s="142">
        <v>150.0</v>
      </c>
      <c r="D157" t="n" s="145">
        <f>SUM(D140:D156)</f>
        <v>0.0</v>
      </c>
      <c r="E157" t="n" s="145">
        <f>SUM(E139:E156)</f>
        <v>0.0</v>
      </c>
      <c r="F157" s="156"/>
      <c r="G157" s="6"/>
      <c r="H157" s="6"/>
      <c r="I157" s="6"/>
      <c r="J157" s="6"/>
    </row>
    <row r="158" ht="14.2" customHeight="true">
      <c r="A158" t="str" s="154">
        <v> 2．不涉及现金收支的重大投资和筹资活动：</v>
      </c>
      <c r="B158" s="154"/>
      <c r="C158" t="n" s="142">
        <v>151.0</v>
      </c>
      <c r="D158" t="n" s="143">
        <v>0.0</v>
      </c>
      <c r="E158" s="155"/>
      <c r="F158" s="155"/>
      <c r="G158" s="6"/>
      <c r="H158" s="6"/>
      <c r="I158" s="6"/>
      <c r="J158" s="6"/>
    </row>
    <row r="159" ht="14.2" customHeight="true">
      <c r="A159" t="str" s="154">
        <v>    债务转为资本</v>
      </c>
      <c r="B159" s="154"/>
      <c r="C159" t="n" s="142">
        <v>152.0</v>
      </c>
      <c r="D159" t="n" s="143">
        <v>0.0</v>
      </c>
      <c r="E159" s="155"/>
      <c r="F159" s="155"/>
      <c r="G159" s="6"/>
      <c r="H159" s="6"/>
      <c r="I159" s="6"/>
      <c r="J159" s="6"/>
    </row>
    <row r="160" ht="14.2" customHeight="true">
      <c r="A160" t="str" s="154">
        <v>    一年内到期的可转换公司债券</v>
      </c>
      <c r="B160" s="154"/>
      <c r="C160" t="n" s="142">
        <v>153.0</v>
      </c>
      <c r="D160" t="n" s="143">
        <v>0.0</v>
      </c>
      <c r="E160" s="155"/>
      <c r="F160" s="155"/>
      <c r="G160" s="6"/>
      <c r="H160" s="6"/>
      <c r="I160" s="6"/>
      <c r="J160" s="6"/>
    </row>
    <row r="161" ht="14.2" customHeight="true">
      <c r="A161" t="str" s="154">
        <v>    融资租入固定资产</v>
      </c>
      <c r="B161" s="154"/>
      <c r="C161" t="n" s="142">
        <v>154.0</v>
      </c>
      <c r="D161" t="n" s="143">
        <v>0.0</v>
      </c>
      <c r="E161" s="155"/>
      <c r="F161" s="155"/>
      <c r="G161" s="6"/>
      <c r="H161" s="6"/>
      <c r="I161" s="6"/>
      <c r="J161" s="6"/>
    </row>
    <row r="162" ht="14.2" customHeight="true">
      <c r="A162" t="str" s="154">
        <v> 3．现金及现金等价物净变动情况：</v>
      </c>
      <c r="B162" s="154"/>
      <c r="C162" t="n" s="142">
        <v>155.0</v>
      </c>
      <c r="D162" t="n" s="143">
        <v>0.0</v>
      </c>
      <c r="E162" s="155"/>
      <c r="F162" s="155"/>
      <c r="G162" s="6"/>
      <c r="H162" s="6"/>
      <c r="I162" s="6"/>
      <c r="J162" s="6"/>
    </row>
    <row r="163" ht="14.2" customHeight="true">
      <c r="A163" t="str" s="154">
        <v>    现金的期末余额</v>
      </c>
      <c r="B163" s="154"/>
      <c r="C163" t="n" s="142">
        <v>156.0</v>
      </c>
      <c r="D163" t="n" s="145">
        <v>0.0</v>
      </c>
      <c r="E163" t="n" s="145">
        <v>0.0</v>
      </c>
      <c r="F163" s="156"/>
      <c r="G163" s="6"/>
      <c r="H163" s="6"/>
      <c r="I163" s="6"/>
      <c r="J163" s="6"/>
    </row>
    <row r="164" ht="14.2" customHeight="true">
      <c r="A164" t="str" s="154">
        <v>    减：现金的期初余额</v>
      </c>
      <c r="B164" s="154"/>
      <c r="C164" t="n" s="142">
        <v>157.0</v>
      </c>
      <c r="D164" t="n" s="143">
        <v>0.0</v>
      </c>
      <c r="E164" t="n" s="155">
        <f>资产负债表!D5</f>
        <v>0.0</v>
      </c>
      <c r="F164" s="155"/>
      <c r="G164" s="6"/>
      <c r="H164" s="6"/>
      <c r="I164" s="6"/>
      <c r="J164" s="6"/>
    </row>
    <row r="165" ht="14.2" customHeight="true">
      <c r="A165" t="str" s="154">
        <v>    加：现金等价物的期末余额</v>
      </c>
      <c r="B165" s="154"/>
      <c r="C165" t="n" s="142">
        <v>158.0</v>
      </c>
      <c r="D165" t="n" s="143">
        <v>0.0</v>
      </c>
      <c r="E165" s="155"/>
      <c r="F165" s="155"/>
      <c r="G165" s="6"/>
      <c r="H165" s="6"/>
      <c r="I165" s="6"/>
      <c r="J165" s="6"/>
    </row>
    <row r="166" ht="14.2" customHeight="true">
      <c r="A166" t="str" s="154">
        <v>    减：现金等价物的期初余额</v>
      </c>
      <c r="B166" s="154"/>
      <c r="C166" t="n" s="142">
        <v>159.0</v>
      </c>
      <c r="D166" t="n" s="143">
        <v>0.0</v>
      </c>
      <c r="E166" s="155"/>
      <c r="F166" s="155"/>
      <c r="G166" s="6"/>
      <c r="H166" s="6"/>
      <c r="I166" s="6"/>
      <c r="J166" s="6"/>
    </row>
    <row r="167" ht="14.2" customHeight="true">
      <c r="A167" t="str" s="154">
        <v>    现金及现金等价物净增加额</v>
      </c>
      <c r="B167" s="154"/>
      <c r="C167" t="n" s="142">
        <v>160.0</v>
      </c>
      <c r="D167" t="n" s="145">
        <f>D163-D164+D165-D166</f>
        <v>0.0</v>
      </c>
      <c r="E167" t="n" s="156">
        <f>E163-E164+E165-E166</f>
        <v>0.0</v>
      </c>
      <c r="F167" s="156"/>
      <c r="G167" s="6"/>
      <c r="H167" s="6"/>
      <c r="I167" s="6"/>
      <c r="J167" s="6"/>
    </row>
  </sheetData>
  <mergeCells>
    <mergeCell ref="A1:F1"/>
    <mergeCell ref="C3:E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</mergeCells>
  <pageMargins bottom="0.75" footer="0.3" header="0.3" left="0.7" right="0.7" top="0.75"/>
</worksheet>
</file>

<file path=xl/worksheets/sheet7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24.0625" customWidth="true"/>
    <col min="2" max="2" width="22.96875" customWidth="true"/>
    <col min="4" max="4" width="19.140625" customWidth="true"/>
    <col min="5" max="5" width="19.140625" customWidth="true"/>
    <col min="6" max="6" width="19.140625" customWidth="true"/>
    <col min="7" max="7" width="19.140625" customWidth="true"/>
    <col min="8" max="8" width="19.140625" customWidth="true"/>
    <col min="9" max="9" width="19.140625" customWidth="true"/>
    <col min="10" max="10" width="19.140625" customWidth="true"/>
    <col min="11" max="11" width="18.59375" customWidth="true"/>
    <col min="12" max="12" width="18.59375" customWidth="true"/>
    <col min="13" max="13" width="0.0" customWidth="true"/>
    <col min="14" max="14" width="22.96875" customWidth="true"/>
    <col min="15" max="15" width="0.0" customWidth="true"/>
    <col min="16" max="16" width="18.046875" customWidth="true"/>
    <col min="17" max="17" width="0.0" customWidth="true"/>
    <col min="18" max="18" width="18.59375" customWidth="true"/>
    <col min="19" max="19" width="0.0" customWidth="true"/>
    <col min="20" max="20" width="16.40625" customWidth="true"/>
    <col min="21" max="21" width="0.0" customWidth="true"/>
    <col min="22" max="22" width="17.5" customWidth="true"/>
  </cols>
  <sheetData>
    <row r="1" ht="14.2" customHeight="true"/>
    <row r="1" ht="14.2" customHeight="true">
      <c r="A1" t="str" s="157">
        <v>所有者权益变动表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4.2" customHeight="true">
      <c r="A2" s="158"/>
      <c r="B2" s="158"/>
      <c r="C2" s="159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4.2" customHeight="true">
      <c r="A3" t="str" s="161">
        <v>编制单位：</v>
      </c>
      <c r="B3" t="n" s="161">
        <v>0.0</v>
      </c>
      <c r="C3" s="162"/>
      <c r="D3" s="163"/>
      <c r="E3" s="163"/>
      <c r="F3" s="163"/>
      <c r="G3" s="163"/>
      <c r="H3" s="163"/>
      <c r="I3" t="n" s="163">
        <v>0.0</v>
      </c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t="str" s="163">
        <v>单位/元</v>
      </c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7.95" customHeight="true">
      <c r="A4" t="str" s="164">
        <v>项   目</v>
      </c>
      <c r="B4" s="164"/>
      <c r="C4" t="str" s="165">
        <v>行次</v>
      </c>
      <c r="D4" t="str" s="166">
        <v>本年金额</v>
      </c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7"/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8.7" customHeight="true">
      <c r="A5" s="164"/>
      <c r="B5" s="164"/>
      <c r="C5" s="165"/>
      <c r="D5" t="str" s="168">
        <v>归属于母公司所有者权益</v>
      </c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9"/>
      <c r="T5" t="str" s="170">
        <v>少数股东权益</v>
      </c>
      <c r="U5" s="169"/>
      <c r="V5" t="str" s="170">
        <v>所有者权益合计</v>
      </c>
      <c r="W5" s="167"/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8.7" customHeight="true">
      <c r="A6" s="164"/>
      <c r="B6" s="164"/>
      <c r="C6" s="165"/>
      <c r="D6" t="str" s="171">
        <v>实收资本</v>
      </c>
      <c r="E6" t="str" s="168">
        <v>其他权益工具</v>
      </c>
      <c r="F6" s="168"/>
      <c r="G6" s="168"/>
      <c r="H6" t="str" s="171">
        <v>资本公积</v>
      </c>
      <c r="I6" t="str" s="171">
        <v>减：库存股</v>
      </c>
      <c r="J6" t="str" s="171">
        <v>其他综合收益</v>
      </c>
      <c r="K6" t="str" s="171">
        <v>  专项储备</v>
      </c>
      <c r="L6" t="str" s="171">
        <v>盈余公积</v>
      </c>
      <c r="M6" s="169"/>
      <c r="N6" t="str" s="171">
        <v>未分配利润</v>
      </c>
      <c r="O6" s="169"/>
      <c r="P6" t="str" s="171">
        <v>外币报表</v>
      </c>
      <c r="Q6" s="169"/>
      <c r="R6" t="str" s="171">
        <v>归属于母公司</v>
      </c>
      <c r="S6" s="169"/>
      <c r="T6" s="170"/>
      <c r="U6" s="169"/>
      <c r="V6" s="170"/>
      <c r="W6" s="167"/>
      <c r="X6" s="7"/>
      <c r="Y6" s="7"/>
      <c r="Z6" s="7"/>
      <c r="AA6" s="7"/>
      <c r="AB6" s="7"/>
      <c r="AC6" s="7"/>
      <c r="AD6" s="7"/>
      <c r="AE6" s="7"/>
      <c r="AF6" s="7"/>
      <c r="AG6" s="7"/>
    </row>
    <row r="7" ht="35.2" customHeight="true">
      <c r="A7" s="164"/>
      <c r="B7" s="164"/>
      <c r="C7" s="165"/>
      <c r="D7" s="171"/>
      <c r="E7" t="str" s="172">
        <v>优先股</v>
      </c>
      <c r="F7" t="str" s="172">
        <v>永续债</v>
      </c>
      <c r="G7" t="str" s="172">
        <v>其他</v>
      </c>
      <c r="H7" s="171"/>
      <c r="I7" s="171"/>
      <c r="J7" s="171"/>
      <c r="K7" s="171"/>
      <c r="L7" s="171"/>
      <c r="M7" s="172"/>
      <c r="N7" s="171"/>
      <c r="O7" s="172"/>
      <c r="P7" s="171"/>
      <c r="Q7" s="173"/>
      <c r="R7" s="171"/>
      <c r="S7" s="173"/>
      <c r="T7" s="170"/>
      <c r="U7" s="169"/>
      <c r="V7" s="170"/>
      <c r="W7" s="167"/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4.2" customHeight="true">
      <c r="A8" t="str" s="174">
        <v>栏次</v>
      </c>
      <c r="B8" s="174"/>
      <c r="C8" t="str" s="175">
        <v>--</v>
      </c>
      <c r="D8" t="n" s="172">
        <v>1.0</v>
      </c>
      <c r="E8" t="n" s="172">
        <v>2.0</v>
      </c>
      <c r="F8" t="n" s="172">
        <v>3.0</v>
      </c>
      <c r="G8" t="n" s="172">
        <v>4.0</v>
      </c>
      <c r="H8" t="n" s="172">
        <v>5.0</v>
      </c>
      <c r="I8" t="n" s="172">
        <v>6.0</v>
      </c>
      <c r="J8" t="n" s="172">
        <v>7.0</v>
      </c>
      <c r="K8" t="n" s="172">
        <v>8.0</v>
      </c>
      <c r="L8" t="n" s="172">
        <v>9.0</v>
      </c>
      <c r="M8" s="172"/>
      <c r="N8" t="n" s="172">
        <v>10.0</v>
      </c>
      <c r="O8" s="172"/>
      <c r="P8" t="n" s="172">
        <v>11.0</v>
      </c>
      <c r="Q8" s="172"/>
      <c r="R8" t="n" s="172">
        <v>12.0</v>
      </c>
      <c r="S8" s="172"/>
      <c r="T8" t="n" s="172">
        <v>13.0</v>
      </c>
      <c r="U8" s="172"/>
      <c r="V8" t="n" s="172">
        <v>14.0</v>
      </c>
      <c r="W8" s="167"/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4.2" customHeight="true">
      <c r="A9" t="str" s="176">
        <v>一、上年期末余额</v>
      </c>
      <c r="B9" s="176"/>
      <c r="C9" t="n" s="175">
        <v>1.0</v>
      </c>
      <c r="D9" t="n" s="177">
        <v>0.0</v>
      </c>
      <c r="E9" t="n" s="177">
        <v>0.0</v>
      </c>
      <c r="F9" t="n" s="177">
        <v>0.0</v>
      </c>
      <c r="G9" t="n" s="177">
        <v>0.0</v>
      </c>
      <c r="H9" t="n" s="177">
        <v>0.0</v>
      </c>
      <c r="I9" t="n" s="177">
        <v>0.0</v>
      </c>
      <c r="J9" t="n" s="177">
        <v>0.0</v>
      </c>
      <c r="K9" t="n" s="177">
        <v>0.0</v>
      </c>
      <c r="L9" t="n" s="177">
        <v>0.0</v>
      </c>
      <c r="M9" s="177"/>
      <c r="N9" t="n" s="177">
        <v>0.0</v>
      </c>
      <c r="O9" s="177"/>
      <c r="P9" s="178"/>
      <c r="Q9" s="178"/>
      <c r="R9" t="n" s="177">
        <f>SUM(D9:H9)-I9+J9+SUM(K9:P9)</f>
        <v>0.0</v>
      </c>
      <c r="S9" s="177"/>
      <c r="T9" s="178"/>
      <c r="U9" s="178"/>
      <c r="V9" t="n" s="177">
        <f>R9-T9</f>
        <v>0.0</v>
      </c>
      <c r="W9" s="179"/>
      <c r="X9" s="180"/>
      <c r="Y9" s="180"/>
      <c r="Z9" s="180"/>
      <c r="AA9" s="180"/>
      <c r="AB9" s="180"/>
      <c r="AC9" s="181"/>
      <c r="AD9" s="181"/>
      <c r="AE9" s="181"/>
      <c r="AF9" s="181"/>
      <c r="AG9" s="181"/>
    </row>
    <row r="10" ht="14.2" customHeight="true">
      <c r="A10" t="str" s="176">
        <v>       加：会计政策变更</v>
      </c>
      <c r="B10" s="176"/>
      <c r="C10" t="n" s="175">
        <v>2.0</v>
      </c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t="n" s="177">
        <f>SUM(D10:H10)-I10+J10+SUM(K10:P10)</f>
        <v>0.0</v>
      </c>
      <c r="S10" s="177"/>
      <c r="T10" s="178"/>
      <c r="U10" s="178"/>
      <c r="V10" t="n" s="177">
        <f>R10-T10</f>
        <v>0.0</v>
      </c>
      <c r="W10" s="179"/>
      <c r="X10" s="180"/>
      <c r="Y10" s="180"/>
      <c r="Z10" s="180"/>
      <c r="AA10" s="180"/>
      <c r="AB10" s="180"/>
      <c r="AC10" s="181"/>
      <c r="AD10" s="181"/>
      <c r="AE10" s="181"/>
      <c r="AF10" s="181"/>
      <c r="AG10" s="181"/>
    </row>
    <row r="11" ht="14.2" customHeight="true">
      <c r="A11" t="str" s="176">
        <v>           前期差错更正</v>
      </c>
      <c r="B11" s="176"/>
      <c r="C11" t="n" s="175">
        <v>3.0</v>
      </c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t="n" s="177">
        <f>SUM(D11:H11)-I11+J11+SUM(K11:P11)</f>
        <v>0.0</v>
      </c>
      <c r="S11" s="177"/>
      <c r="T11" s="178"/>
      <c r="U11" s="178"/>
      <c r="V11" t="n" s="177">
        <f>R11-T11</f>
        <v>0.0</v>
      </c>
      <c r="W11" s="179"/>
      <c r="X11" s="180"/>
      <c r="Y11" s="180"/>
      <c r="Z11" s="180"/>
      <c r="AA11" s="180"/>
      <c r="AB11" s="180"/>
      <c r="AC11" s="181"/>
      <c r="AD11" s="181"/>
      <c r="AE11" s="181"/>
      <c r="AF11" s="181"/>
      <c r="AG11" s="181"/>
    </row>
    <row r="12" ht="14.2" customHeight="true">
      <c r="A12" t="str" s="176">
        <v>           其他</v>
      </c>
      <c r="B12" s="176"/>
      <c r="C12" t="n" s="175">
        <v>4.0</v>
      </c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t="n" s="177">
        <f>SUM(D12:H12)-I12+J12+SUM(K12:P12)</f>
        <v>0.0</v>
      </c>
      <c r="S12" s="182"/>
      <c r="T12" s="178"/>
      <c r="U12" s="178"/>
      <c r="V12" t="n" s="177">
        <f>R12-T12</f>
        <v>0.0</v>
      </c>
      <c r="W12" s="179"/>
      <c r="X12" s="180"/>
      <c r="Y12" s="180"/>
      <c r="Z12" s="180"/>
      <c r="AA12" s="180"/>
      <c r="AB12" s="180"/>
      <c r="AC12" s="181"/>
      <c r="AD12" s="181"/>
      <c r="AE12" s="181"/>
      <c r="AF12" s="181"/>
      <c r="AG12" s="181"/>
    </row>
    <row r="13" ht="14.2" customHeight="true">
      <c r="A13" t="str" s="176">
        <v>二、本年年初余额</v>
      </c>
      <c r="B13" s="176"/>
      <c r="C13" t="n" s="175">
        <v>5.0</v>
      </c>
      <c r="D13" t="n" s="177">
        <f>D9+D10+D11+D12</f>
        <v>0.0</v>
      </c>
      <c r="E13" t="n" s="177">
        <f>E9+E10+E11+E12</f>
        <v>0.0</v>
      </c>
      <c r="F13" t="n" s="177">
        <f>F9+F10+F11+F12</f>
        <v>0.0</v>
      </c>
      <c r="G13" t="n" s="177">
        <f>G9+G10+G11+G12</f>
        <v>0.0</v>
      </c>
      <c r="H13" t="n" s="177">
        <f>H9+H10+H11+H12</f>
        <v>0.0</v>
      </c>
      <c r="I13" t="n" s="177">
        <f>I9+I10+I11+I12</f>
        <v>0.0</v>
      </c>
      <c r="J13" t="n" s="177">
        <f>J9+J10+J11+J12</f>
        <v>0.0</v>
      </c>
      <c r="K13" t="n" s="177">
        <f>K9+K10+K11+K12</f>
        <v>0.0</v>
      </c>
      <c r="L13" t="n" s="177">
        <f>L9+L10+L11+L12</f>
        <v>0.0</v>
      </c>
      <c r="M13" t="n" s="177">
        <f>M9+M10+M11+M12</f>
        <v>0.0</v>
      </c>
      <c r="N13" t="n" s="177">
        <f>N9+N10+N11+N12</f>
        <v>0.0</v>
      </c>
      <c r="O13" t="n" s="177">
        <f>O9+O10+O11+O12</f>
        <v>0.0</v>
      </c>
      <c r="P13" t="n" s="177">
        <f>P9+P10+P11+P12</f>
        <v>0.0</v>
      </c>
      <c r="Q13" t="n" s="177">
        <f>Q9+Q10+Q11+Q12</f>
        <v>0.0</v>
      </c>
      <c r="R13" t="n" s="177">
        <f>R9+R10+R11+R12</f>
        <v>0.0</v>
      </c>
      <c r="S13" t="n" s="177">
        <f>S9+S10+S11+S12</f>
        <v>0.0</v>
      </c>
      <c r="T13" t="n" s="177">
        <f>T9+T10+T11+T12</f>
        <v>0.0</v>
      </c>
      <c r="U13" t="n" s="177">
        <f>U9+U10+U11+U12</f>
        <v>0.0</v>
      </c>
      <c r="V13" t="n" s="177">
        <f>V9+V10+V11+V12</f>
        <v>0.0</v>
      </c>
      <c r="W13" s="179"/>
      <c r="X13" s="180"/>
      <c r="Y13" s="180"/>
      <c r="Z13" s="180"/>
      <c r="AA13" s="180"/>
      <c r="AB13" s="180"/>
      <c r="AC13" s="181"/>
      <c r="AD13" s="181"/>
      <c r="AE13" s="181"/>
      <c r="AF13" s="181"/>
      <c r="AG13" s="181"/>
    </row>
    <row r="14" ht="14.2" customHeight="true">
      <c r="A14" t="str" s="176">
        <v>三、本年增减变动金额（减少以“-”号填列）</v>
      </c>
      <c r="B14" s="176"/>
      <c r="C14" t="n" s="175">
        <v>6.0</v>
      </c>
      <c r="D14" t="n" s="177">
        <f>D16+D21+D25+D15</f>
        <v>0.0</v>
      </c>
      <c r="E14" t="n" s="177">
        <f>E16+E21+E25+E15</f>
        <v>0.0</v>
      </c>
      <c r="F14" t="n" s="177">
        <f>F16+F21+F25+F15</f>
        <v>0.0</v>
      </c>
      <c r="G14" t="n" s="177">
        <f>G16+G21+G25+G15</f>
        <v>0.0</v>
      </c>
      <c r="H14" t="n" s="177">
        <f>H16+H21+H25+H15</f>
        <v>0.0</v>
      </c>
      <c r="I14" t="n" s="177">
        <f>I16+I21+I25+I15</f>
        <v>0.0</v>
      </c>
      <c r="J14" t="n" s="177">
        <f>J16+J21+J25+J15</f>
        <v>0.0</v>
      </c>
      <c r="K14" t="n" s="177">
        <f>K16+K21+K25+K15</f>
        <v>0.0</v>
      </c>
      <c r="L14" t="n" s="177">
        <f>L16+L21+L25+L15</f>
        <v>0.0</v>
      </c>
      <c r="M14" t="n" s="177">
        <f>M16+M21+M25+M15</f>
        <v>0.0</v>
      </c>
      <c r="N14" t="n" s="177">
        <f>N16+N21+N25+N15</f>
        <v>0.0</v>
      </c>
      <c r="O14" t="n" s="177">
        <f>O16+O21+O25+O15</f>
        <v>0.0</v>
      </c>
      <c r="P14" t="n" s="177">
        <f>P16+P21+P25+P15</f>
        <v>0.0</v>
      </c>
      <c r="Q14" t="n" s="177">
        <f>Q16+Q21+Q25+Q15</f>
        <v>0.0</v>
      </c>
      <c r="R14" t="n" s="177">
        <f>R16+R21+R25+R15</f>
        <v>0.0</v>
      </c>
      <c r="S14" t="n" s="177">
        <f>S16+S21+S25+S15</f>
        <v>0.0</v>
      </c>
      <c r="T14" t="n" s="177">
        <f>T16+T21+T25+T15</f>
        <v>0.0</v>
      </c>
      <c r="U14" t="n" s="177">
        <f>U16+U21+U25+U15</f>
        <v>0.0</v>
      </c>
      <c r="V14" t="n" s="177">
        <f>V16+V21+V25+V15</f>
        <v>0.0</v>
      </c>
      <c r="W14" s="179"/>
      <c r="X14" s="180"/>
      <c r="Y14" s="180"/>
      <c r="Z14" s="180"/>
      <c r="AA14" s="180"/>
      <c r="AB14" s="180"/>
      <c r="AC14" s="181"/>
      <c r="AD14" s="181"/>
      <c r="AE14" s="181"/>
      <c r="AF14" s="181"/>
      <c r="AG14" s="181"/>
    </row>
    <row r="15" ht="14.2" customHeight="true">
      <c r="A15" t="str" s="176">
        <v>（一）综合收益总额</v>
      </c>
      <c r="B15" s="176"/>
      <c r="C15" t="n" s="175">
        <v>7.0</v>
      </c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t="n" s="177">
        <f>利润表!E54</f>
        <v>0.0</v>
      </c>
      <c r="O15" s="177"/>
      <c r="P15" s="178"/>
      <c r="Q15" s="178"/>
      <c r="R15" t="n" s="177">
        <f>SUM(D15:H15)-I15+J15+SUM(K15:P15)</f>
        <v>0.0</v>
      </c>
      <c r="S15" s="177"/>
      <c r="T15" s="178"/>
      <c r="U15" s="178"/>
      <c r="V15" t="n" s="177">
        <f>R15-T15</f>
        <v>0.0</v>
      </c>
      <c r="W15" s="179"/>
      <c r="X15" s="180"/>
      <c r="Y15" s="180"/>
      <c r="Z15" s="180"/>
      <c r="AA15" s="180"/>
      <c r="AB15" s="180"/>
      <c r="AC15" s="181"/>
      <c r="AD15" s="181"/>
      <c r="AE15" s="181"/>
      <c r="AF15" s="181"/>
      <c r="AG15" s="181"/>
    </row>
    <row r="16" ht="14.2" customHeight="true">
      <c r="A16" t="str" s="176">
        <v>（二）所有者投入和减少资本</v>
      </c>
      <c r="B16" s="176"/>
      <c r="C16" t="n" s="175">
        <v>8.0</v>
      </c>
      <c r="D16" t="n" s="177">
        <f>SUM(D17:D20)</f>
        <v>0.0</v>
      </c>
      <c r="E16" t="n" s="177">
        <f>SUM(E17:E20)</f>
        <v>0.0</v>
      </c>
      <c r="F16" t="n" s="177">
        <f>SUM(F17:F20)</f>
        <v>0.0</v>
      </c>
      <c r="G16" t="n" s="177">
        <f>SUM(G17:G20)</f>
        <v>0.0</v>
      </c>
      <c r="H16" t="n" s="177">
        <f>SUM(H17:H20)</f>
        <v>0.0</v>
      </c>
      <c r="I16" t="n" s="177">
        <f>SUM(I17:I20)</f>
        <v>0.0</v>
      </c>
      <c r="J16" t="n" s="177">
        <f>SUM(J17:J20)</f>
        <v>0.0</v>
      </c>
      <c r="K16" t="n" s="177">
        <f>SUM(K17:K20)</f>
        <v>0.0</v>
      </c>
      <c r="L16" t="n" s="177">
        <f>SUM(L17:L20)</f>
        <v>0.0</v>
      </c>
      <c r="M16" t="n" s="177">
        <f>SUM(M17:M20)</f>
        <v>0.0</v>
      </c>
      <c r="N16" t="n" s="177">
        <f>SUM(N17:N20)</f>
        <v>0.0</v>
      </c>
      <c r="O16" t="n" s="177">
        <f>SUM(O17:O20)</f>
        <v>0.0</v>
      </c>
      <c r="P16" t="n" s="177">
        <f>SUM(P17:P20)</f>
        <v>0.0</v>
      </c>
      <c r="Q16" t="n" s="177">
        <f>SUM(Q17:Q20)</f>
        <v>0.0</v>
      </c>
      <c r="R16" t="n" s="177">
        <f>SUM(R17:R20)</f>
        <v>0.0</v>
      </c>
      <c r="S16" t="n" s="177">
        <f>SUM(S17:S20)</f>
        <v>0.0</v>
      </c>
      <c r="T16" t="n" s="177">
        <f>SUM(T17:T20)</f>
        <v>0.0</v>
      </c>
      <c r="U16" t="n" s="177">
        <f>SUM(U17:U20)</f>
        <v>0.0</v>
      </c>
      <c r="V16" t="n" s="177">
        <f>SUM(V17:V20)</f>
        <v>0.0</v>
      </c>
      <c r="W16" s="179"/>
      <c r="X16" s="180"/>
      <c r="Y16" s="180"/>
      <c r="Z16" s="180"/>
      <c r="AA16" s="180"/>
      <c r="AB16" s="180"/>
      <c r="AC16" s="181"/>
      <c r="AD16" s="181"/>
      <c r="AE16" s="181"/>
      <c r="AF16" s="181"/>
      <c r="AG16" s="181"/>
    </row>
    <row r="17" ht="14.2" customHeight="true">
      <c r="A17" t="str" s="176">
        <v>  1．所有者投入普通股</v>
      </c>
      <c r="B17" s="176"/>
      <c r="C17" t="n" s="175">
        <v>9.0</v>
      </c>
      <c r="D17" t="n" s="178">
        <v>0.0</v>
      </c>
      <c r="E17" t="n" s="178">
        <v>0.0</v>
      </c>
      <c r="F17" t="n" s="178">
        <v>0.0</v>
      </c>
      <c r="G17" t="n" s="178">
        <v>0.0</v>
      </c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t="n" s="177">
        <f>SUM(D17:H17)-I17+J17+SUM(K17:P17)</f>
        <v>0.0</v>
      </c>
      <c r="S17" s="177"/>
      <c r="T17" s="178"/>
      <c r="U17" s="178"/>
      <c r="V17" t="n" s="177">
        <f>R17-T17</f>
        <v>0.0</v>
      </c>
      <c r="W17" s="179"/>
      <c r="X17" s="180"/>
      <c r="Y17" s="180"/>
      <c r="Z17" s="180"/>
      <c r="AA17" s="180"/>
      <c r="AB17" s="180"/>
      <c r="AC17" s="181"/>
      <c r="AD17" s="181"/>
      <c r="AE17" s="181"/>
      <c r="AF17" s="181"/>
      <c r="AG17" s="181"/>
    </row>
    <row r="18" ht="14.2" customHeight="true">
      <c r="A18" t="str" s="176">
        <v>  2．其他权益工具持有者投入资本</v>
      </c>
      <c r="B18" s="176"/>
      <c r="C18" t="n" s="175">
        <v>10.0</v>
      </c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t="n" s="177">
        <f>SUM(D18:H18)-I18+J18+SUM(K18:P18)</f>
        <v>0.0</v>
      </c>
      <c r="S18" s="177"/>
      <c r="T18" s="178"/>
      <c r="U18" s="178"/>
      <c r="V18" t="n" s="177">
        <f>R18-T18</f>
        <v>0.0</v>
      </c>
      <c r="W18" s="179"/>
      <c r="X18" s="180"/>
      <c r="Y18" s="180"/>
      <c r="Z18" s="180"/>
      <c r="AA18" s="180"/>
      <c r="AB18" s="180"/>
      <c r="AC18" s="181"/>
      <c r="AD18" s="181"/>
      <c r="AE18" s="181"/>
      <c r="AF18" s="181"/>
      <c r="AG18" s="181"/>
    </row>
    <row r="19" ht="14.2" customHeight="true">
      <c r="A19" t="str" s="176">
        <v>  3．股份支付计入所有者权益的金额</v>
      </c>
      <c r="B19" s="176"/>
      <c r="C19" t="n" s="175">
        <v>11.0</v>
      </c>
      <c r="D19" s="178"/>
      <c r="E19" s="178"/>
      <c r="F19" s="178"/>
      <c r="G19" s="178"/>
      <c r="H19" s="178"/>
      <c r="I19" t="n" s="178">
        <v>0.0</v>
      </c>
      <c r="J19" s="178"/>
      <c r="K19" s="178"/>
      <c r="L19" s="178"/>
      <c r="M19" s="178"/>
      <c r="N19" s="178"/>
      <c r="O19" s="178"/>
      <c r="P19" s="178"/>
      <c r="Q19" s="178"/>
      <c r="R19" t="n" s="177">
        <f>SUM(D19:H19)-I19+J19+SUM(K19:P19)</f>
        <v>0.0</v>
      </c>
      <c r="S19" s="177"/>
      <c r="T19" s="178"/>
      <c r="U19" s="178"/>
      <c r="V19" t="n" s="177">
        <f>R19-T19</f>
        <v>0.0</v>
      </c>
      <c r="W19" s="179"/>
      <c r="X19" s="180"/>
      <c r="Y19" s="180"/>
      <c r="Z19" s="180"/>
      <c r="AA19" s="180"/>
      <c r="AB19" s="180"/>
      <c r="AC19" s="181"/>
      <c r="AD19" s="181"/>
      <c r="AE19" s="181"/>
      <c r="AF19" s="181"/>
      <c r="AG19" s="181"/>
    </row>
    <row r="20" ht="14.2" customHeight="true">
      <c r="A20" t="str" s="176">
        <v>  4.其他</v>
      </c>
      <c r="B20" s="176"/>
      <c r="C20" t="n" s="175">
        <v>12.0</v>
      </c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t="n" s="177">
        <f>SUM(D20:H20)-I20+J20+SUM(K20:P20)</f>
        <v>0.0</v>
      </c>
      <c r="S20" s="177"/>
      <c r="T20" s="178"/>
      <c r="U20" s="178"/>
      <c r="V20" t="n" s="177">
        <f>R20-T20</f>
        <v>0.0</v>
      </c>
      <c r="W20" s="179"/>
      <c r="X20" s="180"/>
      <c r="Y20" s="180"/>
      <c r="Z20" s="180"/>
      <c r="AA20" s="180"/>
      <c r="AB20" s="180"/>
      <c r="AC20" s="181"/>
      <c r="AD20" s="181"/>
      <c r="AE20" s="181"/>
      <c r="AF20" s="181"/>
      <c r="AG20" s="181"/>
    </row>
    <row r="21" ht="14.2" customHeight="true">
      <c r="A21" t="str" s="176">
        <v>（三）利润分配</v>
      </c>
      <c r="B21" s="176"/>
      <c r="C21" t="n" s="175">
        <v>13.0</v>
      </c>
      <c r="D21" t="n" s="177">
        <f>SUM(D22:D24)</f>
        <v>0.0</v>
      </c>
      <c r="E21" t="n" s="177">
        <f>SUM(E22:E24)</f>
        <v>0.0</v>
      </c>
      <c r="F21" t="n" s="177">
        <f>SUM(F22:F24)</f>
        <v>0.0</v>
      </c>
      <c r="G21" t="n" s="177">
        <f>SUM(G22:G24)</f>
        <v>0.0</v>
      </c>
      <c r="H21" t="n" s="177">
        <f>SUM(H22:H24)</f>
        <v>0.0</v>
      </c>
      <c r="I21" t="n" s="177">
        <f>SUM(I22:I24)</f>
        <v>0.0</v>
      </c>
      <c r="J21" t="n" s="177">
        <f>SUM(J22:J24)</f>
        <v>0.0</v>
      </c>
      <c r="K21" t="n" s="177">
        <f>SUM(K22:K24)</f>
        <v>0.0</v>
      </c>
      <c r="L21" t="n" s="177">
        <f>SUM(L22:L24)</f>
        <v>0.0</v>
      </c>
      <c r="M21" t="n" s="177">
        <f>SUM(M22:M24)</f>
        <v>0.0</v>
      </c>
      <c r="N21" t="n" s="177">
        <f>SUM(N22:N24)</f>
        <v>0.0</v>
      </c>
      <c r="O21" t="n" s="177">
        <f>SUM(O22:O24)</f>
        <v>0.0</v>
      </c>
      <c r="P21" t="n" s="177">
        <f>SUM(P22:P24)</f>
        <v>0.0</v>
      </c>
      <c r="Q21" t="n" s="177">
        <f>SUM(Q22:Q24)</f>
        <v>0.0</v>
      </c>
      <c r="R21" t="n" s="177">
        <f>SUM(R22:R24)</f>
        <v>0.0</v>
      </c>
      <c r="S21" t="n" s="177">
        <f>SUM(S22:S24)</f>
        <v>0.0</v>
      </c>
      <c r="T21" t="n" s="177">
        <f>SUM(T22:T24)</f>
        <v>0.0</v>
      </c>
      <c r="U21" t="n" s="177">
        <f>SUM(U22:U24)</f>
        <v>0.0</v>
      </c>
      <c r="V21" t="n" s="177">
        <f>SUM(V22:V24)</f>
        <v>0.0</v>
      </c>
      <c r="W21" s="179"/>
      <c r="X21" s="180"/>
      <c r="Y21" s="180"/>
      <c r="Z21" s="180"/>
      <c r="AA21" s="180"/>
      <c r="AB21" s="180"/>
      <c r="AC21" s="181"/>
      <c r="AD21" s="181"/>
      <c r="AE21" s="181"/>
      <c r="AF21" s="181"/>
      <c r="AG21" s="181"/>
    </row>
    <row r="22" ht="14.2" customHeight="true">
      <c r="A22" t="str" s="176">
        <v>  1．提取盈余公积</v>
      </c>
      <c r="B22" s="176"/>
      <c r="C22" t="n" s="175">
        <v>14.0</v>
      </c>
      <c r="D22" s="178"/>
      <c r="E22" s="178"/>
      <c r="F22" s="178"/>
      <c r="G22" s="178"/>
      <c r="H22" s="178"/>
      <c r="I22" s="178"/>
      <c r="J22" s="178"/>
      <c r="K22" s="178"/>
      <c r="L22" t="n" s="178">
        <v>0.0</v>
      </c>
      <c r="M22" s="178"/>
      <c r="N22" t="n" s="178">
        <v>0.0</v>
      </c>
      <c r="O22" s="178"/>
      <c r="P22" s="178"/>
      <c r="Q22" s="178"/>
      <c r="R22" t="n" s="177">
        <f>SUM(D22:H22)-I22+J22+SUM(K22:P22)</f>
        <v>0.0</v>
      </c>
      <c r="S22" s="177"/>
      <c r="T22" s="178"/>
      <c r="U22" s="178"/>
      <c r="V22" t="n" s="177">
        <f>R22-T22</f>
        <v>0.0</v>
      </c>
      <c r="W22" s="179"/>
      <c r="X22" s="180"/>
      <c r="Y22" s="180"/>
      <c r="Z22" s="180"/>
      <c r="AA22" s="180"/>
      <c r="AB22" s="180"/>
      <c r="AC22" s="181"/>
      <c r="AD22" s="181"/>
      <c r="AE22" s="181"/>
      <c r="AF22" s="181"/>
      <c r="AG22" s="181"/>
    </row>
    <row r="23" ht="14.2" customHeight="true">
      <c r="A23" t="str" s="176">
        <v>  2．对所有者（或股东）的分配</v>
      </c>
      <c r="B23" s="176"/>
      <c r="C23" t="n" s="175">
        <v>15.0</v>
      </c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t="n" s="178">
        <v>0.0</v>
      </c>
      <c r="O23" s="178"/>
      <c r="P23" s="178"/>
      <c r="Q23" s="178"/>
      <c r="R23" t="n" s="177">
        <f>SUM(D23:H23)-I23+J23+SUM(K23:P23)</f>
        <v>0.0</v>
      </c>
      <c r="S23" s="177"/>
      <c r="T23" s="178"/>
      <c r="U23" s="178"/>
      <c r="V23" t="n" s="177">
        <f>R23-T23</f>
        <v>0.0</v>
      </c>
      <c r="W23" s="179"/>
      <c r="X23" s="180"/>
      <c r="Y23" s="180"/>
      <c r="Z23" s="180"/>
      <c r="AA23" s="180"/>
      <c r="AB23" s="180"/>
      <c r="AC23" s="181"/>
      <c r="AD23" s="181"/>
      <c r="AE23" s="181"/>
      <c r="AF23" s="181"/>
      <c r="AG23" s="181"/>
    </row>
    <row r="24" ht="14.2" customHeight="true">
      <c r="A24" t="str" s="176">
        <v>  3．其他</v>
      </c>
      <c r="B24" s="176"/>
      <c r="C24" t="n" s="175">
        <v>16.0</v>
      </c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t="n" s="177">
        <f>SUM(D24:H24)-I24+J24+SUM(K24:P24)</f>
        <v>0.0</v>
      </c>
      <c r="S24" s="177"/>
      <c r="T24" s="178"/>
      <c r="U24" s="178"/>
      <c r="V24" t="n" s="177">
        <f>R24-T24</f>
        <v>0.0</v>
      </c>
      <c r="W24" s="179"/>
      <c r="X24" s="180"/>
      <c r="Y24" s="180"/>
      <c r="Z24" s="180"/>
      <c r="AA24" s="180"/>
      <c r="AB24" s="180"/>
      <c r="AC24" s="181"/>
      <c r="AD24" s="181"/>
      <c r="AE24" s="181"/>
      <c r="AF24" s="181"/>
      <c r="AG24" s="181"/>
    </row>
    <row r="25" ht="14.2" customHeight="true">
      <c r="A25" t="str" s="176">
        <v>（四）所有者权益内部结转</v>
      </c>
      <c r="B25" s="176"/>
      <c r="C25" t="n" s="175">
        <v>17.0</v>
      </c>
      <c r="D25" t="n" s="177">
        <f>SUM(D26:D31)</f>
        <v>0.0</v>
      </c>
      <c r="E25" t="n" s="177">
        <f>SUM(E26:E31)</f>
        <v>0.0</v>
      </c>
      <c r="F25" t="n" s="177">
        <f>SUM(F26:F31)</f>
        <v>0.0</v>
      </c>
      <c r="G25" t="n" s="177">
        <f>SUM(G26:G31)</f>
        <v>0.0</v>
      </c>
      <c r="H25" t="n" s="177">
        <f>SUM(H26:H31)</f>
        <v>0.0</v>
      </c>
      <c r="I25" t="n" s="177">
        <f>SUM(I26:I31)</f>
        <v>0.0</v>
      </c>
      <c r="J25" t="n" s="177">
        <f>SUM(J26:J31)</f>
        <v>0.0</v>
      </c>
      <c r="K25" t="n" s="177">
        <f>SUM(K26:K31)</f>
        <v>0.0</v>
      </c>
      <c r="L25" t="n" s="177">
        <f>SUM(L26:L31)</f>
        <v>0.0</v>
      </c>
      <c r="M25" t="n" s="177">
        <f>SUM(M26:M31)</f>
        <v>0.0</v>
      </c>
      <c r="N25" t="n" s="177">
        <f>SUM(N26:N31)</f>
        <v>0.0</v>
      </c>
      <c r="O25" t="n" s="177">
        <f>SUM(O26:O31)</f>
        <v>0.0</v>
      </c>
      <c r="P25" t="n" s="177">
        <f>SUM(P26:P31)</f>
        <v>0.0</v>
      </c>
      <c r="Q25" t="n" s="177">
        <f>SUM(Q26:Q31)</f>
        <v>0.0</v>
      </c>
      <c r="R25" t="n" s="177">
        <f>SUM(R26:R31)</f>
        <v>0.0</v>
      </c>
      <c r="S25" t="n" s="177">
        <f>SUM(S26:S31)</f>
        <v>0.0</v>
      </c>
      <c r="T25" t="n" s="177">
        <f>SUM(T26:T31)</f>
        <v>0.0</v>
      </c>
      <c r="U25" t="n" s="177">
        <f>SUM(U26:U31)</f>
        <v>0.0</v>
      </c>
      <c r="V25" t="n" s="177">
        <f>SUM(V26:V31)</f>
        <v>0.0</v>
      </c>
      <c r="W25" s="179"/>
      <c r="X25" s="180"/>
      <c r="Y25" s="180"/>
      <c r="Z25" s="180"/>
      <c r="AA25" s="180"/>
      <c r="AB25" s="180"/>
      <c r="AC25" s="181"/>
      <c r="AD25" s="181"/>
      <c r="AE25" s="181"/>
      <c r="AF25" s="181"/>
      <c r="AG25" s="181"/>
    </row>
    <row r="26" ht="14.2" customHeight="true">
      <c r="A26" t="str" s="176">
        <v>  1．资本公积转增资本（或股本）</v>
      </c>
      <c r="B26" s="176"/>
      <c r="C26" t="n" s="175">
        <v>18.0</v>
      </c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t="n" s="177">
        <f>SUM(D26:H26)-I26+J26+SUM(K26:P26)</f>
        <v>0.0</v>
      </c>
      <c r="S26" s="177"/>
      <c r="T26" s="178"/>
      <c r="U26" s="178"/>
      <c r="V26" t="n" s="177">
        <f>R26-T26</f>
        <v>0.0</v>
      </c>
      <c r="W26" s="179"/>
      <c r="X26" s="180"/>
      <c r="Y26" s="180"/>
      <c r="Z26" s="180"/>
      <c r="AA26" s="180"/>
      <c r="AB26" s="180"/>
      <c r="AC26" s="181"/>
      <c r="AD26" s="181"/>
      <c r="AE26" s="181"/>
      <c r="AF26" s="181"/>
      <c r="AG26" s="181"/>
    </row>
    <row r="27" ht="14.2" customHeight="true">
      <c r="A27" t="str" s="176">
        <v>  2．盈余公积转增资本（或股本）</v>
      </c>
      <c r="B27" s="176"/>
      <c r="C27" t="n" s="175">
        <v>19.0</v>
      </c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t="n" s="177">
        <f>SUM(D27:H27)-I27+J27+SUM(K27:P27)</f>
        <v>0.0</v>
      </c>
      <c r="S27" s="177"/>
      <c r="T27" s="178"/>
      <c r="U27" s="178"/>
      <c r="V27" t="n" s="177">
        <f>R27-T27</f>
        <v>0.0</v>
      </c>
      <c r="W27" s="179"/>
      <c r="X27" s="180"/>
      <c r="Y27" s="180"/>
      <c r="Z27" s="180"/>
      <c r="AA27" s="180"/>
      <c r="AB27" s="180"/>
      <c r="AC27" s="181"/>
      <c r="AD27" s="181"/>
      <c r="AE27" s="181"/>
      <c r="AF27" s="181"/>
      <c r="AG27" s="181"/>
    </row>
    <row r="28" ht="14.2" customHeight="true">
      <c r="A28" t="str" s="176">
        <v>  3．盈余公积弥补亏损</v>
      </c>
      <c r="B28" s="176"/>
      <c r="C28" t="n" s="175">
        <v>20.0</v>
      </c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t="n" s="177">
        <f>SUM(D28:H28)-I28+J28+SUM(K28:P28)</f>
        <v>0.0</v>
      </c>
      <c r="S28" s="177"/>
      <c r="T28" s="178"/>
      <c r="U28" s="178"/>
      <c r="V28" t="n" s="177">
        <f>R28-T28</f>
        <v>0.0</v>
      </c>
      <c r="W28" s="179"/>
      <c r="X28" s="180"/>
      <c r="Y28" s="180"/>
      <c r="Z28" s="180"/>
      <c r="AA28" s="180"/>
      <c r="AB28" s="180"/>
      <c r="AC28" s="181"/>
      <c r="AD28" s="181"/>
      <c r="AE28" s="181"/>
      <c r="AF28" s="181"/>
      <c r="AG28" s="181"/>
    </row>
    <row r="29" ht="14.2" customHeight="true">
      <c r="A29" t="str" s="176">
        <v>  4．设定受益计划变动额结转留存收益</v>
      </c>
      <c r="B29" s="176"/>
      <c r="C29" t="n" s="175">
        <v>21.0</v>
      </c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t="n" s="177">
        <f>SUM(D29:H29)-I29+J29+SUM(K29:P29)</f>
        <v>0.0</v>
      </c>
      <c r="S29" s="177"/>
      <c r="T29" s="178"/>
      <c r="U29" s="178"/>
      <c r="V29" t="n" s="177">
        <f>R29-T29</f>
        <v>0.0</v>
      </c>
      <c r="W29" s="179"/>
      <c r="X29" s="180"/>
      <c r="Y29" s="180"/>
      <c r="Z29" s="180"/>
      <c r="AA29" s="180"/>
      <c r="AB29" s="180"/>
      <c r="AC29" s="181"/>
      <c r="AD29" s="181"/>
      <c r="AE29" s="181"/>
      <c r="AF29" s="181"/>
      <c r="AG29" s="181"/>
    </row>
    <row r="30" ht="14.2" customHeight="true">
      <c r="A30" t="str" s="176">
        <v>  5.其他综合收益结转留存收益</v>
      </c>
      <c r="B30" s="176"/>
      <c r="C30" t="n" s="175">
        <v>22.0</v>
      </c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t="n" s="177">
        <f>SUM(D30:H30)-I30+J30+SUM(K30:P30)</f>
        <v>0.0</v>
      </c>
      <c r="S30" s="177"/>
      <c r="T30" s="178"/>
      <c r="U30" s="178"/>
      <c r="V30" t="n" s="177">
        <f>R30-T30</f>
        <v>0.0</v>
      </c>
      <c r="W30" s="179"/>
      <c r="X30" s="180"/>
      <c r="Y30" s="180"/>
      <c r="Z30" s="180"/>
      <c r="AA30" s="180"/>
      <c r="AB30" s="180"/>
      <c r="AC30" s="181"/>
      <c r="AD30" s="181"/>
      <c r="AE30" s="181"/>
      <c r="AF30" s="181"/>
      <c r="AG30" s="181"/>
    </row>
    <row r="31" ht="14.2" customHeight="true">
      <c r="A31" t="str" s="176">
        <v>  6.其他</v>
      </c>
      <c r="B31" s="176"/>
      <c r="C31" t="n" s="175">
        <v>23.0</v>
      </c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t="n" s="177">
        <f>SUM(D31:H31)-I31+J31+SUM(K31:P31)</f>
        <v>0.0</v>
      </c>
      <c r="S31" s="177"/>
      <c r="T31" s="178"/>
      <c r="U31" s="178"/>
      <c r="V31" t="n" s="177">
        <f>R31-T31</f>
        <v>0.0</v>
      </c>
      <c r="W31" s="179"/>
      <c r="X31" s="180"/>
      <c r="Y31" s="180"/>
      <c r="Z31" s="180"/>
      <c r="AA31" s="180"/>
      <c r="AB31" s="180"/>
      <c r="AC31" s="181"/>
      <c r="AD31" s="181"/>
      <c r="AE31" s="181"/>
      <c r="AF31" s="181"/>
      <c r="AG31" s="181"/>
    </row>
    <row r="32" ht="14.2" customHeight="true">
      <c r="A32" t="str" s="176">
        <v>四、本年期末余额</v>
      </c>
      <c r="B32" s="176"/>
      <c r="C32" t="n" s="175">
        <v>24.0</v>
      </c>
      <c r="D32" t="n" s="177">
        <f>D13+D14</f>
        <v>0.0</v>
      </c>
      <c r="E32" t="n" s="177">
        <f>E13+E14</f>
        <v>0.0</v>
      </c>
      <c r="F32" t="n" s="177">
        <f>F13+F14</f>
        <v>0.0</v>
      </c>
      <c r="G32" t="n" s="177">
        <f>G13+G14</f>
        <v>0.0</v>
      </c>
      <c r="H32" t="n" s="177">
        <f>H13+H14</f>
        <v>0.0</v>
      </c>
      <c r="I32" t="n" s="177">
        <f>I13+I14</f>
        <v>0.0</v>
      </c>
      <c r="J32" t="n" s="177">
        <f>J13+J14</f>
        <v>0.0</v>
      </c>
      <c r="K32" t="n" s="177">
        <f>K13+K14</f>
        <v>0.0</v>
      </c>
      <c r="L32" t="n" s="177">
        <f>L13+L14</f>
        <v>0.0</v>
      </c>
      <c r="M32" t="n" s="177">
        <f>M13+M14</f>
        <v>0.0</v>
      </c>
      <c r="N32" t="n" s="177">
        <f>N13+N14</f>
        <v>0.0</v>
      </c>
      <c r="O32" t="n" s="177">
        <f>O13+O14</f>
        <v>0.0</v>
      </c>
      <c r="P32" t="n" s="177">
        <f>P13+P14</f>
        <v>0.0</v>
      </c>
      <c r="Q32" t="n" s="177">
        <f>Q13+Q14</f>
        <v>0.0</v>
      </c>
      <c r="R32" t="n" s="177">
        <f>R13+R14</f>
        <v>0.0</v>
      </c>
      <c r="S32" t="n" s="177">
        <f>S13+S14</f>
        <v>0.0</v>
      </c>
      <c r="T32" t="n" s="177">
        <f>T13+T14</f>
        <v>0.0</v>
      </c>
      <c r="U32" t="n" s="177">
        <f>U13+U14</f>
        <v>0.0</v>
      </c>
      <c r="V32" t="n" s="177">
        <f>V13+V14</f>
        <v>0.0</v>
      </c>
      <c r="W32" s="179"/>
      <c r="X32" s="180"/>
      <c r="Y32" s="180"/>
      <c r="Z32" s="180"/>
      <c r="AA32" s="180"/>
      <c r="AB32" s="180"/>
      <c r="AC32" s="181"/>
      <c r="AD32" s="181"/>
      <c r="AE32" s="181"/>
      <c r="AF32" s="181"/>
      <c r="AG32" s="181"/>
    </row>
    <row r="33" ht="14.2" customHeight="true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180"/>
      <c r="X33" s="180"/>
      <c r="Y33" s="180"/>
      <c r="Z33" s="180"/>
      <c r="AA33" s="180"/>
      <c r="AB33" s="180"/>
      <c r="AC33" s="181"/>
      <c r="AD33" s="181"/>
      <c r="AE33" s="181"/>
      <c r="AF33" s="181"/>
      <c r="AG33" s="181"/>
    </row>
    <row r="34" ht="14.2" customHeight="tru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183"/>
      <c r="X34" s="183"/>
      <c r="Y34" s="183"/>
      <c r="Z34" s="183"/>
      <c r="AA34" s="183"/>
      <c r="AB34" s="183"/>
      <c r="AC34" s="7"/>
      <c r="AD34" s="7"/>
      <c r="AE34" s="7"/>
      <c r="AF34" s="7"/>
      <c r="AG34" s="7"/>
    </row>
    <row r="35" ht="14.2" customHeight="tru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183"/>
      <c r="X35" s="183"/>
      <c r="Y35" s="183"/>
      <c r="Z35" s="183"/>
      <c r="AA35" s="183"/>
      <c r="AB35" s="183"/>
      <c r="AC35" s="7"/>
      <c r="AD35" s="7"/>
      <c r="AE35" s="7"/>
      <c r="AF35" s="7"/>
      <c r="AG35" s="7"/>
    </row>
    <row r="36" ht="14.2" customHeight="tru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183"/>
      <c r="X36" s="183"/>
      <c r="Y36" s="183"/>
      <c r="Z36" s="183"/>
      <c r="AA36" s="183"/>
      <c r="AB36" s="183"/>
      <c r="AC36" s="7"/>
      <c r="AD36" s="7"/>
      <c r="AE36" s="7"/>
      <c r="AF36" s="7"/>
      <c r="AG36" s="7"/>
    </row>
    <row r="37" ht="14.2" customHeight="tru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183"/>
      <c r="X37" s="183"/>
      <c r="Y37" s="183"/>
      <c r="Z37" s="183"/>
      <c r="AA37" s="183"/>
      <c r="AB37" s="183"/>
      <c r="AC37" s="7"/>
      <c r="AD37" s="7"/>
      <c r="AE37" s="7"/>
      <c r="AF37" s="7"/>
      <c r="AG37" s="7"/>
    </row>
    <row r="38" ht="14.2" customHeight="tru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183"/>
      <c r="X38" s="183"/>
      <c r="Y38" s="183"/>
      <c r="Z38" s="183"/>
      <c r="AA38" s="183"/>
      <c r="AB38" s="183"/>
      <c r="AC38" s="7"/>
      <c r="AD38" s="7"/>
      <c r="AE38" s="7"/>
      <c r="AF38" s="7"/>
      <c r="AG38" s="7"/>
    </row>
    <row r="39" ht="14.2" customHeight="tru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183"/>
      <c r="X39" s="183"/>
      <c r="Y39" s="183"/>
      <c r="Z39" s="183"/>
      <c r="AA39" s="183"/>
      <c r="AB39" s="183"/>
      <c r="AC39" s="7"/>
      <c r="AD39" s="7"/>
      <c r="AE39" s="7"/>
      <c r="AF39" s="7"/>
      <c r="AG39" s="7"/>
    </row>
    <row r="40" ht="14.2" customHeight="tru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183"/>
      <c r="X40" s="183"/>
      <c r="Y40" s="183"/>
      <c r="Z40" s="183"/>
      <c r="AA40" s="183"/>
      <c r="AB40" s="183"/>
      <c r="AC40" s="7"/>
      <c r="AD40" s="7"/>
      <c r="AE40" s="7"/>
      <c r="AF40" s="7"/>
      <c r="AG40" s="7"/>
    </row>
    <row r="41" ht="14.2" customHeight="tru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183"/>
      <c r="X41" s="183"/>
      <c r="Y41" s="183"/>
      <c r="Z41" s="183"/>
      <c r="AA41" s="183"/>
      <c r="AB41" s="183"/>
      <c r="AC41" s="7"/>
      <c r="AD41" s="7"/>
      <c r="AE41" s="7"/>
      <c r="AF41" s="7"/>
      <c r="AG41" s="7"/>
    </row>
    <row r="42" ht="14.2" customHeight="true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183"/>
      <c r="X42" s="183"/>
      <c r="Y42" s="183"/>
      <c r="Z42" s="183"/>
      <c r="AA42" s="183"/>
      <c r="AB42" s="183"/>
      <c r="AC42" s="7"/>
      <c r="AD42" s="7"/>
      <c r="AE42" s="7"/>
      <c r="AF42" s="7"/>
      <c r="AG42" s="7"/>
    </row>
    <row r="43" ht="14.2" customHeight="true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183"/>
      <c r="X43" s="183"/>
      <c r="Y43" s="183"/>
      <c r="Z43" s="183"/>
      <c r="AA43" s="183"/>
      <c r="AB43" s="183"/>
      <c r="AC43" s="7"/>
      <c r="AD43" s="7"/>
      <c r="AE43" s="7"/>
      <c r="AF43" s="7"/>
      <c r="AG43" s="7"/>
    </row>
    <row r="44" ht="14.2" customHeight="true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183"/>
      <c r="X44" s="183"/>
      <c r="Y44" s="183"/>
      <c r="Z44" s="183"/>
      <c r="AA44" s="183"/>
      <c r="AB44" s="183"/>
      <c r="AC44" s="7"/>
      <c r="AD44" s="7"/>
      <c r="AE44" s="7"/>
      <c r="AF44" s="7"/>
      <c r="AG44" s="7"/>
    </row>
    <row r="45" ht="14.2" customHeight="true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184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ht="14.2" customHeight="tru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184"/>
      <c r="X46" s="7"/>
      <c r="Y46" s="7"/>
      <c r="Z46" s="7"/>
      <c r="AA46" s="7"/>
      <c r="AB46" s="7"/>
      <c r="AC46" s="7"/>
      <c r="AD46" s="7"/>
      <c r="AE46" s="7"/>
      <c r="AF46" s="7"/>
      <c r="AG46" s="7"/>
    </row>
  </sheetData>
  <mergeCells>
    <mergeCell ref="A1:V1"/>
    <mergeCell ref="I3:K3"/>
    <mergeCell ref="A4:B7"/>
    <mergeCell ref="C4:C7"/>
    <mergeCell ref="D4:V4"/>
    <mergeCell ref="D5:R5"/>
    <mergeCell ref="T5:T7"/>
    <mergeCell ref="V5:V7"/>
    <mergeCell ref="D6:D7"/>
    <mergeCell ref="E6:G6"/>
    <mergeCell ref="H6:H7"/>
    <mergeCell ref="I6:I7"/>
    <mergeCell ref="J6:J7"/>
    <mergeCell ref="K6:K7"/>
    <mergeCell ref="L6:L7"/>
    <mergeCell ref="N6:N7"/>
    <mergeCell ref="P6:P7"/>
    <mergeCell ref="R6:R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</mergeCells>
  <pageMargins bottom="0.75" footer="0.3" header="0.3" left="0.7" right="0.7" top="0.75"/>
</worksheet>
</file>

<file path=xl/worksheets/sheet8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11.484375" customWidth="true"/>
    <col min="2" max="2" width="19.140625" customWidth="true"/>
    <col min="3" max="3" width="19.140625" customWidth="true"/>
    <col min="4" max="4" width="19.140625" customWidth="true"/>
    <col min="5" max="5" width="17.5" customWidth="true"/>
  </cols>
  <sheetData>
    <row r="1" ht="14.2" customHeight="true"/>
    <row r="1" ht="14.2" customHeight="true">
      <c r="A1" t="str" s="185">
        <v>货币资金</v>
      </c>
      <c r="B1" s="185"/>
      <c r="C1" s="185"/>
      <c r="D1" s="185"/>
      <c r="E1" s="8"/>
    </row>
    <row r="2" ht="14.2" customHeight="true">
      <c r="A2" s="185"/>
      <c r="B2" s="185"/>
      <c r="C2" s="185"/>
      <c r="D2" s="185"/>
      <c r="E2" s="186"/>
    </row>
    <row r="3" ht="14.2" customHeight="true">
      <c r="A3" t="str" s="187">
        <v>编制单位:</v>
      </c>
      <c r="B3" t="n" s="188">
        <v>0.0</v>
      </c>
      <c r="C3" t="n" s="189">
        <v>0.0</v>
      </c>
      <c r="D3" t="str" s="190">
        <v>单位：元</v>
      </c>
      <c r="E3" s="190"/>
    </row>
    <row r="4" ht="14.2" customHeight="true">
      <c r="A4" t="str" s="191">
        <v>项  目</v>
      </c>
      <c r="B4" s="191"/>
      <c r="C4" t="str" s="192">
        <v>年初数</v>
      </c>
      <c r="D4" t="str" s="192">
        <v>期末数</v>
      </c>
      <c r="E4" s="8"/>
    </row>
    <row r="5" ht="14.2" customHeight="true">
      <c r="A5" t="str" s="193">
        <v>库存现金</v>
      </c>
      <c r="B5" s="193"/>
      <c r="C5" t="n" s="194">
        <v>0.0</v>
      </c>
      <c r="D5" t="n" s="194">
        <v>0.0</v>
      </c>
      <c r="E5" s="8"/>
    </row>
    <row r="6" ht="14.2" customHeight="true">
      <c r="A6" t="str" s="193">
        <v>银行存款</v>
      </c>
      <c r="B6" s="193"/>
      <c r="C6" t="n" s="194">
        <v>0.0</v>
      </c>
      <c r="D6" t="n" s="194">
        <v>0.0</v>
      </c>
      <c r="E6" s="8"/>
    </row>
    <row r="7" ht="14.2" customHeight="true">
      <c r="A7" t="str" s="193">
        <v>其他货币资金</v>
      </c>
      <c r="B7" s="193"/>
      <c r="C7" t="n" s="194">
        <v>0.0</v>
      </c>
      <c r="D7" t="n" s="194">
        <v>0.0</v>
      </c>
      <c r="E7" s="8"/>
    </row>
    <row r="8" ht="14.2" customHeight="true">
      <c r="A8" t="str" s="195">
        <v>合  计</v>
      </c>
      <c r="B8" s="195"/>
      <c r="C8" t="n" s="196">
        <f>SUM(C5:C7)</f>
        <v>0.0</v>
      </c>
      <c r="D8" t="n" s="196">
        <f>SUM(D5:D7)</f>
        <v>0.0</v>
      </c>
      <c r="E8" s="8"/>
    </row>
  </sheetData>
  <mergeCells>
    <mergeCell ref="A1:D1"/>
    <mergeCell ref="A4:B4"/>
    <mergeCell ref="A5:B5"/>
    <mergeCell ref="A6:B6"/>
    <mergeCell ref="A7:B7"/>
    <mergeCell ref="A8:B8"/>
  </mergeCells>
  <pageMargins bottom="0.75" footer="0.3" header="0.3" left="0.7" right="0.7" top="0.75"/>
</worksheet>
</file>

<file path=xl/worksheets/sheet9.xml><?xml version="1.0" encoding="utf-8"?>
<worksheet xmlns:x14ac="http://schemas.microsoft.com/office/spreadsheetml/2009/9/ac" xmlns:mc="http://schemas.openxmlformats.org/markup-compatibility/2006" xmlns:x14="http://schemas.microsoft.com/office/spreadsheetml/2009/9/main" xmlns:xdr="http://schemas.openxmlformats.org/drawingml/2006/spreadsheetDrawing" xmlns:r="http://schemas.openxmlformats.org/officeDocument/2006/relationships" xmlns="http://schemas.openxmlformats.org/spreadsheetml/2006/main" mc:Ignorable="x14ac">
  <dimension ref="A1"/>
  <sheetViews>
    <sheetView workbookViewId="0"/>
  </sheetViews>
  <sheetFormatPr defaultRowHeight="15.0"/>
  <cols>
    <col min="1" max="1" width="11.484375" customWidth="true"/>
    <col min="2" max="2" width="19.140625" customWidth="true"/>
    <col min="3" max="3" width="19.140625" customWidth="true"/>
    <col min="4" max="4" width="19.140625" customWidth="true"/>
  </cols>
  <sheetData>
    <row r="1" ht="14.2" customHeight="true"/>
    <row r="1" ht="14.2" customHeight="true">
      <c r="A1" t="str" s="197">
        <v>应收票据</v>
      </c>
      <c r="B1" s="197"/>
      <c r="C1" s="197"/>
      <c r="D1" s="197"/>
    </row>
    <row r="2" ht="14.2" customHeight="true">
      <c r="A2" s="197"/>
      <c r="B2" s="197"/>
      <c r="C2" s="197"/>
      <c r="D2" s="197"/>
    </row>
    <row r="3" ht="14.2" customHeight="true">
      <c r="A3" t="str" s="198">
        <v>编制单位:</v>
      </c>
      <c r="B3" t="n" s="199">
        <v>0.0</v>
      </c>
      <c r="C3" t="n" s="200">
        <v>0.0</v>
      </c>
      <c r="D3" t="str" s="201">
        <v>单位：元</v>
      </c>
    </row>
    <row r="4" ht="14.2" customHeight="true">
      <c r="A4" t="str" s="202">
        <v>项  目</v>
      </c>
      <c r="B4" s="202"/>
      <c r="C4" t="str" s="203">
        <v>年初数</v>
      </c>
      <c r="D4" t="str" s="203">
        <v>期末数</v>
      </c>
    </row>
    <row r="5" ht="14.2" customHeight="true">
      <c r="A5" t="str" s="204">
        <v>银行承兑汇票</v>
      </c>
      <c r="B5" s="204"/>
      <c r="C5" t="n" s="205">
        <v>0.0</v>
      </c>
      <c r="D5" t="n" s="205">
        <v>0.0</v>
      </c>
    </row>
    <row r="6" ht="14.2" customHeight="true">
      <c r="A6" t="str" s="204">
        <v>商业承兑汇票</v>
      </c>
      <c r="B6" s="204"/>
      <c r="C6" t="n" s="205">
        <v>0.0</v>
      </c>
      <c r="D6" t="n" s="205">
        <v>0.0</v>
      </c>
    </row>
    <row r="7" ht="14.2" customHeight="true">
      <c r="A7" t="str" s="206">
        <v>合  计</v>
      </c>
      <c r="B7" s="206"/>
      <c r="C7" t="n" s="207">
        <f>SUM(C5:C6)</f>
        <v>0.0</v>
      </c>
      <c r="D7" t="n" s="207">
        <f>SUM(D5:D6)</f>
        <v>0.0</v>
      </c>
    </row>
  </sheetData>
  <mergeCells>
    <mergeCell ref="A1:D1"/>
    <mergeCell ref="A4:B4"/>
    <mergeCell ref="A5:B5"/>
    <mergeCell ref="A6:B6"/>
    <mergeCell ref="A7:B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2021-04-09T11:46:09Z</dcterms:created>
  <dc:creator>Apache POI</dc:creator>
</coreProperties>
</file>