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inin.a\Моя работа\ПРОЕКТЫ\122 - Bell407GX\1. Bell 407 GX (Программирование)\22. Правка маяков\"/>
    </mc:Choice>
  </mc:AlternateContent>
  <bookViews>
    <workbookView xWindow="0" yWindow="6000" windowWidth="28800" windowHeight="12330"/>
  </bookViews>
  <sheets>
    <sheet name="MSK" sheetId="1" r:id="rId1"/>
    <sheet name="SCH" sheetId="2" r:id="rId2"/>
    <sheet name="TABL" sheetId="3" r:id="rId3"/>
    <sheet name="APT" sheetId="4" r:id="rId4"/>
  </sheets>
  <definedNames>
    <definedName name="_xlnm._FilterDatabase" localSheetId="0" hidden="1">MSK!$A$2:$S$156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1" i="1" l="1"/>
  <c r="AI31" i="1" l="1"/>
  <c r="B15" i="2"/>
  <c r="AD15" i="2" s="1"/>
  <c r="R15" i="2"/>
  <c r="AA15" i="2"/>
  <c r="AB15" i="2"/>
  <c r="AC15" i="2"/>
  <c r="G4" i="2"/>
  <c r="G5" i="2"/>
  <c r="G6" i="2"/>
  <c r="G7" i="2"/>
  <c r="G8" i="2"/>
  <c r="G9" i="2"/>
  <c r="G10" i="2"/>
  <c r="G11" i="2"/>
  <c r="G12" i="2"/>
  <c r="G13" i="2"/>
  <c r="G14" i="2"/>
  <c r="G3" i="2"/>
  <c r="L3" i="2"/>
  <c r="AC4" i="2"/>
  <c r="AC5" i="2"/>
  <c r="AD5" i="2"/>
  <c r="AE5" i="2"/>
  <c r="AC6" i="2"/>
  <c r="AE6" i="2"/>
  <c r="AC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E3" i="2"/>
  <c r="AC3" i="2"/>
  <c r="AE15" i="2" l="1"/>
  <c r="L15" i="2"/>
  <c r="J15" i="2"/>
  <c r="G15" i="2"/>
  <c r="AB38" i="1"/>
  <c r="AJ38" i="1" s="1"/>
  <c r="AC3" i="1" l="1"/>
  <c r="AC4" i="1"/>
  <c r="AC5" i="1"/>
  <c r="G5" i="1" s="1"/>
  <c r="AC6" i="1"/>
  <c r="G6" i="1" s="1"/>
  <c r="AC7" i="1"/>
  <c r="AD7" i="1" s="1"/>
  <c r="G7" i="1" s="1"/>
  <c r="AC8" i="1"/>
  <c r="AD8" i="1" s="1"/>
  <c r="G8" i="1" s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B4" i="2"/>
  <c r="AA4" i="2"/>
  <c r="AB4" i="2"/>
  <c r="B5" i="2"/>
  <c r="L5" i="2" s="1"/>
  <c r="AA5" i="2"/>
  <c r="AB5" i="2"/>
  <c r="B6" i="2"/>
  <c r="L6" i="2" s="1"/>
  <c r="AA6" i="2"/>
  <c r="AB6" i="2"/>
  <c r="B7" i="2"/>
  <c r="AA7" i="2"/>
  <c r="AB7" i="2"/>
  <c r="B8" i="2"/>
  <c r="L8" i="2" s="1"/>
  <c r="J8" i="2"/>
  <c r="AA8" i="2"/>
  <c r="AB8" i="2"/>
  <c r="B9" i="2"/>
  <c r="L9" i="2" s="1"/>
  <c r="AA9" i="2"/>
  <c r="AB9" i="2"/>
  <c r="B10" i="2"/>
  <c r="L10" i="2" s="1"/>
  <c r="J10" i="2"/>
  <c r="AA10" i="2"/>
  <c r="AB10" i="2"/>
  <c r="B11" i="2"/>
  <c r="L11" i="2" s="1"/>
  <c r="AA11" i="2"/>
  <c r="AB11" i="2"/>
  <c r="B12" i="2"/>
  <c r="L12" i="2" s="1"/>
  <c r="J12" i="2"/>
  <c r="AA12" i="2"/>
  <c r="AB12" i="2"/>
  <c r="B13" i="2"/>
  <c r="L13" i="2" s="1"/>
  <c r="AA13" i="2"/>
  <c r="AB13" i="2"/>
  <c r="B14" i="2"/>
  <c r="L14" i="2" s="1"/>
  <c r="J14" i="2"/>
  <c r="AA14" i="2"/>
  <c r="AB14" i="2"/>
  <c r="AB3" i="2"/>
  <c r="AA3" i="2"/>
  <c r="B3" i="2"/>
  <c r="J11" i="2" l="1"/>
  <c r="J13" i="2"/>
  <c r="J9" i="2"/>
  <c r="J5" i="2"/>
  <c r="R14" i="2"/>
  <c r="R13" i="2"/>
  <c r="R12" i="2"/>
  <c r="R11" i="2"/>
  <c r="R10" i="2"/>
  <c r="R9" i="2"/>
  <c r="R8" i="2"/>
  <c r="R7" i="2"/>
  <c r="R6" i="2"/>
  <c r="R5" i="2"/>
  <c r="R4" i="2"/>
  <c r="R3" i="2"/>
  <c r="AA4" i="1"/>
  <c r="AK4" i="1" s="1"/>
  <c r="AB4" i="1"/>
  <c r="AL4" i="1" s="1"/>
  <c r="AA5" i="1"/>
  <c r="AB5" i="1"/>
  <c r="AA6" i="1"/>
  <c r="AB6" i="1"/>
  <c r="AA7" i="1"/>
  <c r="AB7" i="1"/>
  <c r="AA8" i="1"/>
  <c r="AB8" i="1"/>
  <c r="AA9" i="1"/>
  <c r="AI9" i="1" s="1"/>
  <c r="AB9" i="1"/>
  <c r="AJ9" i="1" s="1"/>
  <c r="AA10" i="1"/>
  <c r="AI10" i="1" s="1"/>
  <c r="AB10" i="1"/>
  <c r="AJ10" i="1" s="1"/>
  <c r="AA11" i="1"/>
  <c r="AI11" i="1" s="1"/>
  <c r="AB11" i="1"/>
  <c r="AJ11" i="1" s="1"/>
  <c r="AA12" i="1"/>
  <c r="AI12" i="1" s="1"/>
  <c r="AB12" i="1"/>
  <c r="AJ12" i="1" s="1"/>
  <c r="AA13" i="1"/>
  <c r="AI13" i="1" s="1"/>
  <c r="AB13" i="1"/>
  <c r="AJ13" i="1" s="1"/>
  <c r="AA14" i="1"/>
  <c r="AI14" i="1" s="1"/>
  <c r="AB14" i="1"/>
  <c r="AJ14" i="1" s="1"/>
  <c r="AA15" i="1"/>
  <c r="AI15" i="1" s="1"/>
  <c r="AB15" i="1"/>
  <c r="AJ15" i="1" s="1"/>
  <c r="AA16" i="1"/>
  <c r="AI16" i="1" s="1"/>
  <c r="AB16" i="1"/>
  <c r="AJ16" i="1" s="1"/>
  <c r="AA17" i="1"/>
  <c r="AB17" i="1"/>
  <c r="AA18" i="1"/>
  <c r="AB18" i="1"/>
  <c r="AA19" i="1"/>
  <c r="AK19" i="1" s="1"/>
  <c r="AB19" i="1"/>
  <c r="AL19" i="1" s="1"/>
  <c r="AA20" i="1"/>
  <c r="AB20" i="1"/>
  <c r="AA21" i="1"/>
  <c r="AB21" i="1"/>
  <c r="AA22" i="1"/>
  <c r="AK22" i="1" s="1"/>
  <c r="AB22" i="1"/>
  <c r="AL22" i="1" s="1"/>
  <c r="AA23" i="1"/>
  <c r="AI23" i="1" s="1"/>
  <c r="AB23" i="1"/>
  <c r="AJ23" i="1" s="1"/>
  <c r="AA24" i="1"/>
  <c r="AI24" i="1" s="1"/>
  <c r="AB24" i="1"/>
  <c r="AJ24" i="1" s="1"/>
  <c r="AA25" i="1"/>
  <c r="AI25" i="1" s="1"/>
  <c r="AB25" i="1"/>
  <c r="AJ25" i="1" s="1"/>
  <c r="AA26" i="1"/>
  <c r="AI26" i="1" s="1"/>
  <c r="AB26" i="1"/>
  <c r="AJ26" i="1" s="1"/>
  <c r="AA27" i="1"/>
  <c r="AB27" i="1"/>
  <c r="AA28" i="1"/>
  <c r="AB28" i="1"/>
  <c r="AA29" i="1"/>
  <c r="AI29" i="1" s="1"/>
  <c r="AB29" i="1"/>
  <c r="AJ29" i="1" s="1"/>
  <c r="AA30" i="1"/>
  <c r="AI30" i="1" s="1"/>
  <c r="AB30" i="1"/>
  <c r="AJ30" i="1" s="1"/>
  <c r="AB31" i="1"/>
  <c r="AJ31" i="1" s="1"/>
  <c r="AA32" i="1"/>
  <c r="AI32" i="1" s="1"/>
  <c r="AB32" i="1"/>
  <c r="AJ32" i="1" s="1"/>
  <c r="AA33" i="1"/>
  <c r="AB33" i="1"/>
  <c r="AA34" i="1"/>
  <c r="AB34" i="1"/>
  <c r="AA35" i="1"/>
  <c r="AI35" i="1" s="1"/>
  <c r="AB35" i="1"/>
  <c r="AJ35" i="1" s="1"/>
  <c r="AA36" i="1"/>
  <c r="AI36" i="1" s="1"/>
  <c r="AB36" i="1"/>
  <c r="AJ36" i="1" s="1"/>
  <c r="AA37" i="1"/>
  <c r="AI37" i="1" s="1"/>
  <c r="AB37" i="1"/>
  <c r="AJ37" i="1" s="1"/>
  <c r="AA38" i="1"/>
  <c r="AI38" i="1" s="1"/>
  <c r="AA39" i="1"/>
  <c r="AB39" i="1"/>
  <c r="AA40" i="1"/>
  <c r="AB40" i="1"/>
  <c r="AA41" i="1"/>
  <c r="AI41" i="1" s="1"/>
  <c r="AB41" i="1"/>
  <c r="AJ41" i="1" s="1"/>
  <c r="AA42" i="1"/>
  <c r="AI42" i="1" s="1"/>
  <c r="AB42" i="1"/>
  <c r="AJ42" i="1" s="1"/>
  <c r="AA43" i="1"/>
  <c r="AI43" i="1" s="1"/>
  <c r="AB43" i="1"/>
  <c r="AJ43" i="1" s="1"/>
  <c r="AA44" i="1"/>
  <c r="AI44" i="1" s="1"/>
  <c r="AB44" i="1"/>
  <c r="AJ44" i="1" s="1"/>
  <c r="AA45" i="1"/>
  <c r="AB45" i="1"/>
  <c r="AA46" i="1"/>
  <c r="AB46" i="1"/>
  <c r="AA47" i="1"/>
  <c r="AI47" i="1" s="1"/>
  <c r="AB47" i="1"/>
  <c r="AJ47" i="1" s="1"/>
  <c r="AA48" i="1"/>
  <c r="AI48" i="1" s="1"/>
  <c r="AB48" i="1"/>
  <c r="AJ48" i="1" s="1"/>
  <c r="AA49" i="1"/>
  <c r="AI49" i="1" s="1"/>
  <c r="AB49" i="1"/>
  <c r="AJ49" i="1" s="1"/>
  <c r="AA50" i="1"/>
  <c r="AI50" i="1" s="1"/>
  <c r="AB50" i="1"/>
  <c r="AJ50" i="1" s="1"/>
  <c r="AA51" i="1"/>
  <c r="AI51" i="1" s="1"/>
  <c r="AB51" i="1"/>
  <c r="AJ51" i="1" s="1"/>
  <c r="AA52" i="1"/>
  <c r="AI52" i="1" s="1"/>
  <c r="AB52" i="1"/>
  <c r="AJ52" i="1" s="1"/>
  <c r="AA53" i="1"/>
  <c r="AI53" i="1" s="1"/>
  <c r="AB53" i="1"/>
  <c r="AJ53" i="1" s="1"/>
  <c r="AA54" i="1"/>
  <c r="AI54" i="1" s="1"/>
  <c r="AB54" i="1"/>
  <c r="AJ54" i="1" s="1"/>
  <c r="AA55" i="1"/>
  <c r="AI55" i="1" s="1"/>
  <c r="AB55" i="1"/>
  <c r="AJ55" i="1" s="1"/>
  <c r="AA56" i="1"/>
  <c r="AI56" i="1" s="1"/>
  <c r="AB56" i="1"/>
  <c r="AJ56" i="1" s="1"/>
  <c r="AA57" i="1"/>
  <c r="AI57" i="1" s="1"/>
  <c r="AB57" i="1"/>
  <c r="AJ57" i="1" s="1"/>
  <c r="AA58" i="1"/>
  <c r="AI58" i="1" s="1"/>
  <c r="AB58" i="1"/>
  <c r="AJ58" i="1" s="1"/>
  <c r="AA59" i="1"/>
  <c r="AI59" i="1" s="1"/>
  <c r="AB59" i="1"/>
  <c r="AJ59" i="1" s="1"/>
  <c r="AA60" i="1"/>
  <c r="AK60" i="1" s="1"/>
  <c r="AB60" i="1"/>
  <c r="AL60" i="1" s="1"/>
  <c r="AA61" i="1"/>
  <c r="AK61" i="1" s="1"/>
  <c r="AB61" i="1"/>
  <c r="AL61" i="1" s="1"/>
  <c r="AA62" i="1"/>
  <c r="AB62" i="1"/>
  <c r="AA63" i="1"/>
  <c r="AB63" i="1"/>
  <c r="AA64" i="1"/>
  <c r="AK64" i="1" s="1"/>
  <c r="AB64" i="1"/>
  <c r="AL64" i="1" s="1"/>
  <c r="AA65" i="1"/>
  <c r="AI65" i="1" s="1"/>
  <c r="AB65" i="1"/>
  <c r="AJ65" i="1" s="1"/>
  <c r="AA66" i="1"/>
  <c r="AI66" i="1" s="1"/>
  <c r="AB66" i="1"/>
  <c r="AJ66" i="1" s="1"/>
  <c r="AA67" i="1"/>
  <c r="AB67" i="1"/>
  <c r="AA68" i="1"/>
  <c r="AB68" i="1"/>
  <c r="AA69" i="1"/>
  <c r="AK69" i="1" s="1"/>
  <c r="AB69" i="1"/>
  <c r="AL69" i="1" s="1"/>
  <c r="AA70" i="1"/>
  <c r="AI70" i="1" s="1"/>
  <c r="AB70" i="1"/>
  <c r="AJ70" i="1" s="1"/>
  <c r="AA71" i="1"/>
  <c r="AI71" i="1" s="1"/>
  <c r="AB71" i="1"/>
  <c r="AJ71" i="1" s="1"/>
  <c r="AA72" i="1"/>
  <c r="AB72" i="1"/>
  <c r="AA73" i="1"/>
  <c r="AB73" i="1"/>
  <c r="AA74" i="1"/>
  <c r="AK74" i="1" s="1"/>
  <c r="AB74" i="1"/>
  <c r="AL74" i="1" s="1"/>
  <c r="AA75" i="1"/>
  <c r="AI75" i="1" s="1"/>
  <c r="AB75" i="1"/>
  <c r="AJ75" i="1" s="1"/>
  <c r="AA76" i="1"/>
  <c r="AI76" i="1" s="1"/>
  <c r="AB76" i="1"/>
  <c r="AJ76" i="1" s="1"/>
  <c r="AA77" i="1"/>
  <c r="AB77" i="1"/>
  <c r="AA78" i="1"/>
  <c r="AB78" i="1"/>
  <c r="AA79" i="1"/>
  <c r="AK79" i="1" s="1"/>
  <c r="AB79" i="1"/>
  <c r="AL79" i="1" s="1"/>
  <c r="AA80" i="1"/>
  <c r="AI80" i="1" s="1"/>
  <c r="AB80" i="1"/>
  <c r="AJ80" i="1" s="1"/>
  <c r="AA81" i="1"/>
  <c r="AI81" i="1" s="1"/>
  <c r="AB81" i="1"/>
  <c r="AJ81" i="1" s="1"/>
  <c r="AA82" i="1"/>
  <c r="AI82" i="1" s="1"/>
  <c r="AB82" i="1"/>
  <c r="AJ82" i="1" s="1"/>
  <c r="AA83" i="1"/>
  <c r="AI83" i="1" s="1"/>
  <c r="AB83" i="1"/>
  <c r="AJ83" i="1" s="1"/>
  <c r="AA84" i="1"/>
  <c r="AI84" i="1" s="1"/>
  <c r="AB84" i="1"/>
  <c r="AJ84" i="1" s="1"/>
  <c r="AA85" i="1"/>
  <c r="AI85" i="1" s="1"/>
  <c r="AB85" i="1"/>
  <c r="AJ85" i="1" s="1"/>
  <c r="AA86" i="1"/>
  <c r="AI86" i="1" s="1"/>
  <c r="AB86" i="1"/>
  <c r="AJ86" i="1" s="1"/>
  <c r="AA87" i="1"/>
  <c r="AI87" i="1" s="1"/>
  <c r="AB87" i="1"/>
  <c r="AJ87" i="1" s="1"/>
  <c r="AA88" i="1"/>
  <c r="AI88" i="1" s="1"/>
  <c r="AB88" i="1"/>
  <c r="AJ88" i="1" s="1"/>
  <c r="AA89" i="1"/>
  <c r="AB89" i="1"/>
  <c r="AA90" i="1"/>
  <c r="AB90" i="1"/>
  <c r="AA91" i="1"/>
  <c r="AI91" i="1" s="1"/>
  <c r="AB91" i="1"/>
  <c r="AJ91" i="1" s="1"/>
  <c r="AA92" i="1"/>
  <c r="AI92" i="1" s="1"/>
  <c r="AB92" i="1"/>
  <c r="AJ92" i="1" s="1"/>
  <c r="AA93" i="1"/>
  <c r="AI93" i="1" s="1"/>
  <c r="AB93" i="1"/>
  <c r="AJ93" i="1" s="1"/>
  <c r="AA94" i="1"/>
  <c r="AI94" i="1" s="1"/>
  <c r="AB94" i="1"/>
  <c r="AJ94" i="1" s="1"/>
  <c r="AA95" i="1"/>
  <c r="AI95" i="1" s="1"/>
  <c r="AB95" i="1"/>
  <c r="AJ95" i="1" s="1"/>
  <c r="AA96" i="1"/>
  <c r="AI96" i="1" s="1"/>
  <c r="AB96" i="1"/>
  <c r="AJ96" i="1" s="1"/>
  <c r="AA97" i="1"/>
  <c r="AI97" i="1" s="1"/>
  <c r="AB97" i="1"/>
  <c r="AJ97" i="1" s="1"/>
  <c r="AA98" i="1"/>
  <c r="AI98" i="1" s="1"/>
  <c r="AB98" i="1"/>
  <c r="AJ98" i="1" s="1"/>
  <c r="AA99" i="1"/>
  <c r="AK99" i="1" s="1"/>
  <c r="AB99" i="1"/>
  <c r="AL99" i="1" s="1"/>
  <c r="AA100" i="1"/>
  <c r="AK100" i="1" s="1"/>
  <c r="AB100" i="1"/>
  <c r="AL100" i="1" s="1"/>
  <c r="AA101" i="1"/>
  <c r="AB101" i="1"/>
  <c r="AA102" i="1"/>
  <c r="AB102" i="1"/>
  <c r="AA103" i="1"/>
  <c r="AB103" i="1"/>
  <c r="AA104" i="1"/>
  <c r="AI104" i="1" s="1"/>
  <c r="AB104" i="1"/>
  <c r="AJ104" i="1" s="1"/>
  <c r="AA105" i="1"/>
  <c r="AI105" i="1" s="1"/>
  <c r="AB105" i="1"/>
  <c r="AJ105" i="1" s="1"/>
  <c r="AA106" i="1"/>
  <c r="AI106" i="1" s="1"/>
  <c r="AB106" i="1"/>
  <c r="AJ106" i="1" s="1"/>
  <c r="AA107" i="1"/>
  <c r="AI107" i="1" s="1"/>
  <c r="AB107" i="1"/>
  <c r="AJ107" i="1" s="1"/>
  <c r="AA108" i="1"/>
  <c r="AI108" i="1" s="1"/>
  <c r="AB108" i="1"/>
  <c r="AJ108" i="1" s="1"/>
  <c r="AA109" i="1"/>
  <c r="AI109" i="1" s="1"/>
  <c r="AB109" i="1"/>
  <c r="AJ109" i="1" s="1"/>
  <c r="AA110" i="1"/>
  <c r="AI110" i="1" s="1"/>
  <c r="AB110" i="1"/>
  <c r="AJ110" i="1" s="1"/>
  <c r="AA111" i="1"/>
  <c r="AI111" i="1" s="1"/>
  <c r="AB111" i="1"/>
  <c r="AJ111" i="1" s="1"/>
  <c r="AA112" i="1"/>
  <c r="AI112" i="1" s="1"/>
  <c r="AB112" i="1"/>
  <c r="AJ112" i="1" s="1"/>
  <c r="AA113" i="1"/>
  <c r="AI113" i="1" s="1"/>
  <c r="AB113" i="1"/>
  <c r="AJ113" i="1" s="1"/>
  <c r="AA114" i="1"/>
  <c r="AI114" i="1" s="1"/>
  <c r="AB114" i="1"/>
  <c r="AJ114" i="1" s="1"/>
  <c r="AA115" i="1"/>
  <c r="AI115" i="1" s="1"/>
  <c r="AB115" i="1"/>
  <c r="AJ115" i="1" s="1"/>
  <c r="AA116" i="1"/>
  <c r="AI116" i="1" s="1"/>
  <c r="AB116" i="1"/>
  <c r="AJ116" i="1" s="1"/>
  <c r="AA117" i="1"/>
  <c r="AI117" i="1" s="1"/>
  <c r="AB117" i="1"/>
  <c r="AJ117" i="1" s="1"/>
  <c r="AA118" i="1"/>
  <c r="AI118" i="1" s="1"/>
  <c r="AB118" i="1"/>
  <c r="AJ118" i="1" s="1"/>
  <c r="AA119" i="1"/>
  <c r="AI119" i="1" s="1"/>
  <c r="AB119" i="1"/>
  <c r="AJ119" i="1" s="1"/>
  <c r="AA120" i="1"/>
  <c r="AI120" i="1" s="1"/>
  <c r="AB120" i="1"/>
  <c r="AJ120" i="1" s="1"/>
  <c r="AA121" i="1"/>
  <c r="AI121" i="1" s="1"/>
  <c r="AB121" i="1"/>
  <c r="AJ121" i="1" s="1"/>
  <c r="AA122" i="1"/>
  <c r="AI122" i="1" s="1"/>
  <c r="AB122" i="1"/>
  <c r="AJ122" i="1" s="1"/>
  <c r="AA123" i="1"/>
  <c r="AI123" i="1" s="1"/>
  <c r="AB123" i="1"/>
  <c r="AJ123" i="1" s="1"/>
  <c r="AA124" i="1"/>
  <c r="AI124" i="1" s="1"/>
  <c r="AB124" i="1"/>
  <c r="AJ124" i="1" s="1"/>
  <c r="AA125" i="1"/>
  <c r="AI125" i="1" s="1"/>
  <c r="AB125" i="1"/>
  <c r="AJ125" i="1" s="1"/>
  <c r="AA126" i="1"/>
  <c r="AI126" i="1" s="1"/>
  <c r="AB126" i="1"/>
  <c r="AJ126" i="1" s="1"/>
  <c r="AA127" i="1"/>
  <c r="AI127" i="1" s="1"/>
  <c r="AB127" i="1"/>
  <c r="AJ127" i="1" s="1"/>
  <c r="AA128" i="1"/>
  <c r="AI128" i="1" s="1"/>
  <c r="AB128" i="1"/>
  <c r="AJ128" i="1" s="1"/>
  <c r="AA129" i="1"/>
  <c r="AI129" i="1" s="1"/>
  <c r="AB129" i="1"/>
  <c r="AJ129" i="1" s="1"/>
  <c r="AA130" i="1"/>
  <c r="AI130" i="1" s="1"/>
  <c r="AB130" i="1"/>
  <c r="AJ130" i="1" s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B3" i="1"/>
  <c r="AL3" i="1" s="1"/>
  <c r="AA3" i="1"/>
  <c r="AK3" i="1" s="1"/>
  <c r="R4" i="1" l="1"/>
  <c r="R5" i="1"/>
  <c r="R6" i="1"/>
  <c r="R7" i="1"/>
  <c r="R8" i="1"/>
  <c r="R9" i="1"/>
  <c r="R11" i="1"/>
  <c r="R13" i="1"/>
  <c r="R15" i="1"/>
  <c r="R17" i="1"/>
  <c r="R18" i="1"/>
  <c r="R19" i="1"/>
  <c r="R20" i="1"/>
  <c r="R21" i="1"/>
  <c r="R22" i="1"/>
  <c r="R23" i="1"/>
  <c r="R25" i="1"/>
  <c r="R27" i="1"/>
  <c r="R28" i="1"/>
  <c r="R29" i="1"/>
  <c r="R31" i="1"/>
  <c r="R33" i="1"/>
  <c r="R34" i="1"/>
  <c r="R35" i="1"/>
  <c r="R37" i="1"/>
  <c r="R39" i="1"/>
  <c r="R40" i="1"/>
  <c r="R41" i="1"/>
  <c r="R43" i="1"/>
  <c r="R45" i="1"/>
  <c r="R46" i="1"/>
  <c r="R47" i="1"/>
  <c r="R49" i="1"/>
  <c r="R52" i="1"/>
  <c r="R115" i="1"/>
  <c r="R57" i="1"/>
  <c r="R51" i="1"/>
  <c r="R53" i="1"/>
  <c r="R114" i="1"/>
  <c r="R119" i="1"/>
  <c r="R87" i="1"/>
  <c r="R88" i="1"/>
  <c r="R60" i="1"/>
  <c r="R61" i="1"/>
  <c r="R62" i="1"/>
  <c r="R63" i="1"/>
  <c r="R64" i="1"/>
  <c r="R65" i="1"/>
  <c r="R67" i="1"/>
  <c r="R68" i="1"/>
  <c r="R69" i="1"/>
  <c r="R70" i="1"/>
  <c r="R72" i="1"/>
  <c r="R73" i="1"/>
  <c r="R74" i="1"/>
  <c r="R75" i="1"/>
  <c r="R77" i="1"/>
  <c r="R78" i="1"/>
  <c r="R79" i="1"/>
  <c r="R80" i="1"/>
  <c r="R82" i="1"/>
  <c r="R84" i="1"/>
  <c r="R58" i="1"/>
  <c r="R117" i="1"/>
  <c r="R59" i="1"/>
  <c r="R89" i="1"/>
  <c r="R90" i="1"/>
  <c r="R91" i="1"/>
  <c r="R93" i="1"/>
  <c r="R95" i="1"/>
  <c r="R97" i="1"/>
  <c r="R99" i="1"/>
  <c r="R100" i="1"/>
  <c r="R101" i="1"/>
  <c r="R102" i="1"/>
  <c r="R103" i="1"/>
  <c r="R104" i="1"/>
  <c r="R106" i="1"/>
  <c r="R108" i="1"/>
  <c r="R110" i="1"/>
  <c r="R113" i="1"/>
  <c r="R55" i="1"/>
  <c r="R116" i="1"/>
  <c r="R121" i="1"/>
  <c r="R120" i="1"/>
  <c r="R122" i="1"/>
  <c r="R56" i="1"/>
  <c r="R86" i="1"/>
  <c r="R118" i="1"/>
  <c r="R112" i="1"/>
  <c r="R54" i="1"/>
  <c r="R123" i="1"/>
  <c r="R125" i="1"/>
  <c r="R127" i="1"/>
  <c r="R129" i="1"/>
  <c r="R131" i="1"/>
  <c r="R132" i="1"/>
  <c r="R133" i="1"/>
  <c r="R134" i="1"/>
  <c r="R135" i="1"/>
  <c r="R137" i="1"/>
  <c r="R139" i="1"/>
  <c r="R140" i="1"/>
  <c r="R141" i="1"/>
  <c r="R143" i="1"/>
  <c r="R145" i="1"/>
  <c r="R146" i="1"/>
  <c r="R147" i="1"/>
  <c r="R149" i="1"/>
  <c r="R151" i="1"/>
  <c r="R152" i="1"/>
  <c r="R153" i="1"/>
  <c r="R155" i="1"/>
  <c r="R3" i="1"/>
  <c r="B61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3" i="1"/>
  <c r="B55" i="1"/>
  <c r="B116" i="1"/>
  <c r="B121" i="1"/>
  <c r="B120" i="1"/>
  <c r="B122" i="1"/>
  <c r="B56" i="1"/>
  <c r="B86" i="1"/>
  <c r="B118" i="1"/>
  <c r="B112" i="1"/>
  <c r="B54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J147" i="1" s="1"/>
  <c r="B148" i="1"/>
  <c r="B149" i="1"/>
  <c r="B150" i="1"/>
  <c r="B151" i="1"/>
  <c r="B152" i="1"/>
  <c r="B153" i="1"/>
  <c r="B154" i="1"/>
  <c r="B155" i="1"/>
  <c r="B156" i="1"/>
  <c r="B74" i="1"/>
  <c r="B75" i="1"/>
  <c r="B76" i="1"/>
  <c r="B77" i="1"/>
  <c r="B78" i="1"/>
  <c r="B79" i="1"/>
  <c r="B80" i="1"/>
  <c r="B81" i="1"/>
  <c r="B82" i="1"/>
  <c r="B83" i="1"/>
  <c r="B84" i="1"/>
  <c r="B85" i="1"/>
  <c r="B58" i="1"/>
  <c r="B117" i="1"/>
  <c r="B59" i="1"/>
  <c r="B63" i="1"/>
  <c r="B64" i="1"/>
  <c r="B65" i="1"/>
  <c r="B66" i="1"/>
  <c r="B67" i="1"/>
  <c r="B68" i="1"/>
  <c r="B69" i="1"/>
  <c r="B70" i="1"/>
  <c r="B71" i="1"/>
  <c r="B72" i="1"/>
  <c r="B73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2" i="1"/>
  <c r="B115" i="1"/>
  <c r="B57" i="1"/>
  <c r="B51" i="1"/>
  <c r="B53" i="1"/>
  <c r="B114" i="1"/>
  <c r="B119" i="1"/>
  <c r="B87" i="1"/>
  <c r="B88" i="1"/>
  <c r="B60" i="1"/>
  <c r="B62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3" i="1"/>
  <c r="B14" i="1"/>
  <c r="B15" i="1"/>
  <c r="B16" i="1"/>
  <c r="B11" i="1"/>
  <c r="B12" i="1"/>
  <c r="B9" i="1"/>
  <c r="B10" i="1"/>
  <c r="B7" i="1"/>
  <c r="B8" i="1"/>
  <c r="B4" i="1"/>
  <c r="B5" i="1"/>
  <c r="B6" i="1"/>
  <c r="B3" i="1"/>
  <c r="AG26" i="1" l="1"/>
  <c r="AH26" i="1"/>
  <c r="AG47" i="1"/>
  <c r="AH47" i="1"/>
  <c r="AH64" i="1"/>
  <c r="AG64" i="1"/>
  <c r="AG125" i="1"/>
  <c r="AH125" i="1"/>
  <c r="AG13" i="1"/>
  <c r="AH13" i="1"/>
  <c r="AH51" i="1"/>
  <c r="AG51" i="1"/>
  <c r="AG71" i="1"/>
  <c r="AH71" i="1"/>
  <c r="AG108" i="1"/>
  <c r="AH108" i="1"/>
  <c r="AH32" i="1"/>
  <c r="AG32" i="1"/>
  <c r="AG57" i="1"/>
  <c r="AH57" i="1"/>
  <c r="AG70" i="1"/>
  <c r="AH70" i="1"/>
  <c r="AG121" i="1"/>
  <c r="AH121" i="1"/>
  <c r="AH60" i="1"/>
  <c r="AG60" i="1"/>
  <c r="AH36" i="1"/>
  <c r="AG36" i="1"/>
  <c r="AG79" i="1"/>
  <c r="AH79" i="1"/>
  <c r="AG130" i="1"/>
  <c r="AH130" i="1"/>
  <c r="AG106" i="1"/>
  <c r="AH106" i="1"/>
  <c r="AH3" i="1"/>
  <c r="AG3" i="1"/>
  <c r="AG22" i="1"/>
  <c r="AH22" i="1"/>
  <c r="AH52" i="1"/>
  <c r="AG52" i="1"/>
  <c r="AH68" i="1"/>
  <c r="AG68" i="1"/>
  <c r="AG112" i="1"/>
  <c r="AH112" i="1"/>
  <c r="AG97" i="1"/>
  <c r="AH97" i="1"/>
  <c r="AG6" i="1"/>
  <c r="AH6" i="1"/>
  <c r="AG29" i="1"/>
  <c r="AH29" i="1"/>
  <c r="AG21" i="1"/>
  <c r="AH21" i="1"/>
  <c r="AG87" i="1"/>
  <c r="AH87" i="1"/>
  <c r="AG50" i="1"/>
  <c r="AH50" i="1"/>
  <c r="AG42" i="1"/>
  <c r="AH42" i="1"/>
  <c r="AG34" i="1"/>
  <c r="AH34" i="1"/>
  <c r="AH67" i="1"/>
  <c r="AG67" i="1"/>
  <c r="AG85" i="1"/>
  <c r="AH85" i="1"/>
  <c r="AG77" i="1"/>
  <c r="AH77" i="1"/>
  <c r="AG128" i="1"/>
  <c r="AH128" i="1"/>
  <c r="AG118" i="1"/>
  <c r="AH118" i="1"/>
  <c r="AH113" i="1"/>
  <c r="AG113" i="1"/>
  <c r="AG104" i="1"/>
  <c r="AH104" i="1"/>
  <c r="AG96" i="1"/>
  <c r="AH96" i="1"/>
  <c r="AG61" i="1"/>
  <c r="AH61" i="1"/>
  <c r="AG14" i="1"/>
  <c r="AH14" i="1"/>
  <c r="AG18" i="1"/>
  <c r="AH18" i="1"/>
  <c r="AG39" i="1"/>
  <c r="AH39" i="1"/>
  <c r="AG72" i="1"/>
  <c r="AH72" i="1"/>
  <c r="AG74" i="1"/>
  <c r="AH74" i="1"/>
  <c r="AH109" i="1"/>
  <c r="AG109" i="1"/>
  <c r="AG25" i="1"/>
  <c r="AH25" i="1"/>
  <c r="AG46" i="1"/>
  <c r="AH46" i="1"/>
  <c r="AG63" i="1"/>
  <c r="AH63" i="1"/>
  <c r="AG120" i="1"/>
  <c r="AH120" i="1"/>
  <c r="AG92" i="1"/>
  <c r="AH92" i="1"/>
  <c r="AG10" i="1"/>
  <c r="AH10" i="1"/>
  <c r="AG62" i="1"/>
  <c r="AH62" i="1"/>
  <c r="AG37" i="1"/>
  <c r="AH37" i="1"/>
  <c r="AH59" i="1"/>
  <c r="AG59" i="1"/>
  <c r="AH80" i="1"/>
  <c r="AG80" i="1"/>
  <c r="AG123" i="1"/>
  <c r="AH123" i="1"/>
  <c r="AH99" i="1"/>
  <c r="AG99" i="1"/>
  <c r="AG9" i="1"/>
  <c r="AH9" i="1"/>
  <c r="AG23" i="1"/>
  <c r="AH23" i="1"/>
  <c r="AH44" i="1"/>
  <c r="AG44" i="1"/>
  <c r="AG117" i="1"/>
  <c r="AH117" i="1"/>
  <c r="AG54" i="1"/>
  <c r="AH54" i="1"/>
  <c r="AH98" i="1"/>
  <c r="AG98" i="1"/>
  <c r="AG30" i="1"/>
  <c r="AH30" i="1"/>
  <c r="AG88" i="1"/>
  <c r="AH88" i="1"/>
  <c r="AH43" i="1"/>
  <c r="AG43" i="1"/>
  <c r="AG58" i="1"/>
  <c r="AH58" i="1"/>
  <c r="AG129" i="1"/>
  <c r="AH129" i="1"/>
  <c r="AG105" i="1"/>
  <c r="AH105" i="1"/>
  <c r="AH11" i="1"/>
  <c r="AG11" i="1"/>
  <c r="AG5" i="1"/>
  <c r="AH5" i="1"/>
  <c r="AH16" i="1"/>
  <c r="AG16" i="1"/>
  <c r="AH28" i="1"/>
  <c r="AG28" i="1"/>
  <c r="AH20" i="1"/>
  <c r="AG20" i="1"/>
  <c r="AG119" i="1"/>
  <c r="AH119" i="1"/>
  <c r="AG49" i="1"/>
  <c r="AH49" i="1"/>
  <c r="AG41" i="1"/>
  <c r="AH41" i="1"/>
  <c r="AG33" i="1"/>
  <c r="AH33" i="1"/>
  <c r="AG66" i="1"/>
  <c r="AH66" i="1"/>
  <c r="AH84" i="1"/>
  <c r="AG84" i="1"/>
  <c r="AH76" i="1"/>
  <c r="AG76" i="1"/>
  <c r="AG127" i="1"/>
  <c r="AH127" i="1"/>
  <c r="AG86" i="1"/>
  <c r="AH86" i="1"/>
  <c r="AG111" i="1"/>
  <c r="AH111" i="1"/>
  <c r="AH95" i="1"/>
  <c r="AG95" i="1"/>
  <c r="AH8" i="1"/>
  <c r="AG8" i="1"/>
  <c r="AG53" i="1"/>
  <c r="AH53" i="1"/>
  <c r="AG82" i="1"/>
  <c r="AH82" i="1"/>
  <c r="AH122" i="1"/>
  <c r="AG122" i="1"/>
  <c r="AG93" i="1"/>
  <c r="AH93" i="1"/>
  <c r="AG7" i="1"/>
  <c r="AH7" i="1"/>
  <c r="AG17" i="1"/>
  <c r="AH17" i="1"/>
  <c r="AG38" i="1"/>
  <c r="AH38" i="1"/>
  <c r="AG81" i="1"/>
  <c r="AH81" i="1"/>
  <c r="AG124" i="1"/>
  <c r="AH124" i="1"/>
  <c r="AG100" i="1"/>
  <c r="AH100" i="1"/>
  <c r="AG24" i="1"/>
  <c r="AH24" i="1"/>
  <c r="AG45" i="1"/>
  <c r="AH45" i="1"/>
  <c r="AG107" i="1"/>
  <c r="AH107" i="1"/>
  <c r="AG91" i="1"/>
  <c r="AH91" i="1"/>
  <c r="AG31" i="1"/>
  <c r="AH31" i="1"/>
  <c r="AG115" i="1"/>
  <c r="AH115" i="1"/>
  <c r="AG69" i="1"/>
  <c r="AH69" i="1"/>
  <c r="AG116" i="1"/>
  <c r="AH116" i="1"/>
  <c r="AH12" i="1"/>
  <c r="AG12" i="1"/>
  <c r="AH35" i="1"/>
  <c r="AG35" i="1"/>
  <c r="AG78" i="1"/>
  <c r="AH78" i="1"/>
  <c r="AG55" i="1"/>
  <c r="AH55" i="1"/>
  <c r="AG4" i="1"/>
  <c r="AH4" i="1"/>
  <c r="AG15" i="1"/>
  <c r="AH15" i="1"/>
  <c r="AH27" i="1"/>
  <c r="AG27" i="1"/>
  <c r="AH19" i="1"/>
  <c r="AG19" i="1"/>
  <c r="AG114" i="1"/>
  <c r="AH114" i="1"/>
  <c r="AG48" i="1"/>
  <c r="AH48" i="1"/>
  <c r="AH40" i="1"/>
  <c r="AG40" i="1"/>
  <c r="AG73" i="1"/>
  <c r="AH73" i="1"/>
  <c r="AG65" i="1"/>
  <c r="AH65" i="1"/>
  <c r="AH83" i="1"/>
  <c r="AG83" i="1"/>
  <c r="AH75" i="1"/>
  <c r="AG75" i="1"/>
  <c r="AH126" i="1"/>
  <c r="AG126" i="1"/>
  <c r="AH56" i="1"/>
  <c r="AG56" i="1"/>
  <c r="AG110" i="1"/>
  <c r="AH110" i="1"/>
  <c r="AH94" i="1"/>
  <c r="AG94" i="1"/>
  <c r="AE26" i="1"/>
  <c r="AD26" i="1"/>
  <c r="AD55" i="1"/>
  <c r="AE55" i="1"/>
  <c r="G39" i="1"/>
  <c r="AE39" i="1"/>
  <c r="AD64" i="1"/>
  <c r="AE64" i="1"/>
  <c r="AD74" i="1"/>
  <c r="AE74" i="1"/>
  <c r="AE141" i="1"/>
  <c r="AD141" i="1"/>
  <c r="AE133" i="1"/>
  <c r="G133" i="1"/>
  <c r="AE101" i="1"/>
  <c r="G101" i="1"/>
  <c r="L7" i="1"/>
  <c r="AE7" i="1"/>
  <c r="G25" i="1"/>
  <c r="AE25" i="1"/>
  <c r="AD25" i="1"/>
  <c r="AE54" i="1"/>
  <c r="AD54" i="1"/>
  <c r="AD38" i="1"/>
  <c r="AE38" i="1"/>
  <c r="G63" i="1"/>
  <c r="G81" i="1"/>
  <c r="AE81" i="1"/>
  <c r="AD81" i="1"/>
  <c r="G148" i="1"/>
  <c r="AE148" i="1"/>
  <c r="AD148" i="1"/>
  <c r="G140" i="1"/>
  <c r="G124" i="1"/>
  <c r="AE124" i="1"/>
  <c r="AD124" i="1"/>
  <c r="AE108" i="1"/>
  <c r="AD108" i="1"/>
  <c r="AE100" i="1"/>
  <c r="AD100" i="1"/>
  <c r="AE10" i="1"/>
  <c r="AD10" i="1"/>
  <c r="G24" i="1"/>
  <c r="AE24" i="1"/>
  <c r="AD24" i="1"/>
  <c r="AE62" i="1"/>
  <c r="G62" i="1"/>
  <c r="AE45" i="1"/>
  <c r="G45" i="1"/>
  <c r="AE70" i="1"/>
  <c r="AD70" i="1"/>
  <c r="G80" i="1"/>
  <c r="AD80" i="1"/>
  <c r="AE80" i="1"/>
  <c r="G147" i="1"/>
  <c r="AD147" i="1"/>
  <c r="AE147" i="1"/>
  <c r="G139" i="1"/>
  <c r="AE139" i="1"/>
  <c r="AD123" i="1"/>
  <c r="AE123" i="1"/>
  <c r="AD107" i="1"/>
  <c r="AE107" i="1"/>
  <c r="AD91" i="1"/>
  <c r="AE91" i="1"/>
  <c r="AD31" i="1"/>
  <c r="AE31" i="1"/>
  <c r="AE60" i="1"/>
  <c r="AD60" i="1"/>
  <c r="AE44" i="1"/>
  <c r="AD44" i="1"/>
  <c r="AE69" i="1"/>
  <c r="AD69" i="1"/>
  <c r="AD79" i="1"/>
  <c r="AE79" i="1"/>
  <c r="AE154" i="1"/>
  <c r="AD154" i="1"/>
  <c r="AE138" i="1"/>
  <c r="AD138" i="1"/>
  <c r="AE122" i="1"/>
  <c r="AD122" i="1"/>
  <c r="AE106" i="1"/>
  <c r="AD106" i="1"/>
  <c r="AE98" i="1"/>
  <c r="AD98" i="1"/>
  <c r="AD3" i="1"/>
  <c r="AE3" i="1"/>
  <c r="AD12" i="1"/>
  <c r="AE12" i="1"/>
  <c r="AE30" i="1"/>
  <c r="AD30" i="1"/>
  <c r="AE22" i="1"/>
  <c r="AD22" i="1"/>
  <c r="AD59" i="1"/>
  <c r="AE59" i="1"/>
  <c r="AD51" i="1"/>
  <c r="AE51" i="1"/>
  <c r="AD43" i="1"/>
  <c r="AE43" i="1"/>
  <c r="AD35" i="1"/>
  <c r="AE35" i="1"/>
  <c r="G68" i="1"/>
  <c r="AE86" i="1"/>
  <c r="AD86" i="1"/>
  <c r="G78" i="1"/>
  <c r="AE153" i="1"/>
  <c r="AD153" i="1"/>
  <c r="AE145" i="1"/>
  <c r="G145" i="1"/>
  <c r="AE137" i="1"/>
  <c r="AD137" i="1"/>
  <c r="AE129" i="1"/>
  <c r="AD129" i="1"/>
  <c r="AE121" i="1"/>
  <c r="AD121" i="1"/>
  <c r="AE113" i="1"/>
  <c r="AD113" i="1"/>
  <c r="AE105" i="1"/>
  <c r="AD105" i="1"/>
  <c r="AE97" i="1"/>
  <c r="AD97" i="1"/>
  <c r="AE89" i="1"/>
  <c r="G89" i="1"/>
  <c r="AD11" i="1"/>
  <c r="AE11" i="1"/>
  <c r="AE29" i="1"/>
  <c r="AD29" i="1"/>
  <c r="G21" i="1"/>
  <c r="AD58" i="1"/>
  <c r="AE58" i="1"/>
  <c r="AD50" i="1"/>
  <c r="AE50" i="1"/>
  <c r="AE42" i="1"/>
  <c r="AD42" i="1"/>
  <c r="G34" i="1"/>
  <c r="G67" i="1"/>
  <c r="AE67" i="1"/>
  <c r="AE85" i="1"/>
  <c r="AD85" i="1"/>
  <c r="AE77" i="1"/>
  <c r="G77" i="1"/>
  <c r="G152" i="1"/>
  <c r="AD144" i="1"/>
  <c r="AE144" i="1"/>
  <c r="AD136" i="1"/>
  <c r="AE136" i="1"/>
  <c r="AD128" i="1"/>
  <c r="AE128" i="1"/>
  <c r="AD120" i="1"/>
  <c r="AE120" i="1"/>
  <c r="AD112" i="1"/>
  <c r="AE112" i="1"/>
  <c r="AD104" i="1"/>
  <c r="AE104" i="1"/>
  <c r="AD96" i="1"/>
  <c r="AE96" i="1"/>
  <c r="AE61" i="1"/>
  <c r="AD61" i="1"/>
  <c r="AE14" i="1"/>
  <c r="AD14" i="1"/>
  <c r="G18" i="1"/>
  <c r="AD47" i="1"/>
  <c r="AE47" i="1"/>
  <c r="G72" i="1"/>
  <c r="AE72" i="1"/>
  <c r="AD82" i="1"/>
  <c r="AE82" i="1"/>
  <c r="AE149" i="1"/>
  <c r="AD149" i="1"/>
  <c r="AE125" i="1"/>
  <c r="AD125" i="1"/>
  <c r="AE117" i="1"/>
  <c r="AD117" i="1"/>
  <c r="AE109" i="1"/>
  <c r="AD109" i="1"/>
  <c r="AE93" i="1"/>
  <c r="AD93" i="1"/>
  <c r="AE13" i="1"/>
  <c r="AD13" i="1"/>
  <c r="L17" i="1"/>
  <c r="AE17" i="1"/>
  <c r="G17" i="1"/>
  <c r="G46" i="1"/>
  <c r="G71" i="1"/>
  <c r="AD71" i="1"/>
  <c r="AE71" i="1"/>
  <c r="AE156" i="1"/>
  <c r="AD156" i="1"/>
  <c r="AE132" i="1"/>
  <c r="G132" i="1"/>
  <c r="AE116" i="1"/>
  <c r="AD116" i="1"/>
  <c r="G92" i="1"/>
  <c r="AE92" i="1"/>
  <c r="AD92" i="1"/>
  <c r="G32" i="1"/>
  <c r="AD32" i="1"/>
  <c r="AE32" i="1"/>
  <c r="AE53" i="1"/>
  <c r="AD53" i="1"/>
  <c r="G37" i="1"/>
  <c r="AE37" i="1"/>
  <c r="AD37" i="1"/>
  <c r="AD88" i="1"/>
  <c r="AE88" i="1"/>
  <c r="AD155" i="1"/>
  <c r="AE155" i="1"/>
  <c r="G131" i="1"/>
  <c r="AE131" i="1"/>
  <c r="G121" i="1"/>
  <c r="AD115" i="1"/>
  <c r="AE115" i="1"/>
  <c r="G99" i="1"/>
  <c r="AD99" i="1"/>
  <c r="AE99" i="1"/>
  <c r="AE9" i="1"/>
  <c r="AD9" i="1"/>
  <c r="AD23" i="1"/>
  <c r="AE23" i="1"/>
  <c r="AE52" i="1"/>
  <c r="AD52" i="1"/>
  <c r="AE36" i="1"/>
  <c r="AD36" i="1"/>
  <c r="AD87" i="1"/>
  <c r="AE87" i="1"/>
  <c r="G146" i="1"/>
  <c r="AE130" i="1"/>
  <c r="AD130" i="1"/>
  <c r="AE114" i="1"/>
  <c r="AD114" i="1"/>
  <c r="G90" i="1"/>
  <c r="L5" i="1"/>
  <c r="AE5" i="1"/>
  <c r="AD16" i="1"/>
  <c r="AE16" i="1"/>
  <c r="G28" i="1"/>
  <c r="G20" i="1"/>
  <c r="AE20" i="1"/>
  <c r="G119" i="1"/>
  <c r="AE57" i="1"/>
  <c r="AD57" i="1"/>
  <c r="G49" i="1"/>
  <c r="AE49" i="1"/>
  <c r="AD49" i="1"/>
  <c r="G41" i="1"/>
  <c r="AE41" i="1"/>
  <c r="AD41" i="1"/>
  <c r="AE33" i="1"/>
  <c r="G33" i="1"/>
  <c r="AD66" i="1"/>
  <c r="AE66" i="1"/>
  <c r="G84" i="1"/>
  <c r="AE84" i="1"/>
  <c r="AD84" i="1"/>
  <c r="G76" i="1"/>
  <c r="AE76" i="1"/>
  <c r="AD76" i="1"/>
  <c r="G151" i="1"/>
  <c r="AE151" i="1"/>
  <c r="AD143" i="1"/>
  <c r="AE143" i="1"/>
  <c r="AD135" i="1"/>
  <c r="AE135" i="1"/>
  <c r="G127" i="1"/>
  <c r="AD127" i="1"/>
  <c r="AE127" i="1"/>
  <c r="G86" i="1"/>
  <c r="AD119" i="1"/>
  <c r="AE119" i="1"/>
  <c r="G111" i="1"/>
  <c r="AD111" i="1"/>
  <c r="AE111" i="1"/>
  <c r="G103" i="1"/>
  <c r="AD103" i="1"/>
  <c r="AE103" i="1"/>
  <c r="G95" i="1"/>
  <c r="AD95" i="1"/>
  <c r="AE95" i="1"/>
  <c r="G4" i="1"/>
  <c r="AE4" i="1"/>
  <c r="AD4" i="1"/>
  <c r="G15" i="1"/>
  <c r="AD15" i="1"/>
  <c r="AE15" i="1"/>
  <c r="G27" i="1"/>
  <c r="AE27" i="1"/>
  <c r="AD19" i="1"/>
  <c r="AE19" i="1"/>
  <c r="AD56" i="1"/>
  <c r="AE56" i="1"/>
  <c r="AD48" i="1"/>
  <c r="AE48" i="1"/>
  <c r="G40" i="1"/>
  <c r="G73" i="1"/>
  <c r="G65" i="1"/>
  <c r="AE65" i="1"/>
  <c r="AD65" i="1"/>
  <c r="G83" i="1"/>
  <c r="AD83" i="1"/>
  <c r="AE83" i="1"/>
  <c r="AD75" i="1"/>
  <c r="AE75" i="1"/>
  <c r="G150" i="1"/>
  <c r="AD150" i="1"/>
  <c r="AE150" i="1"/>
  <c r="G142" i="1"/>
  <c r="AD142" i="1"/>
  <c r="AE142" i="1"/>
  <c r="G134" i="1"/>
  <c r="AE134" i="1"/>
  <c r="G126" i="1"/>
  <c r="AD126" i="1"/>
  <c r="AE126" i="1"/>
  <c r="G56" i="1"/>
  <c r="AD118" i="1"/>
  <c r="AE118" i="1"/>
  <c r="G110" i="1"/>
  <c r="AD110" i="1"/>
  <c r="AE110" i="1"/>
  <c r="G102" i="1"/>
  <c r="G94" i="1"/>
  <c r="AD94" i="1"/>
  <c r="AE94" i="1"/>
  <c r="L66" i="1"/>
  <c r="G66" i="1"/>
  <c r="G143" i="1"/>
  <c r="G114" i="1"/>
  <c r="J75" i="1"/>
  <c r="G75" i="1"/>
  <c r="L26" i="1"/>
  <c r="G26" i="1"/>
  <c r="L53" i="1"/>
  <c r="G53" i="1"/>
  <c r="L39" i="1"/>
  <c r="L64" i="1"/>
  <c r="G64" i="1"/>
  <c r="L74" i="1"/>
  <c r="G74" i="1"/>
  <c r="L141" i="1"/>
  <c r="G141" i="1"/>
  <c r="L125" i="1"/>
  <c r="G125" i="1"/>
  <c r="L109" i="1"/>
  <c r="G109" i="1"/>
  <c r="L93" i="1"/>
  <c r="G93" i="1"/>
  <c r="L108" i="1"/>
  <c r="G108" i="1"/>
  <c r="L100" i="1"/>
  <c r="G100" i="1"/>
  <c r="O10" i="1"/>
  <c r="G10" i="1"/>
  <c r="L70" i="1"/>
  <c r="G70" i="1"/>
  <c r="G59" i="1"/>
  <c r="L139" i="1"/>
  <c r="L107" i="1"/>
  <c r="G107" i="1"/>
  <c r="L91" i="1"/>
  <c r="G91" i="1"/>
  <c r="L31" i="1"/>
  <c r="G31" i="1"/>
  <c r="L60" i="1"/>
  <c r="G60" i="1"/>
  <c r="L44" i="1"/>
  <c r="G44" i="1"/>
  <c r="L69" i="1"/>
  <c r="G69" i="1"/>
  <c r="L79" i="1"/>
  <c r="G79" i="1"/>
  <c r="L130" i="1"/>
  <c r="G130" i="1"/>
  <c r="L116" i="1"/>
  <c r="G116" i="1"/>
  <c r="L98" i="1"/>
  <c r="G98" i="1"/>
  <c r="L3" i="1"/>
  <c r="G3" i="1"/>
  <c r="L12" i="1"/>
  <c r="G12" i="1"/>
  <c r="L30" i="1"/>
  <c r="G30" i="1"/>
  <c r="L22" i="1"/>
  <c r="G22" i="1"/>
  <c r="L88" i="1"/>
  <c r="G88" i="1"/>
  <c r="L52" i="1"/>
  <c r="G52" i="1"/>
  <c r="L43" i="1"/>
  <c r="G43" i="1"/>
  <c r="L35" i="1"/>
  <c r="G35" i="1"/>
  <c r="L58" i="1"/>
  <c r="G58" i="1"/>
  <c r="L153" i="1"/>
  <c r="G153" i="1"/>
  <c r="L145" i="1"/>
  <c r="L137" i="1"/>
  <c r="G137" i="1"/>
  <c r="L129" i="1"/>
  <c r="G129" i="1"/>
  <c r="L112" i="1"/>
  <c r="G112" i="1"/>
  <c r="L55" i="1"/>
  <c r="G55" i="1"/>
  <c r="L105" i="1"/>
  <c r="G105" i="1"/>
  <c r="L97" i="1"/>
  <c r="G97" i="1"/>
  <c r="L89" i="1"/>
  <c r="O16" i="1"/>
  <c r="G16" i="1"/>
  <c r="G135" i="1"/>
  <c r="J19" i="1"/>
  <c r="G19" i="1"/>
  <c r="O48" i="1"/>
  <c r="G48" i="1"/>
  <c r="L14" i="1"/>
  <c r="G14" i="1"/>
  <c r="L47" i="1"/>
  <c r="G47" i="1"/>
  <c r="L72" i="1"/>
  <c r="L82" i="1"/>
  <c r="G82" i="1"/>
  <c r="L149" i="1"/>
  <c r="G149" i="1"/>
  <c r="L133" i="1"/>
  <c r="G122" i="1"/>
  <c r="L101" i="1"/>
  <c r="L13" i="1"/>
  <c r="G13" i="1"/>
  <c r="L51" i="1"/>
  <c r="G51" i="1"/>
  <c r="L38" i="1"/>
  <c r="G38" i="1"/>
  <c r="L156" i="1"/>
  <c r="G156" i="1"/>
  <c r="L120" i="1"/>
  <c r="G120" i="1"/>
  <c r="L57" i="1"/>
  <c r="G57" i="1"/>
  <c r="L155" i="1"/>
  <c r="G155" i="1"/>
  <c r="L123" i="1"/>
  <c r="G123" i="1"/>
  <c r="L9" i="1"/>
  <c r="G9" i="1"/>
  <c r="L23" i="1"/>
  <c r="G23" i="1"/>
  <c r="L115" i="1"/>
  <c r="G115" i="1"/>
  <c r="L36" i="1"/>
  <c r="G36" i="1"/>
  <c r="L117" i="1"/>
  <c r="G117" i="1"/>
  <c r="L154" i="1"/>
  <c r="G154" i="1"/>
  <c r="L138" i="1"/>
  <c r="G138" i="1"/>
  <c r="L54" i="1"/>
  <c r="G54" i="1"/>
  <c r="L106" i="1"/>
  <c r="G106" i="1"/>
  <c r="L11" i="1"/>
  <c r="G11" i="1"/>
  <c r="L29" i="1"/>
  <c r="G29" i="1"/>
  <c r="L87" i="1"/>
  <c r="G87" i="1"/>
  <c r="L50" i="1"/>
  <c r="G50" i="1"/>
  <c r="L42" i="1"/>
  <c r="G42" i="1"/>
  <c r="L67" i="1"/>
  <c r="L85" i="1"/>
  <c r="G85" i="1"/>
  <c r="L77" i="1"/>
  <c r="L144" i="1"/>
  <c r="G144" i="1"/>
  <c r="L136" i="1"/>
  <c r="G136" i="1"/>
  <c r="L128" i="1"/>
  <c r="G128" i="1"/>
  <c r="L118" i="1"/>
  <c r="G118" i="1"/>
  <c r="L113" i="1"/>
  <c r="G113" i="1"/>
  <c r="L104" i="1"/>
  <c r="G104" i="1"/>
  <c r="L96" i="1"/>
  <c r="G96" i="1"/>
  <c r="L61" i="1"/>
  <c r="G61" i="1"/>
  <c r="J35" i="1"/>
  <c r="J52" i="1"/>
  <c r="Q26" i="1"/>
  <c r="R26" i="1" s="1"/>
  <c r="J26" i="1"/>
  <c r="L122" i="1"/>
  <c r="Q98" i="1"/>
  <c r="R98" i="1" s="1"/>
  <c r="J107" i="1"/>
  <c r="J74" i="1"/>
  <c r="J11" i="1"/>
  <c r="J144" i="1"/>
  <c r="J29" i="1"/>
  <c r="J128" i="1"/>
  <c r="J123" i="1"/>
  <c r="J87" i="1"/>
  <c r="J113" i="1"/>
  <c r="J57" i="1"/>
  <c r="Q96" i="1"/>
  <c r="R96" i="1" s="1"/>
  <c r="J96" i="1"/>
  <c r="J50" i="1"/>
  <c r="O144" i="1"/>
  <c r="O50" i="1"/>
  <c r="Q128" i="1"/>
  <c r="R128" i="1" s="1"/>
  <c r="J9" i="1"/>
  <c r="J91" i="1"/>
  <c r="O85" i="1"/>
  <c r="J155" i="1"/>
  <c r="J82" i="1"/>
  <c r="O136" i="1"/>
  <c r="L25" i="1"/>
  <c r="J25" i="1"/>
  <c r="L71" i="1"/>
  <c r="O71" i="1"/>
  <c r="L81" i="1"/>
  <c r="J81" i="1"/>
  <c r="L148" i="1"/>
  <c r="Q148" i="1"/>
  <c r="R148" i="1" s="1"/>
  <c r="L124" i="1"/>
  <c r="Q124" i="1"/>
  <c r="R124" i="1" s="1"/>
  <c r="L92" i="1"/>
  <c r="Q92" i="1"/>
  <c r="R92" i="1" s="1"/>
  <c r="L10" i="1"/>
  <c r="J10" i="1"/>
  <c r="L32" i="1"/>
  <c r="J32" i="1"/>
  <c r="Q32" i="1"/>
  <c r="R32" i="1" s="1"/>
  <c r="O32" i="1"/>
  <c r="L24" i="1"/>
  <c r="O24" i="1"/>
  <c r="J24" i="1"/>
  <c r="Q24" i="1"/>
  <c r="R24" i="1" s="1"/>
  <c r="L62" i="1"/>
  <c r="L45" i="1"/>
  <c r="L37" i="1"/>
  <c r="J37" i="1"/>
  <c r="L59" i="1"/>
  <c r="J59" i="1"/>
  <c r="L80" i="1"/>
  <c r="L147" i="1"/>
  <c r="L131" i="1"/>
  <c r="L121" i="1"/>
  <c r="J121" i="1"/>
  <c r="L99" i="1"/>
  <c r="J99" i="1"/>
  <c r="J80" i="1"/>
  <c r="O38" i="1"/>
  <c r="J138" i="1"/>
  <c r="J106" i="1"/>
  <c r="O138" i="1"/>
  <c r="J153" i="1"/>
  <c r="J137" i="1"/>
  <c r="J112" i="1"/>
  <c r="J105" i="1"/>
  <c r="J69" i="1"/>
  <c r="J136" i="1"/>
  <c r="J118" i="1"/>
  <c r="J104" i="1"/>
  <c r="Q130" i="1"/>
  <c r="R130" i="1" s="1"/>
  <c r="J85" i="1"/>
  <c r="J66" i="1"/>
  <c r="J43" i="1"/>
  <c r="O154" i="1"/>
  <c r="O130" i="1"/>
  <c r="O98" i="1"/>
  <c r="Q42" i="1"/>
  <c r="R42" i="1" s="1"/>
  <c r="J130" i="1"/>
  <c r="J116" i="1"/>
  <c r="J98" i="1"/>
  <c r="J61" i="1"/>
  <c r="J42" i="1"/>
  <c r="O128" i="1"/>
  <c r="O96" i="1"/>
  <c r="O42" i="1"/>
  <c r="Q50" i="1"/>
  <c r="R50" i="1" s="1"/>
  <c r="Q154" i="1"/>
  <c r="R154" i="1" s="1"/>
  <c r="J129" i="1"/>
  <c r="J55" i="1"/>
  <c r="J97" i="1"/>
  <c r="J88" i="1"/>
  <c r="J154" i="1"/>
  <c r="J54" i="1"/>
  <c r="L27" i="1"/>
  <c r="L19" i="1"/>
  <c r="L16" i="1"/>
  <c r="J16" i="1"/>
  <c r="Q16" i="1"/>
  <c r="R16" i="1" s="1"/>
  <c r="L20" i="1"/>
  <c r="L119" i="1"/>
  <c r="J119" i="1"/>
  <c r="L49" i="1"/>
  <c r="J49" i="1"/>
  <c r="L41" i="1"/>
  <c r="J41" i="1"/>
  <c r="L33" i="1"/>
  <c r="Q66" i="1"/>
  <c r="R66" i="1" s="1"/>
  <c r="O66" i="1"/>
  <c r="L84" i="1"/>
  <c r="J84" i="1"/>
  <c r="L76" i="1"/>
  <c r="Q76" i="1"/>
  <c r="R76" i="1" s="1"/>
  <c r="O76" i="1"/>
  <c r="J76" i="1"/>
  <c r="L151" i="1"/>
  <c r="L143" i="1"/>
  <c r="J143" i="1"/>
  <c r="L135" i="1"/>
  <c r="J135" i="1"/>
  <c r="L127" i="1"/>
  <c r="J127" i="1"/>
  <c r="L86" i="1"/>
  <c r="J86" i="1"/>
  <c r="L111" i="1"/>
  <c r="O111" i="1"/>
  <c r="J111" i="1"/>
  <c r="Q111" i="1"/>
  <c r="R111" i="1" s="1"/>
  <c r="L103" i="1"/>
  <c r="J103" i="1"/>
  <c r="L95" i="1"/>
  <c r="J95" i="1"/>
  <c r="L4" i="1"/>
  <c r="J4" i="1"/>
  <c r="L15" i="1"/>
  <c r="J15" i="1"/>
  <c r="L114" i="1"/>
  <c r="J114" i="1"/>
  <c r="L48" i="1"/>
  <c r="J48" i="1"/>
  <c r="L65" i="1"/>
  <c r="J65" i="1"/>
  <c r="L83" i="1"/>
  <c r="O83" i="1"/>
  <c r="Q83" i="1"/>
  <c r="R83" i="1" s="1"/>
  <c r="L75" i="1"/>
  <c r="L150" i="1"/>
  <c r="J150" i="1"/>
  <c r="O150" i="1"/>
  <c r="Q150" i="1"/>
  <c r="R150" i="1" s="1"/>
  <c r="L142" i="1"/>
  <c r="J142" i="1"/>
  <c r="O142" i="1"/>
  <c r="Q142" i="1"/>
  <c r="R142" i="1" s="1"/>
  <c r="L126" i="1"/>
  <c r="J126" i="1"/>
  <c r="O126" i="1"/>
  <c r="Q126" i="1"/>
  <c r="R126" i="1" s="1"/>
  <c r="L56" i="1"/>
  <c r="J56" i="1"/>
  <c r="L110" i="1"/>
  <c r="J110" i="1"/>
  <c r="L94" i="1"/>
  <c r="J94" i="1"/>
  <c r="O94" i="1"/>
  <c r="Q94" i="1"/>
  <c r="R94" i="1" s="1"/>
  <c r="J83" i="1"/>
  <c r="Q48" i="1"/>
  <c r="R48" i="1" s="1"/>
  <c r="J149" i="1"/>
  <c r="J141" i="1"/>
  <c r="J125" i="1"/>
  <c r="J122" i="1"/>
  <c r="J109" i="1"/>
  <c r="J93" i="1"/>
  <c r="J13" i="1"/>
  <c r="O26" i="1"/>
  <c r="Q14" i="1"/>
  <c r="R14" i="1" s="1"/>
  <c r="Q109" i="1"/>
  <c r="R109" i="1" s="1"/>
  <c r="J156" i="1"/>
  <c r="J148" i="1"/>
  <c r="J124" i="1"/>
  <c r="J120" i="1"/>
  <c r="J108" i="1"/>
  <c r="J100" i="1"/>
  <c r="J92" i="1"/>
  <c r="J60" i="1"/>
  <c r="J115" i="1"/>
  <c r="J44" i="1"/>
  <c r="J36" i="1"/>
  <c r="J12" i="1"/>
  <c r="O105" i="1"/>
  <c r="O81" i="1"/>
  <c r="Q44" i="1"/>
  <c r="R44" i="1" s="1"/>
  <c r="Q85" i="1"/>
  <c r="R85" i="1" s="1"/>
  <c r="Q144" i="1"/>
  <c r="R144" i="1" s="1"/>
  <c r="O30" i="1"/>
  <c r="O14" i="1"/>
  <c r="Q71" i="1"/>
  <c r="R71" i="1" s="1"/>
  <c r="J3" i="1"/>
  <c r="J117" i="1"/>
  <c r="J79" i="1"/>
  <c r="J71" i="1"/>
  <c r="J53" i="1"/>
  <c r="J47" i="1"/>
  <c r="J31" i="1"/>
  <c r="J23" i="1"/>
  <c r="O156" i="1"/>
  <c r="O148" i="1"/>
  <c r="O124" i="1"/>
  <c r="O92" i="1"/>
  <c r="O44" i="1"/>
  <c r="O36" i="1"/>
  <c r="Q10" i="1"/>
  <c r="R10" i="1" s="1"/>
  <c r="Q36" i="1"/>
  <c r="R36" i="1" s="1"/>
  <c r="Q105" i="1"/>
  <c r="R105" i="1" s="1"/>
  <c r="Q136" i="1"/>
  <c r="R136" i="1" s="1"/>
  <c r="Q30" i="1"/>
  <c r="R30" i="1" s="1"/>
  <c r="J64" i="1"/>
  <c r="O12" i="1"/>
  <c r="O109" i="1"/>
  <c r="Q156" i="1"/>
  <c r="R156" i="1" s="1"/>
  <c r="J58" i="1"/>
  <c r="J70" i="1"/>
  <c r="J51" i="1"/>
  <c r="J38" i="1"/>
  <c r="J30" i="1"/>
  <c r="J22" i="1"/>
  <c r="J14" i="1"/>
  <c r="O107" i="1"/>
  <c r="Q12" i="1"/>
  <c r="R12" i="1" s="1"/>
  <c r="Q38" i="1"/>
  <c r="R38" i="1" s="1"/>
  <c r="Q81" i="1"/>
  <c r="R81" i="1" s="1"/>
  <c r="Q107" i="1"/>
  <c r="R107" i="1" s="1"/>
  <c r="Q138" i="1"/>
  <c r="R138" i="1" s="1"/>
</calcChain>
</file>

<file path=xl/comments1.xml><?xml version="1.0" encoding="utf-8"?>
<comments xmlns="http://schemas.openxmlformats.org/spreadsheetml/2006/main">
  <authors>
    <author>Малинин Александр</author>
  </authors>
  <commentList>
    <comment ref="J3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 - лишнее поле в свойствах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BPRS 887 (неправльный идентификтор)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BPRS 887 (неправльный идентификтор)</t>
        </r>
      </text>
    </comment>
    <comment ref="D2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DME IDO - не туда поставили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DO 659 - неправльная частота(320) #AM: Правильная! Причем везде!</t>
        </r>
      </text>
    </comment>
    <comment ref="D54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Источник: http://ourairports.com</t>
        </r>
      </text>
    </comment>
    <comment ref="D60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VOR, DME WNK - неправильный идентификатор (VNK) # AM: Правильный!</t>
        </r>
      </text>
    </comment>
    <comment ref="J60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 - лишнее поле в свойствах</t>
        </r>
      </text>
    </comment>
    <comment ref="D61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VOR, DME WNK - неправильный идентификатор (VNK) # AM: Правильный!</t>
        </r>
      </text>
    </comment>
    <comment ref="D6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LOC IWM смещен назад на 200м</t>
        </r>
      </text>
    </comment>
    <comment ref="D67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LOC ITA смещен назад на 200м</t>
        </r>
      </text>
    </comment>
    <comment ref="D69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DME ITA - неправильная частоата # AM: Правильная!</t>
        </r>
      </text>
    </comment>
    <comment ref="D7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LOC IGT смещен назад на 70м</t>
        </r>
      </text>
    </comment>
    <comment ref="D73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GS IGT смещена назад на 600м</t>
        </r>
      </text>
    </comment>
    <comment ref="D74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DME ITG неправильное название и частота</t>
        </r>
      </text>
    </comment>
    <comment ref="D79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ILS DME IOB - отклонение 20м 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KUBINKA</t>
        </r>
      </text>
    </comment>
    <comment ref="A99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ZHUKOVSKIJ</t>
        </r>
      </text>
    </comment>
    <comment ref="J99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 - лишнее поле в свойствах</t>
        </r>
      </text>
    </comment>
    <comment ref="D117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Источник: http://ourairports.com</t>
        </r>
      </text>
    </comment>
    <comment ref="D122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Источник: http://ourairports.com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BYKOVO</t>
        </r>
      </text>
    </comment>
    <comment ref="T125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Информация по координатам от Севрюгина</t>
        </r>
      </text>
    </comment>
    <comment ref="T129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Информация по координатам от Севрюгина</t>
        </r>
      </text>
    </comment>
    <comment ref="L13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Угол ГРМ взят не понятно откуда</t>
        </r>
      </text>
    </comment>
    <comment ref="L134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Угол ГРМ взят не понятно откуда</t>
        </r>
      </text>
    </comment>
    <comment ref="A135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CHKALOVSKIJ</t>
        </r>
      </text>
    </comment>
  </commentList>
</comments>
</file>

<file path=xl/comments2.xml><?xml version="1.0" encoding="utf-8"?>
<comments xmlns="http://schemas.openxmlformats.org/spreadsheetml/2006/main">
  <authors>
    <author>Малинин Александр</author>
  </authors>
  <commentList>
    <comment ref="E6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Отсутств. Latitude в mData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Отсутств. Longitude в mData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 - лишнее поле в свойствах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Источник: http://ourairports.com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Источник: http://ourairports.com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Источник: http://ourairports.com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Можно добавить
Источник: http://ourairports.com</t>
        </r>
      </text>
    </comment>
  </commentList>
</comments>
</file>

<file path=xl/comments3.xml><?xml version="1.0" encoding="utf-8"?>
<comments xmlns="http://schemas.openxmlformats.org/spreadsheetml/2006/main">
  <authors>
    <author>Малинин Александр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Код ИКАО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Магнитное склонение</t>
        </r>
      </text>
    </comment>
  </commentList>
</comments>
</file>

<file path=xl/sharedStrings.xml><?xml version="1.0" encoding="utf-8"?>
<sst xmlns="http://schemas.openxmlformats.org/spreadsheetml/2006/main" count="625" uniqueCount="283">
  <si>
    <t>Target</t>
  </si>
  <si>
    <t>Latitude</t>
  </si>
  <si>
    <t>Longitude</t>
  </si>
  <si>
    <t>Type</t>
  </si>
  <si>
    <t>Name</t>
  </si>
  <si>
    <t>Angle</t>
  </si>
  <si>
    <t>Nods</t>
  </si>
  <si>
    <t>-</t>
  </si>
  <si>
    <t>Properties</t>
  </si>
  <si>
    <t>ONOFF = 1</t>
  </si>
  <si>
    <t>SIDESHIFT = 3</t>
  </si>
  <si>
    <t>GSANGLE = 4</t>
  </si>
  <si>
    <t>POWER = 8</t>
  </si>
  <si>
    <t>FARNEAR = 10</t>
  </si>
  <si>
    <t>APPIND = 5</t>
  </si>
  <si>
    <t>RSBNCH = 6</t>
  </si>
  <si>
    <t>FREQ = 7</t>
  </si>
  <si>
    <t>MORSE = 9</t>
  </si>
  <si>
    <t>RSBNCHLND = 11</t>
  </si>
  <si>
    <t>DIRECTN = 2</t>
  </si>
  <si>
    <t>VOR</t>
  </si>
  <si>
    <t>VOR - DMD</t>
  </si>
  <si>
    <t>ID</t>
  </si>
  <si>
    <t>DME</t>
  </si>
  <si>
    <t>DME - DMD</t>
  </si>
  <si>
    <t>DMD</t>
  </si>
  <si>
    <t>LOC</t>
  </si>
  <si>
    <t>Region</t>
  </si>
  <si>
    <t>GS</t>
  </si>
  <si>
    <t>NDB</t>
  </si>
  <si>
    <t>MB I</t>
  </si>
  <si>
    <t>MB O</t>
  </si>
  <si>
    <t>MB M</t>
  </si>
  <si>
    <t>IDW</t>
  </si>
  <si>
    <t>IDE</t>
  </si>
  <si>
    <t>DW</t>
  </si>
  <si>
    <t>DPRS - DW</t>
  </si>
  <si>
    <t>MB - DPRS</t>
  </si>
  <si>
    <t>BW</t>
  </si>
  <si>
    <t>DE</t>
  </si>
  <si>
    <t>E</t>
  </si>
  <si>
    <t>IDM</t>
  </si>
  <si>
    <t>IDO</t>
  </si>
  <si>
    <t>DM</t>
  </si>
  <si>
    <t>DO</t>
  </si>
  <si>
    <t>IMR</t>
  </si>
  <si>
    <t>MR</t>
  </si>
  <si>
    <t>M</t>
  </si>
  <si>
    <t>IAD</t>
  </si>
  <si>
    <t>AD</t>
  </si>
  <si>
    <t>A</t>
  </si>
  <si>
    <t>INL</t>
  </si>
  <si>
    <t>NL</t>
  </si>
  <si>
    <t>N</t>
  </si>
  <si>
    <t>IBW</t>
  </si>
  <si>
    <t>B</t>
  </si>
  <si>
    <t>BD</t>
  </si>
  <si>
    <t>NE</t>
  </si>
  <si>
    <t>DK</t>
  </si>
  <si>
    <t>AO</t>
  </si>
  <si>
    <t>AR</t>
  </si>
  <si>
    <t>RW</t>
  </si>
  <si>
    <t>DR</t>
  </si>
  <si>
    <t>WT</t>
  </si>
  <si>
    <t>LO</t>
  </si>
  <si>
    <t>IWM</t>
  </si>
  <si>
    <t>OE</t>
  </si>
  <si>
    <t>ITA</t>
  </si>
  <si>
    <t>SX</t>
  </si>
  <si>
    <t>IGT</t>
  </si>
  <si>
    <t>GT</t>
  </si>
  <si>
    <t>IOB</t>
  </si>
  <si>
    <t>OB</t>
  </si>
  <si>
    <t>ND</t>
  </si>
  <si>
    <t>UM</t>
  </si>
  <si>
    <t>KS</t>
  </si>
  <si>
    <t>WZ</t>
  </si>
  <si>
    <t>IPS</t>
  </si>
  <si>
    <t>PS</t>
  </si>
  <si>
    <t>P</t>
  </si>
  <si>
    <t>NW</t>
  </si>
  <si>
    <t>RT</t>
  </si>
  <si>
    <t>IRT</t>
  </si>
  <si>
    <t>R</t>
  </si>
  <si>
    <t>D</t>
  </si>
  <si>
    <t>MF</t>
  </si>
  <si>
    <t>SF</t>
  </si>
  <si>
    <t>FE</t>
  </si>
  <si>
    <t>FV</t>
  </si>
  <si>
    <t>IN</t>
  </si>
  <si>
    <t>IP</t>
  </si>
  <si>
    <t>FK</t>
  </si>
  <si>
    <t>BG</t>
  </si>
  <si>
    <t>SW</t>
  </si>
  <si>
    <t>KN</t>
  </si>
  <si>
    <t>BP</t>
  </si>
  <si>
    <t>QI</t>
  </si>
  <si>
    <t>Q</t>
  </si>
  <si>
    <t>WJ</t>
  </si>
  <si>
    <t>W</t>
  </si>
  <si>
    <t>IWJ</t>
  </si>
  <si>
    <t>IQI</t>
  </si>
  <si>
    <t>OF</t>
  </si>
  <si>
    <t>O</t>
  </si>
  <si>
    <t>IOF</t>
  </si>
  <si>
    <t>UR</t>
  </si>
  <si>
    <t>U</t>
  </si>
  <si>
    <t>IUR</t>
  </si>
  <si>
    <t>KI</t>
  </si>
  <si>
    <t>K</t>
  </si>
  <si>
    <t>IKI</t>
  </si>
  <si>
    <t>LG</t>
  </si>
  <si>
    <t>L</t>
  </si>
  <si>
    <t>S</t>
  </si>
  <si>
    <t>G</t>
  </si>
  <si>
    <t>LOC IDW</t>
  </si>
  <si>
    <t>GS IDW</t>
  </si>
  <si>
    <t>LOC IDE</t>
  </si>
  <si>
    <t>GS IDE</t>
  </si>
  <si>
    <t>DPRS - BW</t>
  </si>
  <si>
    <t>DPRS - DE</t>
  </si>
  <si>
    <t>BPRS - E</t>
  </si>
  <si>
    <t>MB - BPRS</t>
  </si>
  <si>
    <t>LARIONOVO</t>
  </si>
  <si>
    <t>KLIMOVSK</t>
  </si>
  <si>
    <t>SUKHOTINO</t>
  </si>
  <si>
    <t>AKSINJINO</t>
  </si>
  <si>
    <t>MARJINO</t>
  </si>
  <si>
    <t>IVANOVSKOJE</t>
  </si>
  <si>
    <t>BUZHAROVO</t>
  </si>
  <si>
    <t>KAMENKA</t>
  </si>
  <si>
    <t>LOC IDM</t>
  </si>
  <si>
    <t>LOC IDO</t>
  </si>
  <si>
    <t>LOC IMR</t>
  </si>
  <si>
    <t>GS PRMG</t>
  </si>
  <si>
    <t>DME - IDM</t>
  </si>
  <si>
    <t>DME - IDO</t>
  </si>
  <si>
    <t>LOC IAD</t>
  </si>
  <si>
    <t>LOC INL</t>
  </si>
  <si>
    <t>LOC IBW</t>
  </si>
  <si>
    <t>DME - WNK</t>
  </si>
  <si>
    <t>LOC IWM</t>
  </si>
  <si>
    <t>DME - IWM</t>
  </si>
  <si>
    <t>LOC ITA</t>
  </si>
  <si>
    <t>DME - ITA</t>
  </si>
  <si>
    <t>LOC IGT</t>
  </si>
  <si>
    <t>LOC IOB</t>
  </si>
  <si>
    <t>DME - IOB</t>
  </si>
  <si>
    <t>LOC IPS</t>
  </si>
  <si>
    <t>VOR - RT</t>
  </si>
  <si>
    <t>LOC IRT</t>
  </si>
  <si>
    <t>DME - IRT</t>
  </si>
  <si>
    <t>LOC IWJ</t>
  </si>
  <si>
    <t>LOC IQI</t>
  </si>
  <si>
    <t>LOC IOF</t>
  </si>
  <si>
    <t>LOC IUR</t>
  </si>
  <si>
    <t>LOC IKI</t>
  </si>
  <si>
    <t>OPRM -DM</t>
  </si>
  <si>
    <t>MB</t>
  </si>
  <si>
    <t>OPRM - DO</t>
  </si>
  <si>
    <t>DPRS - MR</t>
  </si>
  <si>
    <t>BPRS - M</t>
  </si>
  <si>
    <t>DPRS - AD</t>
  </si>
  <si>
    <t>BPRS - A</t>
  </si>
  <si>
    <t>DPRS - NL</t>
  </si>
  <si>
    <t>BPRS - N</t>
  </si>
  <si>
    <t>BPRS - B</t>
  </si>
  <si>
    <t>NDB - BOGDANOVO</t>
  </si>
  <si>
    <t>BOGDANOVO</t>
  </si>
  <si>
    <t>NDB - NERL</t>
  </si>
  <si>
    <t>NERL</t>
  </si>
  <si>
    <t>NDB - GLOTAYEVO</t>
  </si>
  <si>
    <t>NDB - AKSINYINO</t>
  </si>
  <si>
    <t>NDB - BUZHAROVO</t>
  </si>
  <si>
    <t>NDB - MARYINO</t>
  </si>
  <si>
    <t>NDB - SKURYGINO</t>
  </si>
  <si>
    <t>SKURYGINO</t>
  </si>
  <si>
    <t>NDB - KARTINO</t>
  </si>
  <si>
    <t>KARTINO</t>
  </si>
  <si>
    <t>NDB - KLIMOVSK</t>
  </si>
  <si>
    <t>OPRM - OE</t>
  </si>
  <si>
    <t>OPRM - SX</t>
  </si>
  <si>
    <t>OPRM - GT</t>
  </si>
  <si>
    <t>OPRM - OB</t>
  </si>
  <si>
    <t>DPRS - ND</t>
  </si>
  <si>
    <t>NDB - IVANOVSKOE</t>
  </si>
  <si>
    <t>NDB - OPALIKHA</t>
  </si>
  <si>
    <t>OPALIKHA</t>
  </si>
  <si>
    <t>GLOTAJEVO</t>
  </si>
  <si>
    <t>NDB - KAMENKA</t>
  </si>
  <si>
    <t>DPRS - PS</t>
  </si>
  <si>
    <t>BPRS - P</t>
  </si>
  <si>
    <t>DPRS - NW</t>
  </si>
  <si>
    <t>DPRS - RT</t>
  </si>
  <si>
    <t>BPRS - R</t>
  </si>
  <si>
    <t>DPRS - DM</t>
  </si>
  <si>
    <t>BPRS - D</t>
  </si>
  <si>
    <t>NDB - LARIONOVO</t>
  </si>
  <si>
    <t>NDB - CHERUSTI</t>
  </si>
  <si>
    <t>CHERUSTI</t>
  </si>
  <si>
    <t>NDB - OKTYABRSKIY</t>
  </si>
  <si>
    <t>OKTABRJSKIJ</t>
  </si>
  <si>
    <t>NDB - VENEV</t>
  </si>
  <si>
    <t>VENEV</t>
  </si>
  <si>
    <t>NDB - SUKHOTINO</t>
  </si>
  <si>
    <t>NDB - ZAKHAROVKA</t>
  </si>
  <si>
    <t>ZAKHAROVKA</t>
  </si>
  <si>
    <t>NDB - GAGARIN</t>
  </si>
  <si>
    <t>GAGARIN</t>
  </si>
  <si>
    <t>NDB - KARMANOVO</t>
  </si>
  <si>
    <t>KARMANOVO</t>
  </si>
  <si>
    <t>NDB - SAVELOVO</t>
  </si>
  <si>
    <t>SAVELOVO</t>
  </si>
  <si>
    <t>NDB - KOSTINO</t>
  </si>
  <si>
    <t>KOSTINO</t>
  </si>
  <si>
    <t>NDB - CHELOBITYEVO</t>
  </si>
  <si>
    <t>CHELOBITJEVO</t>
  </si>
  <si>
    <t>DPRS - QI</t>
  </si>
  <si>
    <t>BPRS - Q</t>
  </si>
  <si>
    <t>BPRS - W</t>
  </si>
  <si>
    <t>DPRS - OF</t>
  </si>
  <si>
    <t>BPRS - O</t>
  </si>
  <si>
    <t>DPRS - UR</t>
  </si>
  <si>
    <t>BPRS - U</t>
  </si>
  <si>
    <t>DPRS - KI</t>
  </si>
  <si>
    <t>BPRS - K</t>
  </si>
  <si>
    <t>DPRS - LG</t>
  </si>
  <si>
    <t>BPRS - L</t>
  </si>
  <si>
    <t>UUWW</t>
  </si>
  <si>
    <t>UUDD</t>
  </si>
  <si>
    <t>UUEE</t>
  </si>
  <si>
    <t>DME - IGT</t>
  </si>
  <si>
    <t xml:space="preserve">UUMB </t>
  </si>
  <si>
    <t>UUBB</t>
  </si>
  <si>
    <t>DPRS - WJ</t>
  </si>
  <si>
    <t>UUMO</t>
  </si>
  <si>
    <t>UUMU</t>
  </si>
  <si>
    <t>UUBW</t>
  </si>
  <si>
    <t>ISO</t>
  </si>
  <si>
    <t>LOC - ISO</t>
  </si>
  <si>
    <t>GP - ISO</t>
  </si>
  <si>
    <t>DME 06</t>
  </si>
  <si>
    <t>LOC 02</t>
  </si>
  <si>
    <t>?</t>
  </si>
  <si>
    <t>GP 02</t>
  </si>
  <si>
    <t>DVOR(6B)</t>
  </si>
  <si>
    <t>DME 02</t>
  </si>
  <si>
    <t>NDB - DV</t>
  </si>
  <si>
    <t>DV</t>
  </si>
  <si>
    <t>NDB - AG</t>
  </si>
  <si>
    <t>NDB - LA</t>
  </si>
  <si>
    <t>NDB - SO</t>
  </si>
  <si>
    <t>NDB - AD</t>
  </si>
  <si>
    <t>AG</t>
  </si>
  <si>
    <t>LA</t>
  </si>
  <si>
    <t>SO</t>
  </si>
  <si>
    <t>URSS</t>
  </si>
  <si>
    <t>AIP</t>
  </si>
  <si>
    <t>Declination</t>
  </si>
  <si>
    <t>DECL +</t>
  </si>
  <si>
    <t>+</t>
  </si>
  <si>
    <t>Direction</t>
  </si>
  <si>
    <t>GsAngle</t>
  </si>
  <si>
    <t>WNK</t>
  </si>
  <si>
    <t>VOR - WNK</t>
  </si>
  <si>
    <t>*</t>
  </si>
  <si>
    <t>AGOJ</t>
  </si>
  <si>
    <t>LAZAREVSKOJE</t>
  </si>
  <si>
    <t>SOCHI NDB</t>
  </si>
  <si>
    <t>SUKHUMI</t>
  </si>
  <si>
    <t>NDB - SUKHUMI</t>
  </si>
  <si>
    <t>AV</t>
  </si>
  <si>
    <t>DZHUBGA</t>
  </si>
  <si>
    <t>AIRPORT</t>
  </si>
  <si>
    <t>RUNWAY</t>
  </si>
  <si>
    <t>H</t>
  </si>
  <si>
    <t>LAT</t>
  </si>
  <si>
    <t>LONG</t>
  </si>
  <si>
    <t>ERR_LAT</t>
  </si>
  <si>
    <t>ERR_LONG</t>
  </si>
  <si>
    <t>ILS</t>
  </si>
  <si>
    <t>CTRL POINT</t>
  </si>
  <si>
    <t>VOR 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</si>
</sst>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left"/>
    </xf>
    <xf numFmtId="165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00CC99"/>
      <color rgb="FF66FF66"/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L570"/>
  <sheetViews>
    <sheetView tabSelected="1" zoomScale="130" zoomScaleNormal="130" workbookViewId="0">
      <pane ySplit="2" topLeftCell="A10" activePane="bottomLeft" state="frozen"/>
      <selection pane="bottomLeft" activeCell="AB27" sqref="AB27"/>
    </sheetView>
  </sheetViews>
  <sheetFormatPr defaultRowHeight="15" x14ac:dyDescent="0.25"/>
  <cols>
    <col min="1" max="1" width="15.7109375" customWidth="1"/>
    <col min="2" max="3" width="7.7109375" style="2" customWidth="1"/>
    <col min="4" max="4" width="19.7109375" style="30" customWidth="1"/>
    <col min="5" max="6" width="9.7109375" style="2" customWidth="1"/>
    <col min="7" max="7" width="9.7109375" style="24" customWidth="1"/>
    <col min="8" max="8" width="5.5703125" style="2" hidden="1" customWidth="1"/>
    <col min="9" max="9" width="10.7109375" style="2" hidden="1" customWidth="1"/>
    <col min="10" max="10" width="10.7109375" style="24" customWidth="1"/>
    <col min="11" max="11" width="10.7109375" style="2" hidden="1" customWidth="1"/>
    <col min="12" max="12" width="10.7109375" style="2" customWidth="1"/>
    <col min="13" max="14" width="10.7109375" style="2" hidden="1" customWidth="1"/>
    <col min="15" max="15" width="10.7109375" style="2" customWidth="1"/>
    <col min="16" max="16" width="10.7109375" style="2" hidden="1" customWidth="1"/>
    <col min="17" max="17" width="10.7109375" style="2" customWidth="1"/>
    <col min="18" max="18" width="11.7109375" style="2" hidden="1" customWidth="1"/>
    <col min="19" max="19" width="13.28515625" style="2" hidden="1" customWidth="1"/>
    <col min="20" max="20" width="5.7109375" customWidth="1"/>
    <col min="21" max="26" width="4.7109375" style="2" customWidth="1"/>
    <col min="27" max="29" width="9.7109375" style="2" customWidth="1"/>
    <col min="33" max="38" width="9.7109375" customWidth="1"/>
  </cols>
  <sheetData>
    <row r="1" spans="1:38" s="2" customFormat="1" x14ac:dyDescent="0.25">
      <c r="A1" s="1"/>
      <c r="B1" s="47" t="s">
        <v>0</v>
      </c>
      <c r="C1" s="47"/>
      <c r="D1" s="47"/>
      <c r="E1" s="47"/>
      <c r="F1" s="47"/>
      <c r="G1" s="47"/>
      <c r="H1" s="1" t="s">
        <v>6</v>
      </c>
      <c r="I1" s="47" t="s">
        <v>8</v>
      </c>
      <c r="J1" s="47"/>
      <c r="K1" s="47"/>
      <c r="L1" s="47"/>
      <c r="M1" s="47"/>
      <c r="N1" s="47"/>
      <c r="O1" s="47"/>
      <c r="P1" s="47"/>
      <c r="Q1" s="47"/>
      <c r="R1" s="47"/>
      <c r="S1" s="47"/>
      <c r="U1" s="47" t="s">
        <v>1</v>
      </c>
      <c r="V1" s="47"/>
      <c r="W1" s="47"/>
      <c r="X1" s="47" t="s">
        <v>2</v>
      </c>
      <c r="Y1" s="47"/>
      <c r="Z1" s="47"/>
      <c r="AA1" s="6" t="s">
        <v>1</v>
      </c>
      <c r="AB1" s="8" t="s">
        <v>2</v>
      </c>
      <c r="AC1" s="8" t="s">
        <v>258</v>
      </c>
      <c r="AD1" s="8" t="s">
        <v>261</v>
      </c>
      <c r="AE1" s="8" t="s">
        <v>262</v>
      </c>
      <c r="AG1" s="48" t="s">
        <v>280</v>
      </c>
      <c r="AH1" s="49"/>
      <c r="AI1" s="47" t="s">
        <v>29</v>
      </c>
      <c r="AJ1" s="47"/>
      <c r="AK1" s="47" t="s">
        <v>282</v>
      </c>
      <c r="AL1" s="47"/>
    </row>
    <row r="2" spans="1:38" s="2" customFormat="1" x14ac:dyDescent="0.25">
      <c r="A2" s="1" t="s">
        <v>27</v>
      </c>
      <c r="B2" s="1" t="s">
        <v>3</v>
      </c>
      <c r="C2" s="1" t="s">
        <v>22</v>
      </c>
      <c r="D2" s="5" t="s">
        <v>4</v>
      </c>
      <c r="E2" s="1" t="s">
        <v>1</v>
      </c>
      <c r="F2" s="1" t="s">
        <v>2</v>
      </c>
      <c r="G2" s="23" t="s">
        <v>5</v>
      </c>
      <c r="H2" s="1" t="s">
        <v>7</v>
      </c>
      <c r="I2" s="3" t="s">
        <v>9</v>
      </c>
      <c r="J2" s="25" t="s">
        <v>19</v>
      </c>
      <c r="K2" s="3" t="s">
        <v>10</v>
      </c>
      <c r="L2" s="3" t="s">
        <v>11</v>
      </c>
      <c r="M2" s="3" t="s">
        <v>14</v>
      </c>
      <c r="N2" s="3" t="s">
        <v>15</v>
      </c>
      <c r="O2" s="3" t="s">
        <v>16</v>
      </c>
      <c r="P2" s="3" t="s">
        <v>12</v>
      </c>
      <c r="Q2" s="3" t="s">
        <v>17</v>
      </c>
      <c r="R2" s="3" t="s">
        <v>13</v>
      </c>
      <c r="S2" s="3" t="s">
        <v>18</v>
      </c>
      <c r="U2" s="5" t="s">
        <v>114</v>
      </c>
      <c r="V2" s="5" t="s">
        <v>47</v>
      </c>
      <c r="W2" s="5" t="s">
        <v>113</v>
      </c>
      <c r="X2" s="5" t="s">
        <v>114</v>
      </c>
      <c r="Y2" s="5" t="s">
        <v>47</v>
      </c>
      <c r="Z2" s="5" t="s">
        <v>113</v>
      </c>
      <c r="AA2" s="7"/>
      <c r="AB2" s="9"/>
      <c r="AC2" s="9" t="s">
        <v>260</v>
      </c>
      <c r="AD2" s="9"/>
      <c r="AE2" s="9"/>
      <c r="AG2" s="8" t="s">
        <v>278</v>
      </c>
      <c r="AH2" s="8" t="s">
        <v>279</v>
      </c>
      <c r="AI2" s="44" t="s">
        <v>278</v>
      </c>
      <c r="AJ2" s="44" t="s">
        <v>279</v>
      </c>
      <c r="AK2" s="44" t="s">
        <v>278</v>
      </c>
      <c r="AL2" s="44" t="s">
        <v>279</v>
      </c>
    </row>
    <row r="3" spans="1:38" x14ac:dyDescent="0.25">
      <c r="A3" s="11" t="s">
        <v>229</v>
      </c>
      <c r="B3" s="1" t="str">
        <f>VLOOKUP(C3,TABL!A:B,2,0)</f>
        <v>VOR</v>
      </c>
      <c r="C3" s="1">
        <v>903</v>
      </c>
      <c r="D3" s="28" t="s">
        <v>21</v>
      </c>
      <c r="E3" s="1">
        <v>55.388058000000001</v>
      </c>
      <c r="F3" s="1">
        <v>37.911391999999999</v>
      </c>
      <c r="G3" s="23" t="str">
        <f>IF(B3="LOC", 0, IF(B3="GS", 0, "X"))</f>
        <v>X</v>
      </c>
      <c r="H3" s="1" t="s">
        <v>7</v>
      </c>
      <c r="I3" s="1">
        <v>1</v>
      </c>
      <c r="J3" s="26" t="str">
        <f>IF(B3="LOC", 0, IF(B3="GS", 0, "X"))</f>
        <v>X</v>
      </c>
      <c r="K3" s="1"/>
      <c r="L3" s="15" t="str">
        <f>IF(B3="GS", 0, "X")</f>
        <v>X</v>
      </c>
      <c r="M3" s="1"/>
      <c r="N3" s="1"/>
      <c r="O3" s="23">
        <v>113.3</v>
      </c>
      <c r="P3" s="1"/>
      <c r="Q3" s="1" t="s">
        <v>25</v>
      </c>
      <c r="R3" s="14" t="str">
        <f>IF(Q3="-", "0", "X")</f>
        <v>X</v>
      </c>
      <c r="T3">
        <v>0</v>
      </c>
      <c r="U3" s="5">
        <v>55</v>
      </c>
      <c r="V3" s="5">
        <v>23</v>
      </c>
      <c r="W3" s="5">
        <v>18</v>
      </c>
      <c r="X3" s="5">
        <v>37</v>
      </c>
      <c r="Y3" s="5">
        <v>54</v>
      </c>
      <c r="Z3" s="5">
        <v>42</v>
      </c>
      <c r="AA3" s="5">
        <f>U3+V3/60+W3/3600</f>
        <v>55.388333333333335</v>
      </c>
      <c r="AB3" s="5">
        <f>X3+Y3/60+Z3/3600</f>
        <v>37.911666666666662</v>
      </c>
      <c r="AC3" s="5">
        <f>VLOOKUP(A3,TABL!D:E,2,0)</f>
        <v>10</v>
      </c>
      <c r="AD3" s="23" t="str">
        <f>IF(B3="LOC", 0, IF(B3="GS", 0, "X"))</f>
        <v>X</v>
      </c>
      <c r="AE3" s="15" t="str">
        <f>IF(B3="GS", 0, "X")</f>
        <v>X</v>
      </c>
      <c r="AG3" s="10">
        <f>IF($B3="LOC", ABS((AA3-E3)*3600), IF($B3="GS", ABS((AA3-E3)*3600), 0))</f>
        <v>0</v>
      </c>
      <c r="AH3" s="10">
        <f>IF($B3="LOC", ABS((AB3-F3)*3600), IF($B3="GS", ABS((AB3-F3)*3600), 0))</f>
        <v>0</v>
      </c>
      <c r="AK3" s="10">
        <f>ABS(AA3-E3)*3600</f>
        <v>0.99120000000425534</v>
      </c>
      <c r="AL3" s="10">
        <f>ABS(AB3-F3)*3600</f>
        <v>0.98879999998473522</v>
      </c>
    </row>
    <row r="4" spans="1:38" x14ac:dyDescent="0.25">
      <c r="A4" s="11" t="s">
        <v>229</v>
      </c>
      <c r="B4" s="1" t="str">
        <f>VLOOKUP(C4,TABL!A:B,2,0)</f>
        <v>DME</v>
      </c>
      <c r="C4" s="1">
        <v>904</v>
      </c>
      <c r="D4" s="28" t="s">
        <v>24</v>
      </c>
      <c r="E4" s="1">
        <v>55.388058000000001</v>
      </c>
      <c r="F4" s="1">
        <v>37.911391999999999</v>
      </c>
      <c r="G4" s="23" t="str">
        <f t="shared" ref="G4" si="0">IF(B4="LOC", 0, IF(B4="GS", 0, "X"))</f>
        <v>X</v>
      </c>
      <c r="H4" s="1" t="s">
        <v>7</v>
      </c>
      <c r="I4" s="1">
        <v>1</v>
      </c>
      <c r="J4" s="23" t="str">
        <f>IF(B4="LOC", 0, IF(B4="GS", 0, "X"))</f>
        <v>X</v>
      </c>
      <c r="K4" s="1"/>
      <c r="L4" s="31" t="str">
        <f t="shared" ref="L4:L7" si="1">IF(B4="GS", 0, "X")</f>
        <v>X</v>
      </c>
      <c r="M4" s="1"/>
      <c r="N4" s="1"/>
      <c r="O4" s="23">
        <v>113.3</v>
      </c>
      <c r="P4" s="1"/>
      <c r="Q4" s="1" t="s">
        <v>25</v>
      </c>
      <c r="R4" s="14" t="str">
        <f t="shared" ref="R4:R8" si="2">IF(Q4="-", "0", "X")</f>
        <v>X</v>
      </c>
      <c r="T4">
        <v>0</v>
      </c>
      <c r="U4" s="5">
        <v>55</v>
      </c>
      <c r="V4" s="5">
        <v>23</v>
      </c>
      <c r="W4" s="5">
        <v>18</v>
      </c>
      <c r="X4" s="5">
        <v>37</v>
      </c>
      <c r="Y4" s="5">
        <v>54</v>
      </c>
      <c r="Z4" s="5">
        <v>42</v>
      </c>
      <c r="AA4" s="5">
        <f t="shared" ref="AA4:AA67" si="3">U4+V4/60+W4/3600</f>
        <v>55.388333333333335</v>
      </c>
      <c r="AB4" s="5">
        <f t="shared" ref="AB4:AB67" si="4">X4+Y4/60+Z4/3600</f>
        <v>37.911666666666662</v>
      </c>
      <c r="AC4" s="5">
        <f>VLOOKUP(A4,TABL!D:E,2,0)</f>
        <v>10</v>
      </c>
      <c r="AD4" s="23" t="str">
        <f t="shared" ref="AD4" si="5">IF(B4="LOC", 0, IF(B4="GS", 0, "X"))</f>
        <v>X</v>
      </c>
      <c r="AE4" s="15" t="str">
        <f t="shared" ref="AE4:AE5" si="6">IF(B4="GS", 0, "X")</f>
        <v>X</v>
      </c>
      <c r="AG4" s="10">
        <f t="shared" ref="AG4:AG67" si="7">IF($B4="LOC", ABS((AA4-E4)*3600), IF($B4="GS", ABS((AA4-E4)*3600), 0))</f>
        <v>0</v>
      </c>
      <c r="AH4" s="10">
        <f t="shared" ref="AH4:AH7" si="8">IF($B4="LOC", ABS((AB4-F4)*3600), IF($B4="GS", ABS((AB4-F4)*3600), 0))</f>
        <v>0</v>
      </c>
      <c r="AK4" s="10">
        <f>ABS(AA4-E4)*3600</f>
        <v>0.99120000000425534</v>
      </c>
      <c r="AL4" s="10">
        <f>ABS(AB4-F4)*3600</f>
        <v>0.98879999998473522</v>
      </c>
    </row>
    <row r="5" spans="1:38" x14ac:dyDescent="0.25">
      <c r="A5" s="11" t="s">
        <v>229</v>
      </c>
      <c r="B5" s="18" t="str">
        <f>VLOOKUP(C5,TABL!A:B,2,0)</f>
        <v>LOC</v>
      </c>
      <c r="C5" s="18">
        <v>906</v>
      </c>
      <c r="D5" s="36" t="s">
        <v>115</v>
      </c>
      <c r="E5" s="18">
        <v>55.388677000000001</v>
      </c>
      <c r="F5" s="18">
        <v>37.948898</v>
      </c>
      <c r="G5" s="34">
        <f>AD5+IF(AD5&lt;180, 1, -1)*180+AC5</f>
        <v>326</v>
      </c>
      <c r="H5" s="18"/>
      <c r="I5" s="18">
        <v>1</v>
      </c>
      <c r="J5" s="34">
        <v>327.000651</v>
      </c>
      <c r="K5" s="14"/>
      <c r="L5" s="31" t="str">
        <f t="shared" si="1"/>
        <v>X</v>
      </c>
      <c r="M5" s="1"/>
      <c r="N5" s="1"/>
      <c r="O5" s="23">
        <v>108.5</v>
      </c>
      <c r="P5" s="1"/>
      <c r="Q5" s="1" t="s">
        <v>33</v>
      </c>
      <c r="R5" s="14" t="str">
        <f t="shared" si="2"/>
        <v>X</v>
      </c>
      <c r="U5" s="32">
        <v>55</v>
      </c>
      <c r="V5" s="32">
        <v>23</v>
      </c>
      <c r="W5" s="32">
        <v>19.7</v>
      </c>
      <c r="X5" s="32">
        <v>37</v>
      </c>
      <c r="Y5" s="32">
        <v>56</v>
      </c>
      <c r="Z5" s="32">
        <v>57</v>
      </c>
      <c r="AA5" s="32">
        <f t="shared" si="3"/>
        <v>55.388805555555557</v>
      </c>
      <c r="AB5" s="32">
        <f t="shared" si="4"/>
        <v>37.949166666666663</v>
      </c>
      <c r="AC5" s="5">
        <f>VLOOKUP(A5,TABL!D:E,2,0)</f>
        <v>10</v>
      </c>
      <c r="AD5" s="23">
        <v>136</v>
      </c>
      <c r="AE5" s="15" t="str">
        <f t="shared" si="6"/>
        <v>X</v>
      </c>
      <c r="AG5" s="10">
        <f t="shared" si="7"/>
        <v>0.46279999999967458</v>
      </c>
      <c r="AH5" s="10">
        <f t="shared" si="8"/>
        <v>0.9671999999881109</v>
      </c>
    </row>
    <row r="6" spans="1:38" x14ac:dyDescent="0.25">
      <c r="A6" s="11" t="s">
        <v>229</v>
      </c>
      <c r="B6" s="18" t="str">
        <f>VLOOKUP(C6,TABL!A:B,2,0)</f>
        <v>GS</v>
      </c>
      <c r="C6" s="18">
        <v>905</v>
      </c>
      <c r="D6" s="36" t="s">
        <v>116</v>
      </c>
      <c r="E6" s="18">
        <v>55.421391</v>
      </c>
      <c r="F6" s="18">
        <v>37.913055</v>
      </c>
      <c r="G6" s="34">
        <f>AD6+IF(AD6&lt;180, 1, -1)*180+AC6</f>
        <v>326</v>
      </c>
      <c r="H6" s="18"/>
      <c r="I6" s="18">
        <v>1</v>
      </c>
      <c r="J6" s="34">
        <v>325.63</v>
      </c>
      <c r="K6" s="14"/>
      <c r="L6" s="31">
        <v>3</v>
      </c>
      <c r="M6" s="1"/>
      <c r="N6" s="1"/>
      <c r="O6" s="23">
        <v>108.5</v>
      </c>
      <c r="P6" s="1"/>
      <c r="Q6" s="1" t="s">
        <v>33</v>
      </c>
      <c r="R6" s="14" t="str">
        <f t="shared" si="2"/>
        <v>X</v>
      </c>
      <c r="U6" s="32">
        <v>55</v>
      </c>
      <c r="V6" s="32">
        <v>25</v>
      </c>
      <c r="W6" s="32">
        <v>17.5</v>
      </c>
      <c r="X6" s="32">
        <v>37</v>
      </c>
      <c r="Y6" s="32">
        <v>54</v>
      </c>
      <c r="Z6" s="32">
        <v>47.7</v>
      </c>
      <c r="AA6" s="32">
        <f t="shared" si="3"/>
        <v>55.421527777777776</v>
      </c>
      <c r="AB6" s="32">
        <f t="shared" si="4"/>
        <v>37.913249999999998</v>
      </c>
      <c r="AC6" s="5">
        <f>VLOOKUP(A6,TABL!D:E,2,0)</f>
        <v>10</v>
      </c>
      <c r="AD6" s="23">
        <v>136</v>
      </c>
      <c r="AE6" s="15">
        <v>3</v>
      </c>
      <c r="AG6" s="10">
        <f t="shared" si="7"/>
        <v>0.49239999999315387</v>
      </c>
      <c r="AH6" s="10">
        <f t="shared" si="8"/>
        <v>0.70199999999260854</v>
      </c>
    </row>
    <row r="7" spans="1:38" x14ac:dyDescent="0.25">
      <c r="A7" s="11" t="s">
        <v>229</v>
      </c>
      <c r="B7" s="18" t="str">
        <f>VLOOKUP(C7,TABL!A:B,2,0)</f>
        <v>LOC</v>
      </c>
      <c r="C7" s="18">
        <v>906</v>
      </c>
      <c r="D7" s="36" t="s">
        <v>117</v>
      </c>
      <c r="E7" s="18">
        <v>55.427506000000001</v>
      </c>
      <c r="F7" s="18">
        <v>37.903030000000001</v>
      </c>
      <c r="G7" s="34">
        <f t="shared" ref="G7:G8" si="9">AD7+IF(AD7&lt;180, 1, -1)*180+AC7</f>
        <v>156</v>
      </c>
      <c r="H7" s="18"/>
      <c r="I7" s="18">
        <v>1</v>
      </c>
      <c r="J7" s="34">
        <v>147</v>
      </c>
      <c r="K7" s="14"/>
      <c r="L7" s="31" t="str">
        <f t="shared" si="1"/>
        <v>X</v>
      </c>
      <c r="M7" s="1"/>
      <c r="N7" s="1"/>
      <c r="O7" s="23">
        <v>111.9</v>
      </c>
      <c r="P7" s="1"/>
      <c r="Q7" s="1" t="s">
        <v>34</v>
      </c>
      <c r="R7" s="14" t="str">
        <f t="shared" si="2"/>
        <v>X</v>
      </c>
      <c r="U7" s="32">
        <v>55</v>
      </c>
      <c r="V7" s="32">
        <v>25</v>
      </c>
      <c r="W7" s="32">
        <v>38.700000000000003</v>
      </c>
      <c r="X7" s="32">
        <v>37</v>
      </c>
      <c r="Y7" s="32">
        <v>54</v>
      </c>
      <c r="Z7" s="32">
        <v>10</v>
      </c>
      <c r="AA7" s="32">
        <f t="shared" si="3"/>
        <v>55.427416666666666</v>
      </c>
      <c r="AB7" s="32">
        <f t="shared" si="4"/>
        <v>37.902777777777779</v>
      </c>
      <c r="AC7" s="5">
        <f>VLOOKUP(A7,TABL!D:E,2,0)</f>
        <v>10</v>
      </c>
      <c r="AD7" s="23">
        <f t="shared" ref="AD7:AD8" si="10">136+180+AC7</f>
        <v>326</v>
      </c>
      <c r="AE7" s="15" t="str">
        <f t="shared" ref="AE7:AE70" si="11">IF(B7="GS", 0, "X")</f>
        <v>X</v>
      </c>
      <c r="AG7" s="10">
        <f t="shared" si="7"/>
        <v>0.32160000000658329</v>
      </c>
      <c r="AH7" s="10">
        <f t="shared" si="8"/>
        <v>0.90800000000115233</v>
      </c>
    </row>
    <row r="8" spans="1:38" x14ac:dyDescent="0.25">
      <c r="A8" s="11" t="s">
        <v>229</v>
      </c>
      <c r="B8" s="18" t="str">
        <f>VLOOKUP(C8,TABL!A:B,2,0)</f>
        <v>GS</v>
      </c>
      <c r="C8" s="18">
        <v>905</v>
      </c>
      <c r="D8" s="36" t="s">
        <v>118</v>
      </c>
      <c r="E8" s="18">
        <v>55.398055999999997</v>
      </c>
      <c r="F8" s="18">
        <v>37.941113000000001</v>
      </c>
      <c r="G8" s="34">
        <f t="shared" si="9"/>
        <v>156</v>
      </c>
      <c r="H8" s="18"/>
      <c r="I8" s="18">
        <v>1</v>
      </c>
      <c r="J8" s="34">
        <v>145.78</v>
      </c>
      <c r="K8" s="14"/>
      <c r="L8" s="31">
        <v>3</v>
      </c>
      <c r="M8" s="1"/>
      <c r="N8" s="1"/>
      <c r="O8" s="23">
        <v>111.9</v>
      </c>
      <c r="P8" s="1"/>
      <c r="Q8" s="1" t="s">
        <v>34</v>
      </c>
      <c r="R8" s="14" t="str">
        <f t="shared" si="2"/>
        <v>X</v>
      </c>
      <c r="U8" s="32">
        <v>55</v>
      </c>
      <c r="V8" s="32">
        <v>23</v>
      </c>
      <c r="W8" s="32">
        <v>53</v>
      </c>
      <c r="X8" s="32">
        <v>37</v>
      </c>
      <c r="Y8" s="32">
        <v>56</v>
      </c>
      <c r="Z8" s="32">
        <v>28</v>
      </c>
      <c r="AA8" s="32">
        <f t="shared" si="3"/>
        <v>55.398055555555558</v>
      </c>
      <c r="AB8" s="32">
        <f t="shared" si="4"/>
        <v>37.941111111111105</v>
      </c>
      <c r="AC8" s="5">
        <f>VLOOKUP(A8,TABL!D:E,2,0)</f>
        <v>10</v>
      </c>
      <c r="AD8" s="23">
        <f t="shared" si="10"/>
        <v>326</v>
      </c>
      <c r="AE8" s="15">
        <v>3</v>
      </c>
      <c r="AG8" s="10">
        <f t="shared" si="7"/>
        <v>1.5999999789073627E-3</v>
      </c>
      <c r="AH8" s="10">
        <f t="shared" ref="AH8:AH71" si="12">IF($B8="LOC", ABS((AB8-F8)*3600), IF($B8="GS", ABS((AB8-F8)*3600), 0))</f>
        <v>6.8000000254642146E-3</v>
      </c>
    </row>
    <row r="9" spans="1:38" hidden="1" x14ac:dyDescent="0.25">
      <c r="A9" s="11" t="s">
        <v>229</v>
      </c>
      <c r="B9" s="1" t="str">
        <f>VLOOKUP(C9,TABL!A:B,2,0)</f>
        <v>NDB</v>
      </c>
      <c r="C9" s="1">
        <v>907</v>
      </c>
      <c r="D9" s="28" t="s">
        <v>36</v>
      </c>
      <c r="E9" s="18">
        <v>55.452499000000003</v>
      </c>
      <c r="F9" s="18">
        <v>37.872498</v>
      </c>
      <c r="G9" s="23" t="str">
        <f t="shared" ref="G9:G16" si="13">IF(B9="LOC", 0, IF(B9="GS", 0, "X"))</f>
        <v>X</v>
      </c>
      <c r="H9" s="1"/>
      <c r="I9" s="1">
        <v>1</v>
      </c>
      <c r="J9" s="23" t="str">
        <f t="shared" ref="J9:J16" si="14">IF(B9="LOC", 0, IF(B9="GS", 0, "X"))</f>
        <v>X</v>
      </c>
      <c r="K9" s="14"/>
      <c r="L9" s="31" t="str">
        <f t="shared" ref="L9:L17" si="15">IF(B9="GS", 0, "X")</f>
        <v>X</v>
      </c>
      <c r="M9" s="1"/>
      <c r="N9" s="1"/>
      <c r="O9" s="23">
        <v>437</v>
      </c>
      <c r="P9" s="1"/>
      <c r="Q9" s="1" t="s">
        <v>35</v>
      </c>
      <c r="R9" s="14" t="str">
        <f t="shared" ref="R9:R40" si="16">IF(Q9="-", "0", "X")</f>
        <v>X</v>
      </c>
      <c r="U9" s="5">
        <v>55</v>
      </c>
      <c r="V9" s="5">
        <v>27</v>
      </c>
      <c r="W9" s="5">
        <v>9</v>
      </c>
      <c r="X9" s="5">
        <v>37</v>
      </c>
      <c r="Y9" s="5">
        <v>52</v>
      </c>
      <c r="Z9" s="5">
        <v>21</v>
      </c>
      <c r="AA9" s="5">
        <f t="shared" si="3"/>
        <v>55.452500000000001</v>
      </c>
      <c r="AB9" s="5">
        <f t="shared" si="4"/>
        <v>37.872500000000002</v>
      </c>
      <c r="AC9" s="5">
        <f>VLOOKUP(A9,TABL!D:E,2,0)</f>
        <v>10</v>
      </c>
      <c r="AD9" s="23" t="str">
        <f t="shared" ref="AD9:AD70" si="17">IF(B9="LOC", 0, IF(B9="GS", 0, "X"))</f>
        <v>X</v>
      </c>
      <c r="AE9" s="15" t="str">
        <f t="shared" si="11"/>
        <v>X</v>
      </c>
      <c r="AG9" s="10">
        <f t="shared" si="7"/>
        <v>0</v>
      </c>
      <c r="AH9" s="10">
        <f t="shared" si="12"/>
        <v>0</v>
      </c>
      <c r="AI9" s="10">
        <f>ABS(AA9-E9)*3600</f>
        <v>3.5999999909108737E-3</v>
      </c>
      <c r="AJ9" s="10">
        <f>ABS(AB9-F9)*3600</f>
        <v>7.200000007401286E-3</v>
      </c>
    </row>
    <row r="10" spans="1:38" x14ac:dyDescent="0.25">
      <c r="A10" s="11" t="s">
        <v>229</v>
      </c>
      <c r="B10" s="1" t="str">
        <f>VLOOKUP(C10,TABL!A:B,2,0)</f>
        <v>MB O</v>
      </c>
      <c r="C10" s="1">
        <v>910</v>
      </c>
      <c r="D10" s="28" t="s">
        <v>37</v>
      </c>
      <c r="E10" s="18">
        <v>55.452499000000003</v>
      </c>
      <c r="F10" s="18">
        <v>37.872498</v>
      </c>
      <c r="G10" s="23" t="str">
        <f t="shared" si="13"/>
        <v>X</v>
      </c>
      <c r="H10" s="1"/>
      <c r="I10" s="1">
        <v>1</v>
      </c>
      <c r="J10" s="23" t="str">
        <f t="shared" si="14"/>
        <v>X</v>
      </c>
      <c r="K10" s="14"/>
      <c r="L10" s="31" t="str">
        <f t="shared" si="15"/>
        <v>X</v>
      </c>
      <c r="M10" s="1"/>
      <c r="N10" s="1"/>
      <c r="O10" s="23" t="str">
        <f>IF(B10="MB O", "X", IF(B10="MB I", "X", 0))</f>
        <v>X</v>
      </c>
      <c r="P10" s="1"/>
      <c r="Q10" s="14" t="str">
        <f>IF(B10="MB O", "-", IF(B10="MB I", "-", "?"))</f>
        <v>-</v>
      </c>
      <c r="R10" s="14" t="str">
        <f t="shared" si="16"/>
        <v>0</v>
      </c>
      <c r="U10" s="5">
        <v>55</v>
      </c>
      <c r="V10" s="5">
        <v>27</v>
      </c>
      <c r="W10" s="5">
        <v>9</v>
      </c>
      <c r="X10" s="5">
        <v>37</v>
      </c>
      <c r="Y10" s="5">
        <v>52</v>
      </c>
      <c r="Z10" s="5">
        <v>21</v>
      </c>
      <c r="AA10" s="5">
        <f t="shared" si="3"/>
        <v>55.452500000000001</v>
      </c>
      <c r="AB10" s="5">
        <f t="shared" si="4"/>
        <v>37.872500000000002</v>
      </c>
      <c r="AC10" s="5">
        <f>VLOOKUP(A10,TABL!D:E,2,0)</f>
        <v>10</v>
      </c>
      <c r="AD10" s="23" t="str">
        <f t="shared" si="17"/>
        <v>X</v>
      </c>
      <c r="AE10" s="15" t="str">
        <f t="shared" si="11"/>
        <v>X</v>
      </c>
      <c r="AG10" s="10">
        <f t="shared" si="7"/>
        <v>0</v>
      </c>
      <c r="AH10" s="10">
        <f t="shared" si="12"/>
        <v>0</v>
      </c>
      <c r="AI10" s="10">
        <f t="shared" ref="AI10:AI16" si="18">ABS(AA10-E10)*3600</f>
        <v>3.5999999909108737E-3</v>
      </c>
      <c r="AJ10" s="10">
        <f t="shared" ref="AJ10:AJ16" si="19">ABS(AB10-F10)*3600</f>
        <v>7.200000007401286E-3</v>
      </c>
    </row>
    <row r="11" spans="1:38" hidden="1" x14ac:dyDescent="0.25">
      <c r="A11" s="11" t="s">
        <v>229</v>
      </c>
      <c r="B11" s="18" t="str">
        <f>VLOOKUP(C11,TABL!A:B,2,0)</f>
        <v>NDB</v>
      </c>
      <c r="C11" s="1">
        <v>907</v>
      </c>
      <c r="D11" s="45" t="s">
        <v>219</v>
      </c>
      <c r="E11" s="18">
        <v>55.431114000000001</v>
      </c>
      <c r="F11" s="18">
        <v>37.898335000000003</v>
      </c>
      <c r="G11" s="18" t="str">
        <f t="shared" si="13"/>
        <v>X</v>
      </c>
      <c r="H11" s="1"/>
      <c r="I11" s="1">
        <v>1</v>
      </c>
      <c r="J11" s="23" t="str">
        <f t="shared" si="14"/>
        <v>X</v>
      </c>
      <c r="K11" s="14"/>
      <c r="L11" s="31" t="str">
        <f t="shared" si="15"/>
        <v>X</v>
      </c>
      <c r="M11" s="1"/>
      <c r="N11" s="1"/>
      <c r="O11" s="23">
        <v>887</v>
      </c>
      <c r="P11" s="1"/>
      <c r="Q11" s="12" t="s">
        <v>99</v>
      </c>
      <c r="R11" s="14" t="str">
        <f t="shared" si="16"/>
        <v>X</v>
      </c>
      <c r="U11" s="5">
        <v>55</v>
      </c>
      <c r="V11" s="5">
        <v>25</v>
      </c>
      <c r="W11" s="5">
        <v>52</v>
      </c>
      <c r="X11" s="5">
        <v>37</v>
      </c>
      <c r="Y11" s="5">
        <v>53</v>
      </c>
      <c r="Z11" s="5">
        <v>54</v>
      </c>
      <c r="AA11" s="5">
        <f t="shared" si="3"/>
        <v>55.431111111111107</v>
      </c>
      <c r="AB11" s="5">
        <f t="shared" si="4"/>
        <v>37.898333333333333</v>
      </c>
      <c r="AC11" s="5">
        <f>VLOOKUP(A11,TABL!D:E,2,0)</f>
        <v>10</v>
      </c>
      <c r="AD11" s="23" t="str">
        <f t="shared" si="17"/>
        <v>X</v>
      </c>
      <c r="AE11" s="15" t="str">
        <f t="shared" si="11"/>
        <v>X</v>
      </c>
      <c r="AG11" s="10">
        <f t="shared" si="7"/>
        <v>0</v>
      </c>
      <c r="AH11" s="10">
        <f t="shared" si="12"/>
        <v>0</v>
      </c>
      <c r="AI11" s="10">
        <f t="shared" si="18"/>
        <v>1.0400000016375088E-2</v>
      </c>
      <c r="AJ11" s="10">
        <f t="shared" si="19"/>
        <v>6.0000000104309947E-3</v>
      </c>
    </row>
    <row r="12" spans="1:38" x14ac:dyDescent="0.25">
      <c r="A12" s="11" t="s">
        <v>229</v>
      </c>
      <c r="B12" s="18" t="str">
        <f>VLOOKUP(C12,TABL!A:B,2,0)</f>
        <v>MB I</v>
      </c>
      <c r="C12" s="12">
        <v>908</v>
      </c>
      <c r="D12" s="45" t="s">
        <v>122</v>
      </c>
      <c r="E12" s="18">
        <v>55.431114000000001</v>
      </c>
      <c r="F12" s="18">
        <v>37.898335000000003</v>
      </c>
      <c r="G12" s="23" t="str">
        <f t="shared" si="13"/>
        <v>X</v>
      </c>
      <c r="H12" s="1"/>
      <c r="I12" s="1">
        <v>1</v>
      </c>
      <c r="J12" s="23" t="str">
        <f t="shared" si="14"/>
        <v>X</v>
      </c>
      <c r="K12" s="14"/>
      <c r="L12" s="31" t="str">
        <f t="shared" si="15"/>
        <v>X</v>
      </c>
      <c r="M12" s="1"/>
      <c r="N12" s="1"/>
      <c r="O12" s="23" t="str">
        <f>IF(B12="MB O", "X", IF(B12="MB I", "X", 0))</f>
        <v>X</v>
      </c>
      <c r="P12" s="1"/>
      <c r="Q12" s="14" t="str">
        <f>IF(B12="MB O", "-", IF(B12="MB I", "-", "?"))</f>
        <v>-</v>
      </c>
      <c r="R12" s="14" t="str">
        <f t="shared" si="16"/>
        <v>0</v>
      </c>
      <c r="U12" s="5">
        <v>55</v>
      </c>
      <c r="V12" s="5">
        <v>25</v>
      </c>
      <c r="W12" s="5">
        <v>52</v>
      </c>
      <c r="X12" s="5">
        <v>37</v>
      </c>
      <c r="Y12" s="5">
        <v>53</v>
      </c>
      <c r="Z12" s="5">
        <v>54</v>
      </c>
      <c r="AA12" s="5">
        <f t="shared" si="3"/>
        <v>55.431111111111107</v>
      </c>
      <c r="AB12" s="5">
        <f t="shared" si="4"/>
        <v>37.898333333333333</v>
      </c>
      <c r="AC12" s="5">
        <f>VLOOKUP(A12,TABL!D:E,2,0)</f>
        <v>10</v>
      </c>
      <c r="AD12" s="23" t="str">
        <f t="shared" si="17"/>
        <v>X</v>
      </c>
      <c r="AE12" s="15" t="str">
        <f t="shared" si="11"/>
        <v>X</v>
      </c>
      <c r="AG12" s="10">
        <f t="shared" si="7"/>
        <v>0</v>
      </c>
      <c r="AH12" s="10">
        <f t="shared" si="12"/>
        <v>0</v>
      </c>
      <c r="AI12" s="10">
        <f t="shared" si="18"/>
        <v>1.0400000016375088E-2</v>
      </c>
      <c r="AJ12" s="10">
        <f t="shared" si="19"/>
        <v>6.0000000104309947E-3</v>
      </c>
    </row>
    <row r="13" spans="1:38" hidden="1" x14ac:dyDescent="0.25">
      <c r="A13" s="11" t="s">
        <v>229</v>
      </c>
      <c r="B13" s="18" t="str">
        <f>VLOOKUP(C13,TABL!A:B,2,0)</f>
        <v>NDB</v>
      </c>
      <c r="C13" s="1">
        <v>907</v>
      </c>
      <c r="D13" s="28" t="s">
        <v>120</v>
      </c>
      <c r="E13" s="18">
        <v>55.366664999999998</v>
      </c>
      <c r="F13" s="18">
        <v>37.975555</v>
      </c>
      <c r="G13" s="23" t="str">
        <f t="shared" si="13"/>
        <v>X</v>
      </c>
      <c r="H13" s="1"/>
      <c r="I13" s="1">
        <v>1</v>
      </c>
      <c r="J13" s="23" t="str">
        <f t="shared" si="14"/>
        <v>X</v>
      </c>
      <c r="K13" s="14"/>
      <c r="L13" s="31" t="str">
        <f t="shared" si="15"/>
        <v>X</v>
      </c>
      <c r="M13" s="1"/>
      <c r="N13" s="1"/>
      <c r="O13" s="23">
        <v>437</v>
      </c>
      <c r="P13" s="1"/>
      <c r="Q13" s="1" t="s">
        <v>39</v>
      </c>
      <c r="R13" s="14" t="str">
        <f t="shared" si="16"/>
        <v>X</v>
      </c>
      <c r="U13" s="5">
        <v>55</v>
      </c>
      <c r="V13" s="5">
        <v>22</v>
      </c>
      <c r="W13" s="5">
        <v>0</v>
      </c>
      <c r="X13" s="5">
        <v>37</v>
      </c>
      <c r="Y13" s="5">
        <v>58</v>
      </c>
      <c r="Z13" s="5">
        <v>32</v>
      </c>
      <c r="AA13" s="5">
        <f t="shared" si="3"/>
        <v>55.366666666666667</v>
      </c>
      <c r="AB13" s="5">
        <f t="shared" si="4"/>
        <v>37.975555555555559</v>
      </c>
      <c r="AC13" s="5">
        <f>VLOOKUP(A13,TABL!D:E,2,0)</f>
        <v>10</v>
      </c>
      <c r="AD13" s="23" t="str">
        <f t="shared" si="17"/>
        <v>X</v>
      </c>
      <c r="AE13" s="15" t="str">
        <f t="shared" si="11"/>
        <v>X</v>
      </c>
      <c r="AG13" s="10">
        <f t="shared" si="7"/>
        <v>0</v>
      </c>
      <c r="AH13" s="10">
        <f t="shared" si="12"/>
        <v>0</v>
      </c>
      <c r="AI13" s="10">
        <f t="shared" si="18"/>
        <v>6.0000000104309947E-3</v>
      </c>
      <c r="AJ13" s="10">
        <f t="shared" si="19"/>
        <v>2.0000000120035111E-3</v>
      </c>
    </row>
    <row r="14" spans="1:38" x14ac:dyDescent="0.25">
      <c r="A14" s="11" t="s">
        <v>229</v>
      </c>
      <c r="B14" s="1" t="str">
        <f>VLOOKUP(C14,TABL!A:B,2,0)</f>
        <v>MB O</v>
      </c>
      <c r="C14" s="1">
        <v>910</v>
      </c>
      <c r="D14" s="28" t="s">
        <v>37</v>
      </c>
      <c r="E14" s="18">
        <v>55.366664999999998</v>
      </c>
      <c r="F14" s="18">
        <v>37.975555</v>
      </c>
      <c r="G14" s="23" t="str">
        <f t="shared" si="13"/>
        <v>X</v>
      </c>
      <c r="H14" s="1"/>
      <c r="I14" s="1">
        <v>1</v>
      </c>
      <c r="J14" s="23" t="str">
        <f t="shared" si="14"/>
        <v>X</v>
      </c>
      <c r="K14" s="14"/>
      <c r="L14" s="31" t="str">
        <f t="shared" si="15"/>
        <v>X</v>
      </c>
      <c r="M14" s="1"/>
      <c r="N14" s="1"/>
      <c r="O14" s="23" t="str">
        <f>IF(B14="MB O", "X", IF(B14="MB I", "X", 0))</f>
        <v>X</v>
      </c>
      <c r="P14" s="1"/>
      <c r="Q14" s="14" t="str">
        <f>IF(B14="MB O", "-", IF(B14="MB I", "-", "?"))</f>
        <v>-</v>
      </c>
      <c r="R14" s="14" t="str">
        <f t="shared" si="16"/>
        <v>0</v>
      </c>
      <c r="U14" s="5">
        <v>55</v>
      </c>
      <c r="V14" s="5">
        <v>22</v>
      </c>
      <c r="W14" s="5">
        <v>0</v>
      </c>
      <c r="X14" s="5">
        <v>37</v>
      </c>
      <c r="Y14" s="5">
        <v>58</v>
      </c>
      <c r="Z14" s="5">
        <v>32</v>
      </c>
      <c r="AA14" s="5">
        <f t="shared" si="3"/>
        <v>55.366666666666667</v>
      </c>
      <c r="AB14" s="5">
        <f t="shared" si="4"/>
        <v>37.975555555555559</v>
      </c>
      <c r="AC14" s="5">
        <f>VLOOKUP(A14,TABL!D:E,2,0)</f>
        <v>10</v>
      </c>
      <c r="AD14" s="23" t="str">
        <f t="shared" si="17"/>
        <v>X</v>
      </c>
      <c r="AE14" s="15" t="str">
        <f t="shared" si="11"/>
        <v>X</v>
      </c>
      <c r="AG14" s="10">
        <f t="shared" si="7"/>
        <v>0</v>
      </c>
      <c r="AH14" s="10">
        <f t="shared" si="12"/>
        <v>0</v>
      </c>
      <c r="AI14" s="10">
        <f t="shared" si="18"/>
        <v>6.0000000104309947E-3</v>
      </c>
      <c r="AJ14" s="10">
        <f t="shared" si="19"/>
        <v>2.0000000120035111E-3</v>
      </c>
    </row>
    <row r="15" spans="1:38" hidden="1" x14ac:dyDescent="0.25">
      <c r="A15" s="11" t="s">
        <v>229</v>
      </c>
      <c r="B15" s="1" t="str">
        <f>VLOOKUP(C15,TABL!A:B,2,0)</f>
        <v>NDB</v>
      </c>
      <c r="C15" s="1">
        <v>907</v>
      </c>
      <c r="D15" s="28" t="s">
        <v>121</v>
      </c>
      <c r="E15" s="18">
        <v>55.388336000000002</v>
      </c>
      <c r="F15" s="18">
        <v>37.949722000000001</v>
      </c>
      <c r="G15" s="23" t="str">
        <f t="shared" si="13"/>
        <v>X</v>
      </c>
      <c r="H15" s="1"/>
      <c r="I15" s="1">
        <v>1</v>
      </c>
      <c r="J15" s="23" t="str">
        <f t="shared" si="14"/>
        <v>X</v>
      </c>
      <c r="K15" s="14"/>
      <c r="L15" s="31" t="str">
        <f t="shared" si="15"/>
        <v>X</v>
      </c>
      <c r="M15" s="1"/>
      <c r="N15" s="1"/>
      <c r="O15" s="23">
        <v>887</v>
      </c>
      <c r="P15" s="1"/>
      <c r="Q15" s="1" t="s">
        <v>40</v>
      </c>
      <c r="R15" s="14" t="str">
        <f t="shared" si="16"/>
        <v>X</v>
      </c>
      <c r="U15" s="5">
        <v>55</v>
      </c>
      <c r="V15" s="5">
        <v>23</v>
      </c>
      <c r="W15" s="5">
        <v>18</v>
      </c>
      <c r="X15" s="5">
        <v>37</v>
      </c>
      <c r="Y15" s="5">
        <v>56</v>
      </c>
      <c r="Z15" s="5">
        <v>59</v>
      </c>
      <c r="AA15" s="5">
        <f t="shared" si="3"/>
        <v>55.388333333333335</v>
      </c>
      <c r="AB15" s="5">
        <f t="shared" si="4"/>
        <v>37.949722222222221</v>
      </c>
      <c r="AC15" s="5">
        <f>VLOOKUP(A15,TABL!D:E,2,0)</f>
        <v>10</v>
      </c>
      <c r="AD15" s="23" t="str">
        <f t="shared" si="17"/>
        <v>X</v>
      </c>
      <c r="AE15" s="15" t="str">
        <f t="shared" si="11"/>
        <v>X</v>
      </c>
      <c r="AG15" s="10">
        <f t="shared" si="7"/>
        <v>0</v>
      </c>
      <c r="AH15" s="10">
        <f t="shared" si="12"/>
        <v>0</v>
      </c>
      <c r="AI15" s="10">
        <f t="shared" si="18"/>
        <v>9.6000000013418685E-3</v>
      </c>
      <c r="AJ15" s="10">
        <f t="shared" si="19"/>
        <v>7.9999998945368134E-4</v>
      </c>
    </row>
    <row r="16" spans="1:38" x14ac:dyDescent="0.25">
      <c r="A16" s="11" t="s">
        <v>229</v>
      </c>
      <c r="B16" s="1" t="str">
        <f>VLOOKUP(C16,TABL!A:B,2,0)</f>
        <v>MB I</v>
      </c>
      <c r="C16" s="1">
        <v>908</v>
      </c>
      <c r="D16" s="28" t="s">
        <v>122</v>
      </c>
      <c r="E16" s="18">
        <v>55.388336000000002</v>
      </c>
      <c r="F16" s="18">
        <v>37.949722000000001</v>
      </c>
      <c r="G16" s="23" t="str">
        <f t="shared" si="13"/>
        <v>X</v>
      </c>
      <c r="H16" s="1"/>
      <c r="I16" s="1">
        <v>1</v>
      </c>
      <c r="J16" s="23" t="str">
        <f t="shared" si="14"/>
        <v>X</v>
      </c>
      <c r="K16" s="14"/>
      <c r="L16" s="31" t="str">
        <f t="shared" si="15"/>
        <v>X</v>
      </c>
      <c r="M16" s="1"/>
      <c r="N16" s="1"/>
      <c r="O16" s="23" t="str">
        <f>IF(B16="MB O", "X", IF(B16="MB I", "X", 0))</f>
        <v>X</v>
      </c>
      <c r="P16" s="1"/>
      <c r="Q16" s="14" t="str">
        <f>IF(B16="MB O", "-", IF(B16="MB I", "-", "?"))</f>
        <v>-</v>
      </c>
      <c r="R16" s="14" t="str">
        <f t="shared" si="16"/>
        <v>0</v>
      </c>
      <c r="U16" s="5">
        <v>55</v>
      </c>
      <c r="V16" s="5">
        <v>23</v>
      </c>
      <c r="W16" s="5">
        <v>18</v>
      </c>
      <c r="X16" s="5">
        <v>37</v>
      </c>
      <c r="Y16" s="5">
        <v>56</v>
      </c>
      <c r="Z16" s="5">
        <v>59</v>
      </c>
      <c r="AA16" s="5">
        <f t="shared" si="3"/>
        <v>55.388333333333335</v>
      </c>
      <c r="AB16" s="5">
        <f t="shared" si="4"/>
        <v>37.949722222222221</v>
      </c>
      <c r="AC16" s="5">
        <f>VLOOKUP(A16,TABL!D:E,2,0)</f>
        <v>10</v>
      </c>
      <c r="AD16" s="23" t="str">
        <f t="shared" si="17"/>
        <v>X</v>
      </c>
      <c r="AE16" s="15" t="str">
        <f t="shared" si="11"/>
        <v>X</v>
      </c>
      <c r="AG16" s="10">
        <f t="shared" si="7"/>
        <v>0</v>
      </c>
      <c r="AH16" s="10">
        <f t="shared" si="12"/>
        <v>0</v>
      </c>
      <c r="AI16" s="10">
        <f t="shared" si="18"/>
        <v>9.6000000013418685E-3</v>
      </c>
      <c r="AJ16" s="10">
        <f t="shared" si="19"/>
        <v>7.9999998945368134E-4</v>
      </c>
    </row>
    <row r="17" spans="1:38" x14ac:dyDescent="0.25">
      <c r="A17" s="11" t="s">
        <v>229</v>
      </c>
      <c r="B17" s="1" t="str">
        <f>VLOOKUP(C17,TABL!A:B,2,0)</f>
        <v>LOC</v>
      </c>
      <c r="C17" s="1">
        <v>906</v>
      </c>
      <c r="D17" s="28" t="s">
        <v>131</v>
      </c>
      <c r="E17" s="18">
        <v>55.390751000000002</v>
      </c>
      <c r="F17" s="18">
        <v>37.908611000000001</v>
      </c>
      <c r="G17" s="23">
        <f>AD17+IF(AD17&lt;180, 1, -1)*180+AC17</f>
        <v>326</v>
      </c>
      <c r="H17" s="1"/>
      <c r="I17" s="1">
        <v>1</v>
      </c>
      <c r="J17" s="23">
        <v>326.851</v>
      </c>
      <c r="K17" s="14"/>
      <c r="L17" s="31" t="str">
        <f t="shared" si="15"/>
        <v>X</v>
      </c>
      <c r="M17" s="1"/>
      <c r="N17" s="1"/>
      <c r="O17" s="23">
        <v>110.1</v>
      </c>
      <c r="P17" s="1"/>
      <c r="Q17" s="1" t="s">
        <v>41</v>
      </c>
      <c r="R17" s="14" t="str">
        <f t="shared" si="16"/>
        <v>X</v>
      </c>
      <c r="U17" s="32">
        <v>55</v>
      </c>
      <c r="V17" s="32">
        <v>23</v>
      </c>
      <c r="W17" s="32">
        <v>26.7</v>
      </c>
      <c r="X17" s="32">
        <v>37</v>
      </c>
      <c r="Y17" s="32">
        <v>54</v>
      </c>
      <c r="Z17" s="32">
        <v>31</v>
      </c>
      <c r="AA17" s="32">
        <f>U17+V17/60+W17/3600</f>
        <v>55.390749999999997</v>
      </c>
      <c r="AB17" s="32">
        <f>X17+Y17/60+Z17/3600</f>
        <v>37.908611111111107</v>
      </c>
      <c r="AC17" s="5">
        <f>VLOOKUP(A17,TABL!D:E,2,0)</f>
        <v>10</v>
      </c>
      <c r="AD17" s="23">
        <v>136</v>
      </c>
      <c r="AE17" s="15" t="str">
        <f t="shared" si="11"/>
        <v>X</v>
      </c>
      <c r="AG17" s="10">
        <f t="shared" si="7"/>
        <v>3.6000000164904122E-3</v>
      </c>
      <c r="AH17" s="10">
        <f t="shared" si="12"/>
        <v>3.9999998193707142E-4</v>
      </c>
    </row>
    <row r="18" spans="1:38" x14ac:dyDescent="0.25">
      <c r="A18" s="11" t="s">
        <v>229</v>
      </c>
      <c r="B18" s="1" t="str">
        <f>VLOOKUP(C18,TABL!A:B,2,0)</f>
        <v>GS</v>
      </c>
      <c r="C18" s="1">
        <v>905</v>
      </c>
      <c r="D18" s="28" t="s">
        <v>134</v>
      </c>
      <c r="E18" s="18">
        <v>55.417777999999998</v>
      </c>
      <c r="F18" s="18">
        <v>37.873055000000001</v>
      </c>
      <c r="G18" s="23">
        <f>AD18+IF(AD18&lt;180, 1, -1)*180+AC18</f>
        <v>326</v>
      </c>
      <c r="H18" s="1"/>
      <c r="I18" s="1">
        <v>1</v>
      </c>
      <c r="J18" s="23">
        <v>326.851</v>
      </c>
      <c r="K18" s="14"/>
      <c r="L18" s="31">
        <v>3</v>
      </c>
      <c r="M18" s="1"/>
      <c r="N18" s="1"/>
      <c r="O18" s="23">
        <v>110.1</v>
      </c>
      <c r="P18" s="1"/>
      <c r="Q18" s="1" t="s">
        <v>41</v>
      </c>
      <c r="R18" s="14" t="str">
        <f t="shared" si="16"/>
        <v>X</v>
      </c>
      <c r="U18" s="32">
        <v>55</v>
      </c>
      <c r="V18" s="32">
        <v>25</v>
      </c>
      <c r="W18" s="32">
        <v>4</v>
      </c>
      <c r="X18" s="32">
        <v>37</v>
      </c>
      <c r="Y18" s="32">
        <v>52</v>
      </c>
      <c r="Z18" s="32">
        <v>23</v>
      </c>
      <c r="AA18" s="32">
        <f>U18+V18/60+W18/3600</f>
        <v>55.417777777777772</v>
      </c>
      <c r="AB18" s="32">
        <f>X18+Y18/60+Z18/3600</f>
        <v>37.873055555555553</v>
      </c>
      <c r="AC18" s="5">
        <f>VLOOKUP(A18,TABL!D:E,2,0)</f>
        <v>10</v>
      </c>
      <c r="AD18" s="23">
        <v>136</v>
      </c>
      <c r="AE18" s="15">
        <v>3</v>
      </c>
      <c r="AG18" s="10">
        <f t="shared" si="7"/>
        <v>8.0000001503321982E-4</v>
      </c>
      <c r="AH18" s="10">
        <f t="shared" si="12"/>
        <v>1.9999999864239726E-3</v>
      </c>
    </row>
    <row r="19" spans="1:38" x14ac:dyDescent="0.25">
      <c r="A19" s="11" t="s">
        <v>229</v>
      </c>
      <c r="B19" s="1" t="str">
        <f>VLOOKUP(C19,TABL!A:B,2,0)</f>
        <v>DME</v>
      </c>
      <c r="C19" s="1">
        <v>904</v>
      </c>
      <c r="D19" s="28" t="s">
        <v>135</v>
      </c>
      <c r="E19" s="18">
        <v>55.417777999999998</v>
      </c>
      <c r="F19" s="18">
        <v>37.873055000000001</v>
      </c>
      <c r="G19" s="23" t="str">
        <f>IF(B19="LOC", 0, IF(B19="GS", 0, "X"))</f>
        <v>X</v>
      </c>
      <c r="H19" s="1"/>
      <c r="I19" s="1">
        <v>1</v>
      </c>
      <c r="J19" s="23" t="str">
        <f>IF(B19="LOC", 0, IF(B19="GS", 0, "X"))</f>
        <v>X</v>
      </c>
      <c r="K19" s="14"/>
      <c r="L19" s="31" t="str">
        <f>IF(B19="GS", 0, "X")</f>
        <v>X</v>
      </c>
      <c r="M19" s="1"/>
      <c r="N19" s="1"/>
      <c r="O19" s="23">
        <v>110.1</v>
      </c>
      <c r="P19" s="1"/>
      <c r="Q19" s="1" t="s">
        <v>41</v>
      </c>
      <c r="R19" s="14" t="str">
        <f t="shared" si="16"/>
        <v>X</v>
      </c>
      <c r="U19" s="32">
        <v>55</v>
      </c>
      <c r="V19" s="32">
        <v>25</v>
      </c>
      <c r="W19" s="32">
        <v>4</v>
      </c>
      <c r="X19" s="32">
        <v>37</v>
      </c>
      <c r="Y19" s="32">
        <v>52</v>
      </c>
      <c r="Z19" s="32">
        <v>23</v>
      </c>
      <c r="AA19" s="32">
        <f t="shared" si="3"/>
        <v>55.417777777777772</v>
      </c>
      <c r="AB19" s="32">
        <f t="shared" si="4"/>
        <v>37.873055555555553</v>
      </c>
      <c r="AC19" s="5">
        <f>VLOOKUP(A19,TABL!D:E,2,0)</f>
        <v>10</v>
      </c>
      <c r="AD19" s="23" t="str">
        <f t="shared" si="17"/>
        <v>X</v>
      </c>
      <c r="AE19" s="15" t="str">
        <f t="shared" si="11"/>
        <v>X</v>
      </c>
      <c r="AG19" s="10">
        <f t="shared" si="7"/>
        <v>0</v>
      </c>
      <c r="AH19" s="10">
        <f t="shared" si="12"/>
        <v>0</v>
      </c>
      <c r="AK19" s="10">
        <f>ABS(AA19-E19)*3600</f>
        <v>8.0000001503321982E-4</v>
      </c>
      <c r="AL19" s="10">
        <f>ABS(AB19-F19)*3600</f>
        <v>1.9999999864239726E-3</v>
      </c>
    </row>
    <row r="20" spans="1:38" x14ac:dyDescent="0.25">
      <c r="A20" s="11" t="s">
        <v>229</v>
      </c>
      <c r="B20" s="1" t="str">
        <f>VLOOKUP(C20,TABL!A:B,2,0)</f>
        <v>LOC</v>
      </c>
      <c r="C20" s="1">
        <v>906</v>
      </c>
      <c r="D20" s="28" t="s">
        <v>132</v>
      </c>
      <c r="E20" s="18">
        <v>55.427270999999998</v>
      </c>
      <c r="F20" s="18">
        <v>37.865279999999998</v>
      </c>
      <c r="G20" s="23">
        <f>AD20+IF(AD20&lt;180, 1, -1)*180+AC20</f>
        <v>146</v>
      </c>
      <c r="H20" s="1"/>
      <c r="I20" s="1">
        <v>1</v>
      </c>
      <c r="J20" s="23">
        <v>147.00065000000001</v>
      </c>
      <c r="K20" s="14"/>
      <c r="L20" s="31" t="str">
        <f>IF(B20="GS", 0, "X")</f>
        <v>X</v>
      </c>
      <c r="M20" s="1"/>
      <c r="N20" s="1"/>
      <c r="O20" s="23">
        <v>109.3</v>
      </c>
      <c r="P20" s="1"/>
      <c r="Q20" s="1" t="s">
        <v>42</v>
      </c>
      <c r="R20" s="14" t="str">
        <f t="shared" si="16"/>
        <v>X</v>
      </c>
      <c r="U20" s="32">
        <v>55</v>
      </c>
      <c r="V20" s="32">
        <v>25</v>
      </c>
      <c r="W20" s="32">
        <v>37.6</v>
      </c>
      <c r="X20" s="32">
        <v>37</v>
      </c>
      <c r="Y20" s="32">
        <v>51</v>
      </c>
      <c r="Z20" s="32">
        <v>53.4</v>
      </c>
      <c r="AA20" s="32">
        <f>U20+V20/60+W20/3600</f>
        <v>55.42711111111111</v>
      </c>
      <c r="AB20" s="32">
        <f>X20+Y20/60+Z20/3600</f>
        <v>37.864833333333337</v>
      </c>
      <c r="AC20" s="5">
        <f>VLOOKUP(A20,TABL!D:E,2,0)</f>
        <v>10</v>
      </c>
      <c r="AD20" s="23">
        <v>316</v>
      </c>
      <c r="AE20" s="15" t="str">
        <f t="shared" si="11"/>
        <v>X</v>
      </c>
      <c r="AG20" s="10">
        <f t="shared" si="7"/>
        <v>0.57559999999625688</v>
      </c>
      <c r="AH20" s="10">
        <f t="shared" si="12"/>
        <v>1.6079999999817574</v>
      </c>
    </row>
    <row r="21" spans="1:38" x14ac:dyDescent="0.25">
      <c r="A21" s="11" t="s">
        <v>229</v>
      </c>
      <c r="B21" s="1" t="str">
        <f>VLOOKUP(C21,TABL!A:B,2,0)</f>
        <v>GS</v>
      </c>
      <c r="C21" s="1">
        <v>905</v>
      </c>
      <c r="D21" s="28" t="s">
        <v>134</v>
      </c>
      <c r="E21" s="18">
        <v>55.396667000000001</v>
      </c>
      <c r="F21" s="18">
        <v>37.898055999999997</v>
      </c>
      <c r="G21" s="23">
        <f>AD21+IF(AD21&lt;180, 1, -1)*180+AC21</f>
        <v>146</v>
      </c>
      <c r="H21" s="1"/>
      <c r="I21" s="1">
        <v>1</v>
      </c>
      <c r="J21" s="23">
        <v>145.78</v>
      </c>
      <c r="K21" s="14"/>
      <c r="L21" s="31">
        <v>3</v>
      </c>
      <c r="M21" s="1"/>
      <c r="N21" s="1"/>
      <c r="O21" s="23">
        <v>109.3</v>
      </c>
      <c r="P21" s="1"/>
      <c r="Q21" s="1" t="s">
        <v>42</v>
      </c>
      <c r="R21" s="14" t="str">
        <f t="shared" si="16"/>
        <v>X</v>
      </c>
      <c r="U21" s="32">
        <v>55</v>
      </c>
      <c r="V21" s="32">
        <v>23</v>
      </c>
      <c r="W21" s="32">
        <v>48</v>
      </c>
      <c r="X21" s="32">
        <v>37</v>
      </c>
      <c r="Y21" s="32">
        <v>53</v>
      </c>
      <c r="Z21" s="32">
        <v>53</v>
      </c>
      <c r="AA21" s="32">
        <f>U21+V21/60+W21/3600</f>
        <v>55.396666666666668</v>
      </c>
      <c r="AB21" s="32">
        <f>X21+Y21/60+Z21/3600</f>
        <v>37.898055555555558</v>
      </c>
      <c r="AC21" s="5">
        <f>VLOOKUP(A21,TABL!D:E,2,0)</f>
        <v>10</v>
      </c>
      <c r="AD21" s="23">
        <v>316</v>
      </c>
      <c r="AE21" s="15">
        <v>3</v>
      </c>
      <c r="AG21" s="10">
        <f t="shared" si="7"/>
        <v>1.1999999969702912E-3</v>
      </c>
      <c r="AH21" s="10">
        <f t="shared" si="12"/>
        <v>1.5999999789073627E-3</v>
      </c>
    </row>
    <row r="22" spans="1:38" x14ac:dyDescent="0.25">
      <c r="A22" s="11" t="s">
        <v>229</v>
      </c>
      <c r="B22" s="18" t="str">
        <f>VLOOKUP(C22,TABL!A:B,2,0)</f>
        <v>DME</v>
      </c>
      <c r="C22" s="1">
        <v>904</v>
      </c>
      <c r="D22" s="29" t="s">
        <v>136</v>
      </c>
      <c r="E22" s="18">
        <v>55.396667000000001</v>
      </c>
      <c r="F22" s="18">
        <v>37.898055999999997</v>
      </c>
      <c r="G22" s="23" t="str">
        <f>IF(B22="LOC", 0, IF(B22="GS", 0, "X"))</f>
        <v>X</v>
      </c>
      <c r="H22" s="1"/>
      <c r="I22" s="1">
        <v>1</v>
      </c>
      <c r="J22" s="23" t="str">
        <f>IF(B22="LOC", 0, IF(B22="GS", 0, "X"))</f>
        <v>X</v>
      </c>
      <c r="K22" s="14"/>
      <c r="L22" s="31" t="str">
        <f t="shared" ref="L22:L27" si="20">IF(B22="GS", 0, "X")</f>
        <v>X</v>
      </c>
      <c r="M22" s="1"/>
      <c r="N22" s="1"/>
      <c r="O22" s="23">
        <v>109.3</v>
      </c>
      <c r="P22" s="1"/>
      <c r="Q22" s="18" t="s">
        <v>42</v>
      </c>
      <c r="R22" s="14" t="str">
        <f t="shared" si="16"/>
        <v>X</v>
      </c>
      <c r="U22" s="32">
        <v>55</v>
      </c>
      <c r="V22" s="32">
        <v>23</v>
      </c>
      <c r="W22" s="32">
        <v>48</v>
      </c>
      <c r="X22" s="32">
        <v>37</v>
      </c>
      <c r="Y22" s="32">
        <v>53</v>
      </c>
      <c r="Z22" s="32">
        <v>53</v>
      </c>
      <c r="AA22" s="32">
        <f t="shared" si="3"/>
        <v>55.396666666666668</v>
      </c>
      <c r="AB22" s="32">
        <f t="shared" si="4"/>
        <v>37.898055555555558</v>
      </c>
      <c r="AC22" s="5">
        <f>VLOOKUP(A22,TABL!D:E,2,0)</f>
        <v>10</v>
      </c>
      <c r="AD22" s="23" t="str">
        <f t="shared" si="17"/>
        <v>X</v>
      </c>
      <c r="AE22" s="15" t="str">
        <f t="shared" si="11"/>
        <v>X</v>
      </c>
      <c r="AG22" s="10">
        <f t="shared" si="7"/>
        <v>0</v>
      </c>
      <c r="AH22" s="10">
        <f t="shared" si="12"/>
        <v>0</v>
      </c>
      <c r="AK22" s="10">
        <f>ABS(AA22-E22)*3600</f>
        <v>1.1999999969702912E-3</v>
      </c>
      <c r="AL22" s="10">
        <f>ABS(AB22-F22)*3600</f>
        <v>1.5999999789073627E-3</v>
      </c>
    </row>
    <row r="23" spans="1:38" hidden="1" x14ac:dyDescent="0.25">
      <c r="A23" s="11" t="s">
        <v>229</v>
      </c>
      <c r="B23" s="1" t="str">
        <f>VLOOKUP(C23,TABL!A:B,2,0)</f>
        <v>NDB</v>
      </c>
      <c r="C23" s="1">
        <v>907</v>
      </c>
      <c r="D23" s="28" t="s">
        <v>157</v>
      </c>
      <c r="E23" s="18">
        <v>55.428612000000001</v>
      </c>
      <c r="F23" s="18">
        <v>37.862777999999999</v>
      </c>
      <c r="G23" s="23" t="str">
        <f>IF(B23="LOC", 0, IF(B23="GS", 0, "X"))</f>
        <v>X</v>
      </c>
      <c r="H23" s="1"/>
      <c r="I23" s="1">
        <v>1</v>
      </c>
      <c r="J23" s="23" t="str">
        <f>IF(B23="LOC", 0, IF(B23="GS", 0, "X"))</f>
        <v>X</v>
      </c>
      <c r="K23" s="14"/>
      <c r="L23" s="31" t="str">
        <f t="shared" si="20"/>
        <v>X</v>
      </c>
      <c r="M23" s="1"/>
      <c r="N23" s="1"/>
      <c r="O23" s="23">
        <v>320</v>
      </c>
      <c r="P23" s="1"/>
      <c r="Q23" s="1" t="s">
        <v>43</v>
      </c>
      <c r="R23" s="14" t="str">
        <f t="shared" si="16"/>
        <v>X</v>
      </c>
      <c r="U23" s="5">
        <v>55</v>
      </c>
      <c r="V23" s="5">
        <v>25</v>
      </c>
      <c r="W23" s="5">
        <v>43</v>
      </c>
      <c r="X23" s="5">
        <v>37</v>
      </c>
      <c r="Y23" s="5">
        <v>51</v>
      </c>
      <c r="Z23" s="5">
        <v>46</v>
      </c>
      <c r="AA23" s="5">
        <f t="shared" si="3"/>
        <v>55.42861111111111</v>
      </c>
      <c r="AB23" s="5">
        <f t="shared" si="4"/>
        <v>37.862777777777779</v>
      </c>
      <c r="AC23" s="5">
        <f>VLOOKUP(A23,TABL!D:E,2,0)</f>
        <v>10</v>
      </c>
      <c r="AD23" s="23" t="str">
        <f t="shared" si="17"/>
        <v>X</v>
      </c>
      <c r="AE23" s="15" t="str">
        <f t="shared" si="11"/>
        <v>X</v>
      </c>
      <c r="AG23" s="10">
        <f t="shared" si="7"/>
        <v>0</v>
      </c>
      <c r="AH23" s="10">
        <f t="shared" si="12"/>
        <v>0</v>
      </c>
      <c r="AI23" s="10">
        <f t="shared" ref="AI23:AI26" si="21">ABS(AA23-E23)*3600</f>
        <v>3.2000000089738023E-3</v>
      </c>
      <c r="AJ23" s="10">
        <f t="shared" ref="AJ23:AJ26" si="22">ABS(AB23-F23)*3600</f>
        <v>7.9999998945368134E-4</v>
      </c>
    </row>
    <row r="24" spans="1:38" x14ac:dyDescent="0.25">
      <c r="A24" s="11" t="s">
        <v>229</v>
      </c>
      <c r="B24" s="1" t="str">
        <f>VLOOKUP(C24,TABL!A:B,2,0)</f>
        <v>MB O</v>
      </c>
      <c r="C24" s="1">
        <v>910</v>
      </c>
      <c r="D24" s="28" t="s">
        <v>158</v>
      </c>
      <c r="E24" s="18">
        <v>55.428612000000001</v>
      </c>
      <c r="F24" s="18">
        <v>37.862777999999999</v>
      </c>
      <c r="G24" s="23" t="str">
        <f>IF(B24="LOC", 0, IF(B24="GS", 0, "X"))</f>
        <v>X</v>
      </c>
      <c r="H24" s="1"/>
      <c r="I24" s="1">
        <v>1</v>
      </c>
      <c r="J24" s="23" t="str">
        <f>IF(B24="LOC", 0, IF(B24="GS", 0, "X"))</f>
        <v>X</v>
      </c>
      <c r="K24" s="14"/>
      <c r="L24" s="31" t="str">
        <f t="shared" si="20"/>
        <v>X</v>
      </c>
      <c r="M24" s="1"/>
      <c r="N24" s="1"/>
      <c r="O24" s="23" t="str">
        <f>IF(B24="MB O", "X", IF(B24="MB I", "X", 0))</f>
        <v>X</v>
      </c>
      <c r="P24" s="1"/>
      <c r="Q24" s="14" t="str">
        <f>IF(B24="MB O", "-", IF(B24="MB I", "-", "?"))</f>
        <v>-</v>
      </c>
      <c r="R24" s="14" t="str">
        <f t="shared" si="16"/>
        <v>0</v>
      </c>
      <c r="U24" s="5">
        <v>55</v>
      </c>
      <c r="V24" s="5">
        <v>25</v>
      </c>
      <c r="W24" s="5">
        <v>43</v>
      </c>
      <c r="X24" s="5">
        <v>37</v>
      </c>
      <c r="Y24" s="5">
        <v>51</v>
      </c>
      <c r="Z24" s="5">
        <v>46</v>
      </c>
      <c r="AA24" s="5">
        <f t="shared" si="3"/>
        <v>55.42861111111111</v>
      </c>
      <c r="AB24" s="5">
        <f t="shared" si="4"/>
        <v>37.862777777777779</v>
      </c>
      <c r="AC24" s="5">
        <f>VLOOKUP(A24,TABL!D:E,2,0)</f>
        <v>10</v>
      </c>
      <c r="AD24" s="23" t="str">
        <f t="shared" si="17"/>
        <v>X</v>
      </c>
      <c r="AE24" s="15" t="str">
        <f t="shared" si="11"/>
        <v>X</v>
      </c>
      <c r="AG24" s="10">
        <f t="shared" si="7"/>
        <v>0</v>
      </c>
      <c r="AH24" s="10">
        <f t="shared" si="12"/>
        <v>0</v>
      </c>
      <c r="AI24" s="10">
        <f t="shared" si="21"/>
        <v>3.2000000089738023E-3</v>
      </c>
      <c r="AJ24" s="10">
        <f t="shared" si="22"/>
        <v>7.9999998945368134E-4</v>
      </c>
    </row>
    <row r="25" spans="1:38" hidden="1" x14ac:dyDescent="0.25">
      <c r="A25" s="11" t="s">
        <v>229</v>
      </c>
      <c r="B25" s="18" t="str">
        <f>VLOOKUP(C25,TABL!A:B,2,0)</f>
        <v>NDB</v>
      </c>
      <c r="C25" s="1">
        <v>907</v>
      </c>
      <c r="D25" s="45" t="s">
        <v>159</v>
      </c>
      <c r="E25" s="18">
        <v>55.386668999999998</v>
      </c>
      <c r="F25" s="18">
        <v>37.913612000000001</v>
      </c>
      <c r="G25" s="23" t="str">
        <f>IF(B25="LOC", 0, IF(B25="GS", 0, "X"))</f>
        <v>X</v>
      </c>
      <c r="H25" s="1"/>
      <c r="I25" s="1">
        <v>1</v>
      </c>
      <c r="J25" s="23" t="str">
        <f>IF(B25="LOC", 0, IF(B25="GS", 0, "X"))</f>
        <v>X</v>
      </c>
      <c r="K25" s="14"/>
      <c r="L25" s="15" t="str">
        <f t="shared" si="20"/>
        <v>X</v>
      </c>
      <c r="M25" s="1"/>
      <c r="N25" s="1"/>
      <c r="O25" s="46">
        <v>659</v>
      </c>
      <c r="P25" s="1"/>
      <c r="Q25" s="18" t="s">
        <v>44</v>
      </c>
      <c r="R25" s="14" t="str">
        <f t="shared" si="16"/>
        <v>X</v>
      </c>
      <c r="U25" s="5">
        <v>55</v>
      </c>
      <c r="V25" s="5">
        <v>23</v>
      </c>
      <c r="W25" s="5">
        <v>12</v>
      </c>
      <c r="X25" s="5">
        <v>37</v>
      </c>
      <c r="Y25" s="5">
        <v>54</v>
      </c>
      <c r="Z25" s="5">
        <v>49</v>
      </c>
      <c r="AA25" s="5">
        <f t="shared" si="3"/>
        <v>55.386666666666663</v>
      </c>
      <c r="AB25" s="5">
        <f t="shared" si="4"/>
        <v>37.913611111111109</v>
      </c>
      <c r="AC25" s="5">
        <f>VLOOKUP(A25,TABL!D:E,2,0)</f>
        <v>10</v>
      </c>
      <c r="AD25" s="23" t="str">
        <f t="shared" si="17"/>
        <v>X</v>
      </c>
      <c r="AE25" s="15" t="str">
        <f t="shared" si="11"/>
        <v>X</v>
      </c>
      <c r="AG25" s="10">
        <f t="shared" si="7"/>
        <v>0</v>
      </c>
      <c r="AH25" s="10">
        <f t="shared" si="12"/>
        <v>0</v>
      </c>
      <c r="AI25" s="10">
        <f t="shared" si="21"/>
        <v>8.4000000043715772E-3</v>
      </c>
      <c r="AJ25" s="10">
        <f t="shared" si="22"/>
        <v>3.2000000089738023E-3</v>
      </c>
    </row>
    <row r="26" spans="1:38" x14ac:dyDescent="0.25">
      <c r="A26" s="11" t="s">
        <v>229</v>
      </c>
      <c r="B26" s="1" t="str">
        <f>VLOOKUP(C26,TABL!A:B,2,0)</f>
        <v>MB O</v>
      </c>
      <c r="C26" s="1">
        <v>910</v>
      </c>
      <c r="D26" s="28" t="s">
        <v>158</v>
      </c>
      <c r="E26" s="18">
        <v>55.386668999999998</v>
      </c>
      <c r="F26" s="18">
        <v>37.913612000000001</v>
      </c>
      <c r="G26" s="23" t="str">
        <f>IF(B26="LOC", 0, IF(B26="GS", 0, "X"))</f>
        <v>X</v>
      </c>
      <c r="H26" s="1"/>
      <c r="I26" s="1">
        <v>1</v>
      </c>
      <c r="J26" s="23" t="str">
        <f>IF(B26="LOC", 0, IF(B26="GS", 0, "X"))</f>
        <v>X</v>
      </c>
      <c r="K26" s="14"/>
      <c r="L26" s="15" t="str">
        <f t="shared" si="20"/>
        <v>X</v>
      </c>
      <c r="M26" s="1"/>
      <c r="N26" s="1"/>
      <c r="O26" s="23" t="str">
        <f>IF(B26="MB O", "X", IF(B26="MB I", "X", 0))</f>
        <v>X</v>
      </c>
      <c r="P26" s="1"/>
      <c r="Q26" s="14" t="str">
        <f>IF(B26="MB O", "-", IF(B26="MB I", "-", "?"))</f>
        <v>-</v>
      </c>
      <c r="R26" s="14" t="str">
        <f t="shared" si="16"/>
        <v>0</v>
      </c>
      <c r="U26" s="5">
        <v>55</v>
      </c>
      <c r="V26" s="5">
        <v>23</v>
      </c>
      <c r="W26" s="5">
        <v>12</v>
      </c>
      <c r="X26" s="5">
        <v>37</v>
      </c>
      <c r="Y26" s="5">
        <v>54</v>
      </c>
      <c r="Z26" s="5">
        <v>49</v>
      </c>
      <c r="AA26" s="5">
        <f t="shared" si="3"/>
        <v>55.386666666666663</v>
      </c>
      <c r="AB26" s="5">
        <f t="shared" si="4"/>
        <v>37.913611111111109</v>
      </c>
      <c r="AC26" s="5">
        <f>VLOOKUP(A26,TABL!D:E,2,0)</f>
        <v>10</v>
      </c>
      <c r="AD26" s="23" t="str">
        <f t="shared" si="17"/>
        <v>X</v>
      </c>
      <c r="AE26" s="15" t="str">
        <f t="shared" si="11"/>
        <v>X</v>
      </c>
      <c r="AG26" s="10">
        <f t="shared" si="7"/>
        <v>0</v>
      </c>
      <c r="AH26" s="10">
        <f t="shared" si="12"/>
        <v>0</v>
      </c>
      <c r="AI26" s="10">
        <f t="shared" si="21"/>
        <v>8.4000000043715772E-3</v>
      </c>
      <c r="AJ26" s="10">
        <f t="shared" si="22"/>
        <v>3.2000000089738023E-3</v>
      </c>
    </row>
    <row r="27" spans="1:38" x14ac:dyDescent="0.25">
      <c r="A27" s="11" t="s">
        <v>230</v>
      </c>
      <c r="B27" s="1" t="str">
        <f>VLOOKUP(C27,TABL!A:B,2,0)</f>
        <v>LOC</v>
      </c>
      <c r="C27" s="1">
        <v>906</v>
      </c>
      <c r="D27" s="40" t="s">
        <v>133</v>
      </c>
      <c r="E27" s="18">
        <v>55.978909999999999</v>
      </c>
      <c r="F27" s="16">
        <v>37.447938999999998</v>
      </c>
      <c r="G27" s="23">
        <f>AD27+IF(AD27&lt;180, 1, -1)*180+AC27</f>
        <v>255</v>
      </c>
      <c r="H27" s="1"/>
      <c r="I27" s="1">
        <v>1</v>
      </c>
      <c r="J27" s="23">
        <v>256.41000000000003</v>
      </c>
      <c r="K27" s="14"/>
      <c r="L27" s="15" t="str">
        <f t="shared" si="20"/>
        <v>X</v>
      </c>
      <c r="M27" s="1"/>
      <c r="N27" s="1"/>
      <c r="O27" s="23">
        <v>108.1</v>
      </c>
      <c r="P27" s="1"/>
      <c r="Q27" s="1" t="s">
        <v>45</v>
      </c>
      <c r="R27" s="14" t="str">
        <f t="shared" si="16"/>
        <v>X</v>
      </c>
      <c r="U27" s="32">
        <v>55</v>
      </c>
      <c r="V27" s="32">
        <v>58</v>
      </c>
      <c r="W27" s="32">
        <v>45.9</v>
      </c>
      <c r="X27" s="32">
        <v>37</v>
      </c>
      <c r="Y27" s="32">
        <v>27</v>
      </c>
      <c r="Z27" s="32">
        <v>4.0999999999999996</v>
      </c>
      <c r="AA27" s="32">
        <f t="shared" si="3"/>
        <v>55.979416666666665</v>
      </c>
      <c r="AB27" s="32">
        <f t="shared" si="4"/>
        <v>37.451138888888892</v>
      </c>
      <c r="AC27" s="5">
        <f>VLOOKUP(A27,TABL!D:E,2,0)</f>
        <v>11</v>
      </c>
      <c r="AD27" s="23">
        <v>64</v>
      </c>
      <c r="AE27" s="15" t="str">
        <f t="shared" si="11"/>
        <v>X</v>
      </c>
      <c r="AG27" s="10">
        <f t="shared" si="7"/>
        <v>1.8239999999991596</v>
      </c>
      <c r="AH27" s="10">
        <f t="shared" si="12"/>
        <v>11.519600000016794</v>
      </c>
    </row>
    <row r="28" spans="1:38" x14ac:dyDescent="0.25">
      <c r="A28" s="11" t="s">
        <v>230</v>
      </c>
      <c r="B28" s="1" t="str">
        <f>VLOOKUP(C28,TABL!A:B,2,0)</f>
        <v>GS</v>
      </c>
      <c r="C28" s="1">
        <v>905</v>
      </c>
      <c r="D28" s="28" t="s">
        <v>134</v>
      </c>
      <c r="E28" s="18">
        <v>55.968890999999999</v>
      </c>
      <c r="F28" s="18">
        <v>37.390555999999997</v>
      </c>
      <c r="G28" s="23">
        <f>AD28+IF(AD28&lt;180, 1, -1)*180+AC28</f>
        <v>255</v>
      </c>
      <c r="H28" s="1"/>
      <c r="I28" s="1">
        <v>1</v>
      </c>
      <c r="J28" s="23">
        <v>256.39999999999998</v>
      </c>
      <c r="K28" s="14"/>
      <c r="L28" s="15">
        <v>2.98</v>
      </c>
      <c r="M28" s="1"/>
      <c r="N28" s="1"/>
      <c r="O28" s="23">
        <v>108.1</v>
      </c>
      <c r="P28" s="1"/>
      <c r="Q28" s="1" t="s">
        <v>45</v>
      </c>
      <c r="R28" s="14" t="str">
        <f t="shared" si="16"/>
        <v>X</v>
      </c>
      <c r="U28" s="32">
        <v>55</v>
      </c>
      <c r="V28" s="32">
        <v>58</v>
      </c>
      <c r="W28" s="32">
        <v>8.4</v>
      </c>
      <c r="X28" s="32">
        <v>37</v>
      </c>
      <c r="Y28" s="32">
        <v>23</v>
      </c>
      <c r="Z28" s="32">
        <v>26.4</v>
      </c>
      <c r="AA28" s="32">
        <f t="shared" si="3"/>
        <v>55.969000000000001</v>
      </c>
      <c r="AB28" s="32">
        <f t="shared" si="4"/>
        <v>37.390666666666668</v>
      </c>
      <c r="AC28" s="5">
        <f>VLOOKUP(A28,TABL!D:E,2,0)</f>
        <v>11</v>
      </c>
      <c r="AD28" s="23">
        <v>64</v>
      </c>
      <c r="AE28" s="15">
        <v>2.98</v>
      </c>
      <c r="AG28" s="10">
        <f t="shared" si="7"/>
        <v>0.39240000000688724</v>
      </c>
      <c r="AH28" s="10">
        <f t="shared" si="12"/>
        <v>0.39840000001731823</v>
      </c>
    </row>
    <row r="29" spans="1:38" hidden="1" x14ac:dyDescent="0.25">
      <c r="A29" s="11" t="s">
        <v>230</v>
      </c>
      <c r="B29" s="1" t="str">
        <f>VLOOKUP(C29,TABL!A:B,2,0)</f>
        <v>NDB</v>
      </c>
      <c r="C29" s="1">
        <v>907</v>
      </c>
      <c r="D29" s="28" t="s">
        <v>160</v>
      </c>
      <c r="E29" s="18">
        <v>55.959724000000001</v>
      </c>
      <c r="F29" s="18">
        <v>37.322498000000003</v>
      </c>
      <c r="G29" s="23" t="str">
        <f>IF(B29="LOC", 0, IF(B29="GS", 0, "X"))</f>
        <v>X</v>
      </c>
      <c r="H29" s="1"/>
      <c r="I29" s="1">
        <v>1</v>
      </c>
      <c r="J29" s="23" t="str">
        <f>IF(B29="LOC", 0, IF(B29="GS", 0, "X"))</f>
        <v>X</v>
      </c>
      <c r="K29" s="14"/>
      <c r="L29" s="15" t="str">
        <f>IF(B29="GS", 0, "X")</f>
        <v>X</v>
      </c>
      <c r="M29" s="1"/>
      <c r="N29" s="1"/>
      <c r="O29" s="23">
        <v>700</v>
      </c>
      <c r="P29" s="1"/>
      <c r="Q29" s="1" t="s">
        <v>46</v>
      </c>
      <c r="R29" s="14" t="str">
        <f t="shared" si="16"/>
        <v>X</v>
      </c>
      <c r="U29" s="5">
        <v>55</v>
      </c>
      <c r="V29" s="5">
        <v>57</v>
      </c>
      <c r="W29" s="5">
        <v>35</v>
      </c>
      <c r="X29" s="5">
        <v>37</v>
      </c>
      <c r="Y29" s="5">
        <v>19</v>
      </c>
      <c r="Z29" s="5">
        <v>21</v>
      </c>
      <c r="AA29" s="5">
        <f t="shared" si="3"/>
        <v>55.959722222222226</v>
      </c>
      <c r="AB29" s="5">
        <f t="shared" si="4"/>
        <v>37.322500000000005</v>
      </c>
      <c r="AC29" s="5">
        <f>VLOOKUP(A29,TABL!D:E,2,0)</f>
        <v>11</v>
      </c>
      <c r="AD29" s="23" t="str">
        <f t="shared" si="17"/>
        <v>X</v>
      </c>
      <c r="AE29" s="15" t="str">
        <f t="shared" si="11"/>
        <v>X</v>
      </c>
      <c r="AG29" s="10">
        <f t="shared" si="7"/>
        <v>0</v>
      </c>
      <c r="AH29" s="10">
        <f t="shared" si="12"/>
        <v>0</v>
      </c>
      <c r="AI29" s="10">
        <f t="shared" ref="AI29:AI32" si="23">ABS(AA29-E29)*3600</f>
        <v>6.3999999923680662E-3</v>
      </c>
      <c r="AJ29" s="10">
        <f t="shared" ref="AJ29:AJ32" si="24">ABS(AB29-F29)*3600</f>
        <v>7.200000007401286E-3</v>
      </c>
    </row>
    <row r="30" spans="1:38" x14ac:dyDescent="0.25">
      <c r="A30" s="11" t="s">
        <v>230</v>
      </c>
      <c r="B30" s="1" t="str">
        <f>VLOOKUP(C30,TABL!A:B,2,0)</f>
        <v>MB O</v>
      </c>
      <c r="C30" s="1">
        <v>910</v>
      </c>
      <c r="D30" s="28" t="s">
        <v>37</v>
      </c>
      <c r="E30" s="18">
        <v>55.959724000000001</v>
      </c>
      <c r="F30" s="18">
        <v>37.322498000000003</v>
      </c>
      <c r="G30" s="23" t="str">
        <f>IF(B30="LOC", 0, IF(B30="GS", 0, "X"))</f>
        <v>X</v>
      </c>
      <c r="H30" s="1"/>
      <c r="I30" s="1">
        <v>1</v>
      </c>
      <c r="J30" s="23" t="str">
        <f>IF(B30="LOC", 0, IF(B30="GS", 0, "X"))</f>
        <v>X</v>
      </c>
      <c r="K30" s="14"/>
      <c r="L30" s="15" t="str">
        <f>IF(B30="GS", 0, "X")</f>
        <v>X</v>
      </c>
      <c r="M30" s="1"/>
      <c r="N30" s="1"/>
      <c r="O30" s="23" t="str">
        <f>IF(B30="MB O", "X", IF(B30="MB I", "X", 0))</f>
        <v>X</v>
      </c>
      <c r="P30" s="1"/>
      <c r="Q30" s="14" t="str">
        <f>IF(B30="MB O", "-", IF(B30="MB I", "-", "?"))</f>
        <v>-</v>
      </c>
      <c r="R30" s="14" t="str">
        <f t="shared" si="16"/>
        <v>0</v>
      </c>
      <c r="U30" s="20">
        <v>55</v>
      </c>
      <c r="V30" s="20">
        <v>57</v>
      </c>
      <c r="W30" s="20">
        <v>35</v>
      </c>
      <c r="X30" s="20">
        <v>37</v>
      </c>
      <c r="Y30" s="20">
        <v>19</v>
      </c>
      <c r="Z30" s="20">
        <v>21</v>
      </c>
      <c r="AA30" s="5">
        <f t="shared" si="3"/>
        <v>55.959722222222226</v>
      </c>
      <c r="AB30" s="5">
        <f t="shared" si="4"/>
        <v>37.322500000000005</v>
      </c>
      <c r="AC30" s="5">
        <f>VLOOKUP(A30,TABL!D:E,2,0)</f>
        <v>11</v>
      </c>
      <c r="AD30" s="23" t="str">
        <f t="shared" si="17"/>
        <v>X</v>
      </c>
      <c r="AE30" s="15" t="str">
        <f t="shared" si="11"/>
        <v>X</v>
      </c>
      <c r="AG30" s="10">
        <f t="shared" si="7"/>
        <v>0</v>
      </c>
      <c r="AH30" s="10">
        <f t="shared" si="12"/>
        <v>0</v>
      </c>
      <c r="AI30" s="10">
        <f t="shared" si="23"/>
        <v>6.3999999923680662E-3</v>
      </c>
      <c r="AJ30" s="10">
        <f t="shared" si="24"/>
        <v>7.200000007401286E-3</v>
      </c>
    </row>
    <row r="31" spans="1:38" hidden="1" x14ac:dyDescent="0.25">
      <c r="A31" s="11" t="s">
        <v>230</v>
      </c>
      <c r="B31" s="1" t="str">
        <f>VLOOKUP(C31,TABL!A:B,2,0)</f>
        <v>NDB</v>
      </c>
      <c r="C31" s="1">
        <v>907</v>
      </c>
      <c r="D31" s="28" t="s">
        <v>161</v>
      </c>
      <c r="E31" s="12">
        <v>55.967777777777776</v>
      </c>
      <c r="F31" s="18">
        <v>37.372219000000001</v>
      </c>
      <c r="G31" s="23" t="str">
        <f>IF(B31="LOC", 0, IF(B31="GS", 0, "X"))</f>
        <v>X</v>
      </c>
      <c r="H31" s="1"/>
      <c r="I31" s="1">
        <v>1</v>
      </c>
      <c r="J31" s="23" t="str">
        <f>IF(B31="LOC", 0, IF(B31="GS", 0, "X"))</f>
        <v>X</v>
      </c>
      <c r="K31" s="14"/>
      <c r="L31" s="15" t="str">
        <f>IF(B31="GS", 0, "X")</f>
        <v>X</v>
      </c>
      <c r="M31" s="1"/>
      <c r="N31" s="1"/>
      <c r="O31" s="23">
        <v>338</v>
      </c>
      <c r="P31" s="1"/>
      <c r="Q31" s="1" t="s">
        <v>47</v>
      </c>
      <c r="R31" s="14" t="str">
        <f t="shared" si="16"/>
        <v>X</v>
      </c>
      <c r="U31" s="5">
        <v>55</v>
      </c>
      <c r="V31" s="5">
        <v>58</v>
      </c>
      <c r="W31" s="5">
        <v>4</v>
      </c>
      <c r="X31" s="5">
        <v>37</v>
      </c>
      <c r="Y31" s="5">
        <v>22</v>
      </c>
      <c r="Z31" s="5">
        <v>20</v>
      </c>
      <c r="AA31" s="44">
        <f t="shared" si="3"/>
        <v>55.967777777777776</v>
      </c>
      <c r="AB31" s="5">
        <f t="shared" si="4"/>
        <v>37.37222222222222</v>
      </c>
      <c r="AC31" s="5">
        <f>VLOOKUP(A31,TABL!D:E,2,0)</f>
        <v>11</v>
      </c>
      <c r="AD31" s="23" t="str">
        <f t="shared" si="17"/>
        <v>X</v>
      </c>
      <c r="AE31" s="15" t="str">
        <f t="shared" si="11"/>
        <v>X</v>
      </c>
      <c r="AG31" s="10">
        <f t="shared" si="7"/>
        <v>0</v>
      </c>
      <c r="AH31" s="10">
        <f t="shared" si="12"/>
        <v>0</v>
      </c>
      <c r="AI31" s="10">
        <f t="shared" si="23"/>
        <v>0</v>
      </c>
      <c r="AJ31" s="10">
        <f t="shared" si="24"/>
        <v>1.1599999987765841E-2</v>
      </c>
    </row>
    <row r="32" spans="1:38" x14ac:dyDescent="0.25">
      <c r="A32" s="11" t="s">
        <v>230</v>
      </c>
      <c r="B32" s="1" t="str">
        <f>VLOOKUP(C32,TABL!A:B,2,0)</f>
        <v>MB I</v>
      </c>
      <c r="C32" s="1">
        <v>908</v>
      </c>
      <c r="D32" s="28" t="s">
        <v>122</v>
      </c>
      <c r="E32" s="12">
        <v>55.967777777777776</v>
      </c>
      <c r="F32" s="18">
        <v>37.372219000000001</v>
      </c>
      <c r="G32" s="23" t="str">
        <f>IF(B32="LOC", 0, IF(B32="GS", 0, "X"))</f>
        <v>X</v>
      </c>
      <c r="H32" s="1"/>
      <c r="I32" s="1">
        <v>1</v>
      </c>
      <c r="J32" s="23" t="str">
        <f>IF(B32="LOC", 0, IF(B32="GS", 0, "X"))</f>
        <v>X</v>
      </c>
      <c r="K32" s="14"/>
      <c r="L32" s="15" t="str">
        <f>IF(B32="GS", 0, "X")</f>
        <v>X</v>
      </c>
      <c r="M32" s="1"/>
      <c r="N32" s="1"/>
      <c r="O32" s="23" t="str">
        <f>IF(B32="MB O", "X", IF(B32="MB I", "X", 0))</f>
        <v>X</v>
      </c>
      <c r="P32" s="1"/>
      <c r="Q32" s="14" t="str">
        <f>IF(B32="MB O", "-", IF(B32="MB I", "-", "?"))</f>
        <v>-</v>
      </c>
      <c r="R32" s="14" t="str">
        <f t="shared" si="16"/>
        <v>0</v>
      </c>
      <c r="U32" s="20">
        <v>55</v>
      </c>
      <c r="V32" s="20">
        <v>58</v>
      </c>
      <c r="W32" s="20">
        <v>4</v>
      </c>
      <c r="X32" s="20">
        <v>37</v>
      </c>
      <c r="Y32" s="20">
        <v>22</v>
      </c>
      <c r="Z32" s="20">
        <v>20</v>
      </c>
      <c r="AA32" s="5">
        <f t="shared" si="3"/>
        <v>55.967777777777776</v>
      </c>
      <c r="AB32" s="5">
        <f t="shared" si="4"/>
        <v>37.37222222222222</v>
      </c>
      <c r="AC32" s="5">
        <f>VLOOKUP(A32,TABL!D:E,2,0)</f>
        <v>11</v>
      </c>
      <c r="AD32" s="23" t="str">
        <f t="shared" si="17"/>
        <v>X</v>
      </c>
      <c r="AE32" s="15" t="str">
        <f t="shared" si="11"/>
        <v>X</v>
      </c>
      <c r="AG32" s="10">
        <f t="shared" si="7"/>
        <v>0</v>
      </c>
      <c r="AH32" s="10">
        <f t="shared" si="12"/>
        <v>0</v>
      </c>
      <c r="AI32" s="10">
        <f t="shared" si="23"/>
        <v>0</v>
      </c>
      <c r="AJ32" s="10">
        <f t="shared" si="24"/>
        <v>1.1599999987765841E-2</v>
      </c>
    </row>
    <row r="33" spans="1:36" x14ac:dyDescent="0.25">
      <c r="A33" s="11" t="s">
        <v>230</v>
      </c>
      <c r="B33" s="1" t="str">
        <f>VLOOKUP(C33,TABL!A:B,2,0)</f>
        <v>LOC</v>
      </c>
      <c r="C33" s="1">
        <v>906</v>
      </c>
      <c r="D33" s="40" t="s">
        <v>137</v>
      </c>
      <c r="E33" s="16">
        <v>55.968800000000002</v>
      </c>
      <c r="F33" s="16">
        <v>37.380212999999998</v>
      </c>
      <c r="G33" s="23">
        <f>AD33+IF(AD33&lt;180, 1, -1)*180+AC33</f>
        <v>75</v>
      </c>
      <c r="H33" s="1"/>
      <c r="I33" s="1">
        <v>1</v>
      </c>
      <c r="J33" s="23">
        <v>76.407589999999999</v>
      </c>
      <c r="K33" s="14"/>
      <c r="L33" s="15" t="str">
        <f>IF(B33="GS", 0, "X")</f>
        <v>X</v>
      </c>
      <c r="M33" s="1"/>
      <c r="N33" s="1"/>
      <c r="O33" s="23">
        <v>111.3</v>
      </c>
      <c r="P33" s="1"/>
      <c r="Q33" s="1" t="s">
        <v>48</v>
      </c>
      <c r="R33" s="14" t="str">
        <f t="shared" si="16"/>
        <v>X</v>
      </c>
      <c r="U33" s="32">
        <v>55</v>
      </c>
      <c r="V33" s="32">
        <v>58</v>
      </c>
      <c r="W33" s="32">
        <v>3.8</v>
      </c>
      <c r="X33" s="32">
        <v>37</v>
      </c>
      <c r="Y33" s="32">
        <v>22</v>
      </c>
      <c r="Z33" s="32">
        <v>22.1</v>
      </c>
      <c r="AA33" s="32">
        <f t="shared" si="3"/>
        <v>55.967722222222221</v>
      </c>
      <c r="AB33" s="32">
        <f t="shared" si="4"/>
        <v>37.372805555555558</v>
      </c>
      <c r="AC33" s="5">
        <f>VLOOKUP(A33,TABL!D:E,2,0)</f>
        <v>11</v>
      </c>
      <c r="AD33" s="23">
        <v>244</v>
      </c>
      <c r="AE33" s="15" t="str">
        <f t="shared" si="11"/>
        <v>X</v>
      </c>
      <c r="AG33" s="10">
        <f t="shared" si="7"/>
        <v>3.8800000000094315</v>
      </c>
      <c r="AH33" s="10">
        <f t="shared" si="12"/>
        <v>26.666799999981095</v>
      </c>
    </row>
    <row r="34" spans="1:36" x14ac:dyDescent="0.25">
      <c r="A34" s="11" t="s">
        <v>230</v>
      </c>
      <c r="B34" s="1" t="str">
        <f>VLOOKUP(C34,TABL!A:B,2,0)</f>
        <v>GS</v>
      </c>
      <c r="C34" s="1">
        <v>905</v>
      </c>
      <c r="D34" s="28" t="s">
        <v>134</v>
      </c>
      <c r="E34" s="18">
        <v>55.976112000000001</v>
      </c>
      <c r="F34" s="18">
        <v>37.438614000000001</v>
      </c>
      <c r="G34" s="23">
        <f>AD34+IF(AD34&lt;180, 1, -1)*180+AC34</f>
        <v>75</v>
      </c>
      <c r="H34" s="1"/>
      <c r="I34" s="1">
        <v>1</v>
      </c>
      <c r="J34" s="23">
        <v>76.400000000000006</v>
      </c>
      <c r="K34" s="14"/>
      <c r="L34" s="15">
        <v>2.98</v>
      </c>
      <c r="M34" s="1"/>
      <c r="N34" s="1"/>
      <c r="O34" s="23">
        <v>111.3</v>
      </c>
      <c r="P34" s="1"/>
      <c r="Q34" s="1" t="s">
        <v>48</v>
      </c>
      <c r="R34" s="14" t="str">
        <f t="shared" si="16"/>
        <v>X</v>
      </c>
      <c r="U34" s="32">
        <v>55</v>
      </c>
      <c r="V34" s="32">
        <v>58</v>
      </c>
      <c r="W34" s="32">
        <v>34.200000000000003</v>
      </c>
      <c r="X34" s="32">
        <v>37</v>
      </c>
      <c r="Y34" s="32">
        <v>26</v>
      </c>
      <c r="Z34" s="32">
        <v>19.3</v>
      </c>
      <c r="AA34" s="32">
        <f t="shared" si="3"/>
        <v>55.976166666666671</v>
      </c>
      <c r="AB34" s="32">
        <f t="shared" si="4"/>
        <v>37.438694444444444</v>
      </c>
      <c r="AC34" s="5">
        <f>VLOOKUP(A34,TABL!D:E,2,0)</f>
        <v>11</v>
      </c>
      <c r="AD34" s="23">
        <v>244</v>
      </c>
      <c r="AE34" s="15">
        <v>2.98</v>
      </c>
      <c r="AG34" s="10">
        <f t="shared" si="7"/>
        <v>0.19680000001471853</v>
      </c>
      <c r="AH34" s="10">
        <f t="shared" si="12"/>
        <v>0.28959999999358388</v>
      </c>
    </row>
    <row r="35" spans="1:36" hidden="1" x14ac:dyDescent="0.25">
      <c r="A35" s="11" t="s">
        <v>230</v>
      </c>
      <c r="B35" s="1" t="str">
        <f>VLOOKUP(C35,TABL!A:B,2,0)</f>
        <v>NDB</v>
      </c>
      <c r="C35" s="1">
        <v>907</v>
      </c>
      <c r="D35" s="28" t="s">
        <v>162</v>
      </c>
      <c r="E35" s="12">
        <v>55.986388888888889</v>
      </c>
      <c r="F35" s="18">
        <v>37.5</v>
      </c>
      <c r="G35" s="23" t="str">
        <f>IF(B35="LOC", 0, IF(B35="GS", 0, "X"))</f>
        <v>X</v>
      </c>
      <c r="H35" s="1"/>
      <c r="I35" s="1">
        <v>1</v>
      </c>
      <c r="J35" s="23" t="str">
        <f>IF(B35="LOC", 0, IF(B35="GS", 0, "X"))</f>
        <v>X</v>
      </c>
      <c r="K35" s="14"/>
      <c r="L35" s="15" t="str">
        <f>IF(B35="GS", 0, "X")</f>
        <v>X</v>
      </c>
      <c r="M35" s="1"/>
      <c r="N35" s="1"/>
      <c r="O35" s="23">
        <v>700</v>
      </c>
      <c r="P35" s="1"/>
      <c r="Q35" s="1" t="s">
        <v>49</v>
      </c>
      <c r="R35" s="14" t="str">
        <f t="shared" si="16"/>
        <v>X</v>
      </c>
      <c r="U35" s="5">
        <v>55</v>
      </c>
      <c r="V35" s="5">
        <v>59</v>
      </c>
      <c r="W35" s="5">
        <v>11</v>
      </c>
      <c r="X35" s="5">
        <v>37</v>
      </c>
      <c r="Y35" s="5">
        <v>30</v>
      </c>
      <c r="Z35" s="5">
        <v>0</v>
      </c>
      <c r="AA35" s="5">
        <f t="shared" si="3"/>
        <v>55.986388888888889</v>
      </c>
      <c r="AB35" s="5">
        <f t="shared" si="4"/>
        <v>37.5</v>
      </c>
      <c r="AC35" s="5">
        <f>VLOOKUP(A35,TABL!D:E,2,0)</f>
        <v>11</v>
      </c>
      <c r="AD35" s="23" t="str">
        <f t="shared" si="17"/>
        <v>X</v>
      </c>
      <c r="AE35" s="15" t="str">
        <f t="shared" si="11"/>
        <v>X</v>
      </c>
      <c r="AG35" s="10">
        <f t="shared" si="7"/>
        <v>0</v>
      </c>
      <c r="AH35" s="10">
        <f t="shared" si="12"/>
        <v>0</v>
      </c>
      <c r="AI35" s="10">
        <f t="shared" ref="AI35:AI38" si="25">ABS(AA35-E35)*3600</f>
        <v>0</v>
      </c>
      <c r="AJ35" s="10">
        <f t="shared" ref="AJ35:AJ38" si="26">ABS(AB35-F35)*3600</f>
        <v>0</v>
      </c>
    </row>
    <row r="36" spans="1:36" x14ac:dyDescent="0.25">
      <c r="A36" s="11" t="s">
        <v>230</v>
      </c>
      <c r="B36" s="1" t="str">
        <f>VLOOKUP(C36,TABL!A:B,2,0)</f>
        <v>MB O</v>
      </c>
      <c r="C36" s="1">
        <v>910</v>
      </c>
      <c r="D36" s="28" t="s">
        <v>37</v>
      </c>
      <c r="E36" s="12">
        <v>55.986388888888889</v>
      </c>
      <c r="F36" s="18">
        <v>37.5</v>
      </c>
      <c r="G36" s="23" t="str">
        <f>IF(B36="LOC", 0, IF(B36="GS", 0, "X"))</f>
        <v>X</v>
      </c>
      <c r="H36" s="1"/>
      <c r="I36" s="1">
        <v>1</v>
      </c>
      <c r="J36" s="23" t="str">
        <f>IF(B36="LOC", 0, IF(B36="GS", 0, "X"))</f>
        <v>X</v>
      </c>
      <c r="K36" s="14"/>
      <c r="L36" s="15" t="str">
        <f>IF(B36="GS", 0, "X")</f>
        <v>X</v>
      </c>
      <c r="M36" s="1"/>
      <c r="N36" s="1"/>
      <c r="O36" s="23" t="str">
        <f>IF(B36="MB O", "X", IF(B36="MB I", "X", 0))</f>
        <v>X</v>
      </c>
      <c r="P36" s="1"/>
      <c r="Q36" s="14" t="str">
        <f>IF(B36="MB O", "-", IF(B36="MB I", "-", "?"))</f>
        <v>-</v>
      </c>
      <c r="R36" s="14" t="str">
        <f t="shared" si="16"/>
        <v>0</v>
      </c>
      <c r="U36" s="20">
        <v>55</v>
      </c>
      <c r="V36" s="20">
        <v>59</v>
      </c>
      <c r="W36" s="20">
        <v>11</v>
      </c>
      <c r="X36" s="20">
        <v>37</v>
      </c>
      <c r="Y36" s="20">
        <v>30</v>
      </c>
      <c r="Z36" s="20">
        <v>0</v>
      </c>
      <c r="AA36" s="5">
        <f t="shared" si="3"/>
        <v>55.986388888888889</v>
      </c>
      <c r="AB36" s="5">
        <f t="shared" si="4"/>
        <v>37.5</v>
      </c>
      <c r="AC36" s="5">
        <f>VLOOKUP(A36,TABL!D:E,2,0)</f>
        <v>11</v>
      </c>
      <c r="AD36" s="23" t="str">
        <f t="shared" si="17"/>
        <v>X</v>
      </c>
      <c r="AE36" s="15" t="str">
        <f t="shared" si="11"/>
        <v>X</v>
      </c>
      <c r="AG36" s="10">
        <f t="shared" si="7"/>
        <v>0</v>
      </c>
      <c r="AH36" s="10">
        <f t="shared" si="12"/>
        <v>0</v>
      </c>
      <c r="AI36" s="10">
        <f t="shared" si="25"/>
        <v>0</v>
      </c>
      <c r="AJ36" s="10">
        <f t="shared" si="26"/>
        <v>0</v>
      </c>
    </row>
    <row r="37" spans="1:36" hidden="1" x14ac:dyDescent="0.25">
      <c r="A37" s="11" t="s">
        <v>230</v>
      </c>
      <c r="B37" s="1" t="str">
        <f>VLOOKUP(C37,TABL!A:B,2,0)</f>
        <v>NDB</v>
      </c>
      <c r="C37" s="1">
        <v>907</v>
      </c>
      <c r="D37" s="28" t="s">
        <v>163</v>
      </c>
      <c r="E37" s="18">
        <v>55.980556</v>
      </c>
      <c r="F37" s="18">
        <v>37.458888999999999</v>
      </c>
      <c r="G37" s="23" t="str">
        <f>IF(B37="LOC", 0, IF(B37="GS", 0, "X"))</f>
        <v>X</v>
      </c>
      <c r="H37" s="1"/>
      <c r="I37" s="1">
        <v>1</v>
      </c>
      <c r="J37" s="23" t="str">
        <f>IF(B37="LOC", 0, IF(B37="GS", 0, "X"))</f>
        <v>X</v>
      </c>
      <c r="K37" s="14"/>
      <c r="L37" s="15" t="str">
        <f>IF(B37="GS", 0, "X")</f>
        <v>X</v>
      </c>
      <c r="M37" s="1"/>
      <c r="N37" s="1"/>
      <c r="O37" s="23">
        <v>338</v>
      </c>
      <c r="P37" s="1"/>
      <c r="Q37" s="1" t="s">
        <v>50</v>
      </c>
      <c r="R37" s="14" t="str">
        <f t="shared" si="16"/>
        <v>X</v>
      </c>
      <c r="U37" s="5">
        <v>55</v>
      </c>
      <c r="V37" s="5">
        <v>58</v>
      </c>
      <c r="W37" s="5">
        <v>50</v>
      </c>
      <c r="X37" s="5">
        <v>37</v>
      </c>
      <c r="Y37" s="5">
        <v>27</v>
      </c>
      <c r="Z37" s="5">
        <v>32</v>
      </c>
      <c r="AA37" s="5">
        <f t="shared" si="3"/>
        <v>55.980555555555554</v>
      </c>
      <c r="AB37" s="5">
        <f t="shared" si="4"/>
        <v>37.458888888888893</v>
      </c>
      <c r="AC37" s="5">
        <f>VLOOKUP(A37,TABL!D:E,2,0)</f>
        <v>11</v>
      </c>
      <c r="AD37" s="23" t="str">
        <f t="shared" si="17"/>
        <v>X</v>
      </c>
      <c r="AE37" s="15" t="str">
        <f t="shared" si="11"/>
        <v>X</v>
      </c>
      <c r="AG37" s="10">
        <f t="shared" si="7"/>
        <v>0</v>
      </c>
      <c r="AH37" s="10">
        <f t="shared" si="12"/>
        <v>0</v>
      </c>
      <c r="AI37" s="10">
        <f t="shared" si="25"/>
        <v>1.6000000044869012E-3</v>
      </c>
      <c r="AJ37" s="10">
        <f t="shared" si="26"/>
        <v>3.9999998193707142E-4</v>
      </c>
    </row>
    <row r="38" spans="1:36" x14ac:dyDescent="0.25">
      <c r="A38" s="11" t="s">
        <v>230</v>
      </c>
      <c r="B38" s="1" t="str">
        <f>VLOOKUP(C38,TABL!A:B,2,0)</f>
        <v>MB I</v>
      </c>
      <c r="C38" s="1">
        <v>908</v>
      </c>
      <c r="D38" s="28" t="s">
        <v>122</v>
      </c>
      <c r="E38" s="18">
        <v>55.980556</v>
      </c>
      <c r="F38" s="18">
        <v>37.458888999999999</v>
      </c>
      <c r="G38" s="23" t="str">
        <f>IF(B38="LOC", 0, IF(B38="GS", 0, "X"))</f>
        <v>X</v>
      </c>
      <c r="H38" s="1"/>
      <c r="I38" s="1">
        <v>1</v>
      </c>
      <c r="J38" s="23" t="str">
        <f>IF(B38="LOC", 0, IF(B38="GS", 0, "X"))</f>
        <v>X</v>
      </c>
      <c r="K38" s="14"/>
      <c r="L38" s="15" t="str">
        <f>IF(B38="GS", 0, "X")</f>
        <v>X</v>
      </c>
      <c r="M38" s="1"/>
      <c r="N38" s="1"/>
      <c r="O38" s="23" t="str">
        <f>IF(B38="MB O", "X", IF(B38="MB I", "X", 0))</f>
        <v>X</v>
      </c>
      <c r="P38" s="1"/>
      <c r="Q38" s="14" t="str">
        <f>IF(B38="MB O", "-", IF(B38="MB I", "-", "?"))</f>
        <v>-</v>
      </c>
      <c r="R38" s="14" t="str">
        <f t="shared" si="16"/>
        <v>0</v>
      </c>
      <c r="U38" s="20">
        <v>55</v>
      </c>
      <c r="V38" s="20">
        <v>58</v>
      </c>
      <c r="W38" s="20">
        <v>50</v>
      </c>
      <c r="X38" s="20">
        <v>37</v>
      </c>
      <c r="Y38" s="20">
        <v>27</v>
      </c>
      <c r="Z38" s="20">
        <v>32</v>
      </c>
      <c r="AA38" s="5">
        <f t="shared" si="3"/>
        <v>55.980555555555554</v>
      </c>
      <c r="AB38" s="5">
        <f>X38+Y38/60+Z38/3600</f>
        <v>37.458888888888893</v>
      </c>
      <c r="AC38" s="5">
        <f>VLOOKUP(A38,TABL!D:E,2,0)</f>
        <v>11</v>
      </c>
      <c r="AD38" s="23" t="str">
        <f t="shared" si="17"/>
        <v>X</v>
      </c>
      <c r="AE38" s="15" t="str">
        <f t="shared" si="11"/>
        <v>X</v>
      </c>
      <c r="AG38" s="10">
        <f t="shared" si="7"/>
        <v>0</v>
      </c>
      <c r="AH38" s="10">
        <f t="shared" si="12"/>
        <v>0</v>
      </c>
      <c r="AI38" s="10">
        <f t="shared" si="25"/>
        <v>1.6000000044869012E-3</v>
      </c>
      <c r="AJ38" s="10">
        <f t="shared" si="26"/>
        <v>3.9999998193707142E-4</v>
      </c>
    </row>
    <row r="39" spans="1:36" x14ac:dyDescent="0.25">
      <c r="A39" s="11" t="s">
        <v>230</v>
      </c>
      <c r="B39" s="1" t="str">
        <f>VLOOKUP(C39,TABL!A:B,2,0)</f>
        <v>LOC</v>
      </c>
      <c r="C39" s="1">
        <v>906</v>
      </c>
      <c r="D39" s="40" t="s">
        <v>138</v>
      </c>
      <c r="E39" s="16">
        <v>55.976550000000003</v>
      </c>
      <c r="F39" s="16">
        <v>37.449598000000002</v>
      </c>
      <c r="G39" s="23">
        <f>AD39+IF(AD39&lt;180, 1, -1)*180+AC39</f>
        <v>255</v>
      </c>
      <c r="H39" s="1"/>
      <c r="I39" s="1">
        <v>1</v>
      </c>
      <c r="J39" s="23">
        <v>256.41000000000003</v>
      </c>
      <c r="K39" s="14"/>
      <c r="L39" s="15" t="str">
        <f>IF(B39="GS", 0, "X")</f>
        <v>X</v>
      </c>
      <c r="M39" s="1"/>
      <c r="N39" s="1"/>
      <c r="O39" s="23">
        <v>109.1</v>
      </c>
      <c r="P39" s="1"/>
      <c r="Q39" s="1" t="s">
        <v>51</v>
      </c>
      <c r="R39" s="14" t="str">
        <f t="shared" si="16"/>
        <v>X</v>
      </c>
      <c r="U39" s="32">
        <v>55</v>
      </c>
      <c r="V39" s="32">
        <v>58</v>
      </c>
      <c r="W39" s="32">
        <v>37.6</v>
      </c>
      <c r="X39" s="32">
        <v>37</v>
      </c>
      <c r="Y39" s="32">
        <v>27</v>
      </c>
      <c r="Z39" s="32">
        <v>11.3</v>
      </c>
      <c r="AA39" s="32">
        <f t="shared" si="3"/>
        <v>55.977111111111114</v>
      </c>
      <c r="AB39" s="32">
        <f t="shared" si="4"/>
        <v>37.453138888888894</v>
      </c>
      <c r="AC39" s="5">
        <f>VLOOKUP(A39,TABL!D:E,2,0)</f>
        <v>11</v>
      </c>
      <c r="AD39" s="23">
        <v>64</v>
      </c>
      <c r="AE39" s="15" t="str">
        <f t="shared" si="11"/>
        <v>X</v>
      </c>
      <c r="AG39" s="10">
        <f t="shared" si="7"/>
        <v>2.0199999999988449</v>
      </c>
      <c r="AH39" s="10">
        <f t="shared" si="12"/>
        <v>12.747200000012526</v>
      </c>
    </row>
    <row r="40" spans="1:36" x14ac:dyDescent="0.25">
      <c r="A40" s="11" t="s">
        <v>230</v>
      </c>
      <c r="B40" s="1" t="str">
        <f>VLOOKUP(C40,TABL!A:B,2,0)</f>
        <v>GS</v>
      </c>
      <c r="C40" s="1">
        <v>905</v>
      </c>
      <c r="D40" s="28" t="s">
        <v>134</v>
      </c>
      <c r="E40" s="18">
        <v>55.966388999999999</v>
      </c>
      <c r="F40" s="18">
        <v>37.390835000000003</v>
      </c>
      <c r="G40" s="23">
        <f>AD40+IF(AD40&lt;180, 1, -1)*180+AC40</f>
        <v>255</v>
      </c>
      <c r="H40" s="1"/>
      <c r="I40" s="1">
        <v>1</v>
      </c>
      <c r="J40" s="23">
        <v>256.39999999999998</v>
      </c>
      <c r="K40" s="14"/>
      <c r="L40" s="15">
        <v>2.98</v>
      </c>
      <c r="M40" s="1"/>
      <c r="N40" s="1"/>
      <c r="O40" s="23">
        <v>109.1</v>
      </c>
      <c r="P40" s="1"/>
      <c r="Q40" s="1" t="s">
        <v>51</v>
      </c>
      <c r="R40" s="14" t="str">
        <f t="shared" si="16"/>
        <v>X</v>
      </c>
      <c r="U40" s="32">
        <v>55</v>
      </c>
      <c r="V40" s="32">
        <v>57</v>
      </c>
      <c r="W40" s="32">
        <v>59</v>
      </c>
      <c r="X40" s="32">
        <v>37</v>
      </c>
      <c r="Y40" s="32">
        <v>23</v>
      </c>
      <c r="Z40" s="32">
        <v>27.7</v>
      </c>
      <c r="AA40" s="32">
        <f t="shared" si="3"/>
        <v>55.966388888888893</v>
      </c>
      <c r="AB40" s="32">
        <f t="shared" si="4"/>
        <v>37.391027777777779</v>
      </c>
      <c r="AC40" s="5">
        <f>VLOOKUP(A40,TABL!D:E,2,0)</f>
        <v>11</v>
      </c>
      <c r="AD40" s="23">
        <v>64</v>
      </c>
      <c r="AE40" s="15">
        <v>2.9830000000000001</v>
      </c>
      <c r="AG40" s="10">
        <f t="shared" si="7"/>
        <v>3.9999998193707142E-4</v>
      </c>
      <c r="AH40" s="10">
        <f t="shared" si="12"/>
        <v>0.69399999999575357</v>
      </c>
    </row>
    <row r="41" spans="1:36" hidden="1" x14ac:dyDescent="0.25">
      <c r="A41" s="11" t="s">
        <v>230</v>
      </c>
      <c r="B41" s="1" t="str">
        <f>VLOOKUP(C41,TABL!A:B,2,0)</f>
        <v>NDB</v>
      </c>
      <c r="C41" s="1">
        <v>907</v>
      </c>
      <c r="D41" s="28" t="s">
        <v>164</v>
      </c>
      <c r="E41" s="18">
        <v>55.958336000000003</v>
      </c>
      <c r="F41" s="12">
        <v>37.327777777777783</v>
      </c>
      <c r="G41" s="23" t="str">
        <f>IF(B41="LOC", 0, IF(B41="GS", 0, "X"))</f>
        <v>X</v>
      </c>
      <c r="H41" s="1"/>
      <c r="I41" s="1">
        <v>1</v>
      </c>
      <c r="J41" s="23" t="str">
        <f>IF(B41="LOC", 0, IF(B41="GS", 0, "X"))</f>
        <v>X</v>
      </c>
      <c r="K41" s="14"/>
      <c r="L41" s="15" t="str">
        <f>IF(B41="GS", 0, "X")</f>
        <v>X</v>
      </c>
      <c r="M41" s="1"/>
      <c r="N41" s="1"/>
      <c r="O41" s="23">
        <v>380</v>
      </c>
      <c r="P41" s="1"/>
      <c r="Q41" s="1" t="s">
        <v>52</v>
      </c>
      <c r="R41" s="14" t="str">
        <f t="shared" ref="R41:R72" si="27">IF(Q41="-", "0", "X")</f>
        <v>X</v>
      </c>
      <c r="U41" s="5">
        <v>55</v>
      </c>
      <c r="V41" s="5">
        <v>57</v>
      </c>
      <c r="W41" s="5">
        <v>30</v>
      </c>
      <c r="X41" s="5">
        <v>37</v>
      </c>
      <c r="Y41" s="5">
        <v>19</v>
      </c>
      <c r="Z41" s="5">
        <v>40</v>
      </c>
      <c r="AA41" s="5">
        <f t="shared" si="3"/>
        <v>55.958333333333336</v>
      </c>
      <c r="AB41" s="5">
        <f t="shared" si="4"/>
        <v>37.327777777777783</v>
      </c>
      <c r="AC41" s="5">
        <f>VLOOKUP(A41,TABL!D:E,2,0)</f>
        <v>11</v>
      </c>
      <c r="AD41" s="23" t="str">
        <f t="shared" si="17"/>
        <v>X</v>
      </c>
      <c r="AE41" s="15" t="str">
        <f t="shared" si="11"/>
        <v>X</v>
      </c>
      <c r="AG41" s="10">
        <f t="shared" si="7"/>
        <v>0</v>
      </c>
      <c r="AH41" s="10">
        <f t="shared" si="12"/>
        <v>0</v>
      </c>
      <c r="AI41" s="10">
        <f t="shared" ref="AI41:AI44" si="28">ABS(AA41-E41)*3600</f>
        <v>9.6000000013418685E-3</v>
      </c>
      <c r="AJ41" s="10">
        <f t="shared" ref="AJ41:AJ44" si="29">ABS(AB41-F41)*3600</f>
        <v>0</v>
      </c>
    </row>
    <row r="42" spans="1:36" x14ac:dyDescent="0.25">
      <c r="A42" s="11" t="s">
        <v>230</v>
      </c>
      <c r="B42" s="44" t="str">
        <f>VLOOKUP(C42,TABL!A:B,2,0)</f>
        <v>MB O</v>
      </c>
      <c r="C42" s="44">
        <v>910</v>
      </c>
      <c r="D42" s="28" t="s">
        <v>37</v>
      </c>
      <c r="E42" s="18">
        <v>55.958336000000003</v>
      </c>
      <c r="F42" s="12">
        <v>37.327777777777783</v>
      </c>
      <c r="G42" s="23" t="str">
        <f>IF(B42="LOC", 0, IF(B42="GS", 0, "X"))</f>
        <v>X</v>
      </c>
      <c r="H42" s="44"/>
      <c r="I42" s="44">
        <v>1</v>
      </c>
      <c r="J42" s="23" t="str">
        <f>IF(B42="LOC", 0, IF(B42="GS", 0, "X"))</f>
        <v>X</v>
      </c>
      <c r="K42" s="14"/>
      <c r="L42" s="15" t="str">
        <f>IF(B42="GS", 0, "X")</f>
        <v>X</v>
      </c>
      <c r="M42" s="44"/>
      <c r="N42" s="44"/>
      <c r="O42" s="23" t="str">
        <f>IF(B42="MB O", "X", IF(B42="MB I", "X", 0))</f>
        <v>X</v>
      </c>
      <c r="P42" s="44"/>
      <c r="Q42" s="14" t="str">
        <f>IF(B42="MB O", "-", IF(B42="MB I", "-", "?"))</f>
        <v>-</v>
      </c>
      <c r="R42" s="14" t="str">
        <f t="shared" si="27"/>
        <v>0</v>
      </c>
      <c r="U42" s="20">
        <v>55</v>
      </c>
      <c r="V42" s="20">
        <v>57</v>
      </c>
      <c r="W42" s="20">
        <v>30</v>
      </c>
      <c r="X42" s="20">
        <v>37</v>
      </c>
      <c r="Y42" s="20">
        <v>19</v>
      </c>
      <c r="Z42" s="20">
        <v>40</v>
      </c>
      <c r="AA42" s="5">
        <f t="shared" si="3"/>
        <v>55.958333333333336</v>
      </c>
      <c r="AB42" s="5">
        <f t="shared" si="4"/>
        <v>37.327777777777783</v>
      </c>
      <c r="AC42" s="5">
        <f>VLOOKUP(A42,TABL!D:E,2,0)</f>
        <v>11</v>
      </c>
      <c r="AD42" s="23" t="str">
        <f t="shared" si="17"/>
        <v>X</v>
      </c>
      <c r="AE42" s="15" t="str">
        <f t="shared" si="11"/>
        <v>X</v>
      </c>
      <c r="AG42" s="10">
        <f t="shared" si="7"/>
        <v>0</v>
      </c>
      <c r="AH42" s="10">
        <f t="shared" si="12"/>
        <v>0</v>
      </c>
      <c r="AI42" s="10">
        <f t="shared" si="28"/>
        <v>9.6000000013418685E-3</v>
      </c>
      <c r="AJ42" s="10">
        <f t="shared" si="29"/>
        <v>0</v>
      </c>
    </row>
    <row r="43" spans="1:36" hidden="1" x14ac:dyDescent="0.25">
      <c r="A43" s="11" t="s">
        <v>230</v>
      </c>
      <c r="B43" s="44" t="str">
        <f>VLOOKUP(C43,TABL!A:B,2,0)</f>
        <v>NDB</v>
      </c>
      <c r="C43" s="44">
        <v>907</v>
      </c>
      <c r="D43" s="28" t="s">
        <v>165</v>
      </c>
      <c r="E43" s="12">
        <v>55.965277777777779</v>
      </c>
      <c r="F43" s="12">
        <v>37.372500000000002</v>
      </c>
      <c r="G43" s="23" t="str">
        <f>IF(B43="LOC", 0, IF(B43="GS", 0, "X"))</f>
        <v>X</v>
      </c>
      <c r="H43" s="44"/>
      <c r="I43" s="44">
        <v>1</v>
      </c>
      <c r="J43" s="23" t="str">
        <f>IF(B43="LOC", 0, IF(B43="GS", 0, "X"))</f>
        <v>X</v>
      </c>
      <c r="K43" s="14"/>
      <c r="L43" s="15" t="str">
        <f>IF(B43="GS", 0, "X")</f>
        <v>X</v>
      </c>
      <c r="M43" s="44"/>
      <c r="N43" s="44"/>
      <c r="O43" s="23">
        <v>770</v>
      </c>
      <c r="P43" s="44"/>
      <c r="Q43" s="44" t="s">
        <v>53</v>
      </c>
      <c r="R43" s="14" t="str">
        <f t="shared" si="27"/>
        <v>X</v>
      </c>
      <c r="U43" s="5">
        <v>55</v>
      </c>
      <c r="V43" s="5">
        <v>57</v>
      </c>
      <c r="W43" s="5">
        <v>55</v>
      </c>
      <c r="X43" s="5">
        <v>37</v>
      </c>
      <c r="Y43" s="5">
        <v>22</v>
      </c>
      <c r="Z43" s="5">
        <v>21</v>
      </c>
      <c r="AA43" s="5">
        <f t="shared" si="3"/>
        <v>55.965277777777779</v>
      </c>
      <c r="AB43" s="5">
        <f t="shared" si="4"/>
        <v>37.372500000000002</v>
      </c>
      <c r="AC43" s="5">
        <f>VLOOKUP(A43,TABL!D:E,2,0)</f>
        <v>11</v>
      </c>
      <c r="AD43" s="23" t="str">
        <f t="shared" si="17"/>
        <v>X</v>
      </c>
      <c r="AE43" s="15" t="str">
        <f t="shared" si="11"/>
        <v>X</v>
      </c>
      <c r="AG43" s="10">
        <f t="shared" si="7"/>
        <v>0</v>
      </c>
      <c r="AH43" s="10">
        <f t="shared" si="12"/>
        <v>0</v>
      </c>
      <c r="AI43" s="10">
        <f t="shared" si="28"/>
        <v>0</v>
      </c>
      <c r="AJ43" s="10">
        <f t="shared" si="29"/>
        <v>0</v>
      </c>
    </row>
    <row r="44" spans="1:36" x14ac:dyDescent="0.25">
      <c r="A44" s="11" t="s">
        <v>230</v>
      </c>
      <c r="B44" s="44" t="str">
        <f>VLOOKUP(C44,TABL!A:B,2,0)</f>
        <v>MB I</v>
      </c>
      <c r="C44" s="44">
        <v>908</v>
      </c>
      <c r="D44" s="28" t="s">
        <v>122</v>
      </c>
      <c r="E44" s="12">
        <v>55.965277777777779</v>
      </c>
      <c r="F44" s="12">
        <v>37.372500000000002</v>
      </c>
      <c r="G44" s="23" t="str">
        <f>IF(B44="LOC", 0, IF(B44="GS", 0, "X"))</f>
        <v>X</v>
      </c>
      <c r="H44" s="44"/>
      <c r="I44" s="44">
        <v>1</v>
      </c>
      <c r="J44" s="23" t="str">
        <f>IF(B44="LOC", 0, IF(B44="GS", 0, "X"))</f>
        <v>X</v>
      </c>
      <c r="K44" s="14"/>
      <c r="L44" s="15" t="str">
        <f>IF(B44="GS", 0, "X")</f>
        <v>X</v>
      </c>
      <c r="M44" s="44"/>
      <c r="N44" s="44"/>
      <c r="O44" s="23" t="str">
        <f>IF(B44="MB O", "X", IF(B44="MB I", "X", 0))</f>
        <v>X</v>
      </c>
      <c r="P44" s="44"/>
      <c r="Q44" s="14" t="str">
        <f>IF(B44="MB O", "-", IF(B44="MB I", "-", "?"))</f>
        <v>-</v>
      </c>
      <c r="R44" s="14" t="str">
        <f t="shared" si="27"/>
        <v>0</v>
      </c>
      <c r="U44" s="20">
        <v>55</v>
      </c>
      <c r="V44" s="20">
        <v>57</v>
      </c>
      <c r="W44" s="20">
        <v>55</v>
      </c>
      <c r="X44" s="20">
        <v>37</v>
      </c>
      <c r="Y44" s="20">
        <v>22</v>
      </c>
      <c r="Z44" s="20">
        <v>21</v>
      </c>
      <c r="AA44" s="5">
        <f t="shared" si="3"/>
        <v>55.965277777777779</v>
      </c>
      <c r="AB44" s="5">
        <f t="shared" si="4"/>
        <v>37.372500000000002</v>
      </c>
      <c r="AC44" s="5">
        <f>VLOOKUP(A44,TABL!D:E,2,0)</f>
        <v>11</v>
      </c>
      <c r="AD44" s="23" t="str">
        <f t="shared" si="17"/>
        <v>X</v>
      </c>
      <c r="AE44" s="15" t="str">
        <f t="shared" si="11"/>
        <v>X</v>
      </c>
      <c r="AG44" s="10">
        <f t="shared" si="7"/>
        <v>0</v>
      </c>
      <c r="AH44" s="10">
        <f t="shared" si="12"/>
        <v>0</v>
      </c>
      <c r="AI44" s="10">
        <f t="shared" si="28"/>
        <v>0</v>
      </c>
      <c r="AJ44" s="10">
        <f t="shared" si="29"/>
        <v>0</v>
      </c>
    </row>
    <row r="45" spans="1:36" x14ac:dyDescent="0.25">
      <c r="A45" s="11" t="s">
        <v>230</v>
      </c>
      <c r="B45" s="1" t="str">
        <f>VLOOKUP(C45,TABL!A:B,2,0)</f>
        <v>LOC</v>
      </c>
      <c r="C45" s="1">
        <v>906</v>
      </c>
      <c r="D45" s="40" t="s">
        <v>139</v>
      </c>
      <c r="E45" s="18">
        <v>55.966189999999997</v>
      </c>
      <c r="F45" s="16">
        <v>37.380195000000001</v>
      </c>
      <c r="G45" s="23">
        <f>AD45+IF(AD45&lt;180, 1, -1)*180+AC45</f>
        <v>75</v>
      </c>
      <c r="H45" s="1"/>
      <c r="I45" s="1">
        <v>1</v>
      </c>
      <c r="J45" s="23">
        <v>76.400000000000006</v>
      </c>
      <c r="K45" s="14"/>
      <c r="L45" s="15" t="str">
        <f>IF(B45="GS", 0, "X")</f>
        <v>X</v>
      </c>
      <c r="M45" s="1"/>
      <c r="N45" s="1"/>
      <c r="O45" s="23">
        <v>110.5</v>
      </c>
      <c r="P45" s="1"/>
      <c r="Q45" s="1" t="s">
        <v>54</v>
      </c>
      <c r="R45" s="14" t="str">
        <f t="shared" si="27"/>
        <v>X</v>
      </c>
      <c r="U45" s="32">
        <v>55</v>
      </c>
      <c r="V45" s="32">
        <v>57</v>
      </c>
      <c r="W45" s="32">
        <v>56.9</v>
      </c>
      <c r="X45" s="32">
        <v>37</v>
      </c>
      <c r="Y45" s="32">
        <v>22</v>
      </c>
      <c r="Z45" s="32">
        <v>39.1</v>
      </c>
      <c r="AA45" s="32">
        <f t="shared" si="3"/>
        <v>55.965805555555555</v>
      </c>
      <c r="AB45" s="32">
        <f t="shared" si="4"/>
        <v>37.377527777777779</v>
      </c>
      <c r="AC45" s="5">
        <f>VLOOKUP(A45,TABL!D:E,2,0)</f>
        <v>11</v>
      </c>
      <c r="AD45" s="23">
        <v>244</v>
      </c>
      <c r="AE45" s="15" t="str">
        <f t="shared" si="11"/>
        <v>X</v>
      </c>
      <c r="AG45" s="10">
        <f t="shared" si="7"/>
        <v>1.3839999999930797</v>
      </c>
      <c r="AH45" s="10">
        <f t="shared" si="12"/>
        <v>9.6019999999981565</v>
      </c>
    </row>
    <row r="46" spans="1:36" x14ac:dyDescent="0.25">
      <c r="A46" s="11" t="s">
        <v>230</v>
      </c>
      <c r="B46" s="1" t="str">
        <f>VLOOKUP(C46,TABL!A:B,2,0)</f>
        <v>GS</v>
      </c>
      <c r="C46" s="1">
        <v>905</v>
      </c>
      <c r="D46" s="28" t="s">
        <v>134</v>
      </c>
      <c r="E46" s="18">
        <v>55.973334999999999</v>
      </c>
      <c r="F46" s="18">
        <v>37.438889000000003</v>
      </c>
      <c r="G46" s="23">
        <f>AD46+IF(AD46&lt;180, 1, -1)*180+AC46</f>
        <v>75</v>
      </c>
      <c r="H46" s="1"/>
      <c r="I46" s="1">
        <v>1</v>
      </c>
      <c r="J46" s="23">
        <v>76.400000000000006</v>
      </c>
      <c r="K46" s="14"/>
      <c r="L46" s="15">
        <v>2.98</v>
      </c>
      <c r="M46" s="1"/>
      <c r="N46" s="1"/>
      <c r="O46" s="23">
        <v>110.5</v>
      </c>
      <c r="P46" s="1"/>
      <c r="Q46" s="1" t="s">
        <v>54</v>
      </c>
      <c r="R46" s="14" t="str">
        <f t="shared" si="27"/>
        <v>X</v>
      </c>
      <c r="U46" s="32">
        <v>55</v>
      </c>
      <c r="V46" s="32">
        <v>58</v>
      </c>
      <c r="W46" s="32">
        <v>24.7</v>
      </c>
      <c r="X46" s="32">
        <v>37</v>
      </c>
      <c r="Y46" s="32">
        <v>26</v>
      </c>
      <c r="Z46" s="32">
        <v>20.100000000000001</v>
      </c>
      <c r="AA46" s="32">
        <f t="shared" si="3"/>
        <v>55.973527777777782</v>
      </c>
      <c r="AB46" s="32">
        <f t="shared" si="4"/>
        <v>37.438916666666664</v>
      </c>
      <c r="AC46" s="5">
        <f>VLOOKUP(A46,TABL!D:E,2,0)</f>
        <v>11</v>
      </c>
      <c r="AD46" s="23">
        <v>244</v>
      </c>
      <c r="AE46" s="15">
        <v>2.98</v>
      </c>
      <c r="AG46" s="10">
        <f t="shared" si="7"/>
        <v>0.69400000002133311</v>
      </c>
      <c r="AH46" s="10">
        <f t="shared" si="12"/>
        <v>9.959999997875002E-2</v>
      </c>
    </row>
    <row r="47" spans="1:36" hidden="1" x14ac:dyDescent="0.25">
      <c r="A47" s="11" t="s">
        <v>230</v>
      </c>
      <c r="B47" s="44" t="str">
        <f>VLOOKUP(C47,TABL!A:B,2,0)</f>
        <v>NDB</v>
      </c>
      <c r="C47" s="44">
        <v>907</v>
      </c>
      <c r="D47" s="28" t="s">
        <v>119</v>
      </c>
      <c r="E47" s="18">
        <v>55.985000999999997</v>
      </c>
      <c r="F47" s="18">
        <v>37.506390000000003</v>
      </c>
      <c r="G47" s="23" t="str">
        <f t="shared" ref="G47:G61" si="30">IF(B47="LOC", 0, IF(B47="GS", 0, "X"))</f>
        <v>X</v>
      </c>
      <c r="H47" s="44"/>
      <c r="I47" s="44">
        <v>1</v>
      </c>
      <c r="J47" s="23" t="str">
        <f t="shared" ref="J47:J61" si="31">IF(B47="LOC", 0, IF(B47="GS", 0, "X"))</f>
        <v>X</v>
      </c>
      <c r="K47" s="14"/>
      <c r="L47" s="15" t="str">
        <f t="shared" ref="L47:L62" si="32">IF(B47="GS", 0, "X")</f>
        <v>X</v>
      </c>
      <c r="M47" s="44"/>
      <c r="N47" s="44"/>
      <c r="O47" s="23">
        <v>380</v>
      </c>
      <c r="P47" s="44"/>
      <c r="Q47" s="44" t="s">
        <v>38</v>
      </c>
      <c r="R47" s="14" t="str">
        <f t="shared" si="27"/>
        <v>X</v>
      </c>
      <c r="U47" s="5">
        <v>55</v>
      </c>
      <c r="V47" s="5">
        <v>59</v>
      </c>
      <c r="W47" s="5">
        <v>6</v>
      </c>
      <c r="X47" s="5">
        <v>37</v>
      </c>
      <c r="Y47" s="5">
        <v>30</v>
      </c>
      <c r="Z47" s="5">
        <v>23</v>
      </c>
      <c r="AA47" s="5">
        <f t="shared" si="3"/>
        <v>55.984999999999999</v>
      </c>
      <c r="AB47" s="5">
        <f t="shared" si="4"/>
        <v>37.506388888888885</v>
      </c>
      <c r="AC47" s="5">
        <f>VLOOKUP(A47,TABL!D:E,2,0)</f>
        <v>11</v>
      </c>
      <c r="AD47" s="23" t="str">
        <f t="shared" si="17"/>
        <v>X</v>
      </c>
      <c r="AE47" s="15" t="str">
        <f t="shared" si="11"/>
        <v>X</v>
      </c>
      <c r="AG47" s="10">
        <f t="shared" si="7"/>
        <v>0</v>
      </c>
      <c r="AH47" s="10">
        <f t="shared" si="12"/>
        <v>0</v>
      </c>
      <c r="AI47" s="10">
        <f t="shared" ref="AI47:AI59" si="33">ABS(AA47-E47)*3600</f>
        <v>3.5999999909108737E-3</v>
      </c>
      <c r="AJ47" s="10">
        <f t="shared" ref="AJ47:AJ59" si="34">ABS(AB47-F47)*3600</f>
        <v>4.0000000240070221E-3</v>
      </c>
    </row>
    <row r="48" spans="1:36" x14ac:dyDescent="0.25">
      <c r="A48" s="11" t="s">
        <v>230</v>
      </c>
      <c r="B48" s="44" t="str">
        <f>VLOOKUP(C48,TABL!A:B,2,0)</f>
        <v>MB O</v>
      </c>
      <c r="C48" s="44">
        <v>910</v>
      </c>
      <c r="D48" s="28" t="s">
        <v>37</v>
      </c>
      <c r="E48" s="18">
        <v>55.985000999999997</v>
      </c>
      <c r="F48" s="18">
        <v>37.506390000000003</v>
      </c>
      <c r="G48" s="23" t="str">
        <f t="shared" si="30"/>
        <v>X</v>
      </c>
      <c r="H48" s="44"/>
      <c r="I48" s="44">
        <v>1</v>
      </c>
      <c r="J48" s="23" t="str">
        <f t="shared" si="31"/>
        <v>X</v>
      </c>
      <c r="K48" s="14"/>
      <c r="L48" s="15" t="str">
        <f t="shared" si="32"/>
        <v>X</v>
      </c>
      <c r="M48" s="44"/>
      <c r="N48" s="44"/>
      <c r="O48" s="23" t="str">
        <f>IF(B48="MB O", "X", IF(B48="MB I", "X", 0))</f>
        <v>X</v>
      </c>
      <c r="P48" s="44"/>
      <c r="Q48" s="14" t="str">
        <f>IF(B48="MB O", "-", IF(B48="MB I", "-", "?"))</f>
        <v>-</v>
      </c>
      <c r="R48" s="14" t="str">
        <f t="shared" si="27"/>
        <v>0</v>
      </c>
      <c r="U48" s="20">
        <v>55</v>
      </c>
      <c r="V48" s="20">
        <v>59</v>
      </c>
      <c r="W48" s="20">
        <v>6</v>
      </c>
      <c r="X48" s="20">
        <v>37</v>
      </c>
      <c r="Y48" s="20">
        <v>30</v>
      </c>
      <c r="Z48" s="20">
        <v>23</v>
      </c>
      <c r="AA48" s="5">
        <f t="shared" si="3"/>
        <v>55.984999999999999</v>
      </c>
      <c r="AB48" s="5">
        <f t="shared" si="4"/>
        <v>37.506388888888885</v>
      </c>
      <c r="AC48" s="5">
        <f>VLOOKUP(A48,TABL!D:E,2,0)</f>
        <v>11</v>
      </c>
      <c r="AD48" s="23" t="str">
        <f t="shared" si="17"/>
        <v>X</v>
      </c>
      <c r="AE48" s="15" t="str">
        <f t="shared" si="11"/>
        <v>X</v>
      </c>
      <c r="AG48" s="10">
        <f t="shared" si="7"/>
        <v>0</v>
      </c>
      <c r="AH48" s="10">
        <f t="shared" si="12"/>
        <v>0</v>
      </c>
      <c r="AI48" s="10">
        <f t="shared" si="33"/>
        <v>3.5999999909108737E-3</v>
      </c>
      <c r="AJ48" s="10">
        <f t="shared" si="34"/>
        <v>4.0000000240070221E-3</v>
      </c>
    </row>
    <row r="49" spans="1:38" hidden="1" x14ac:dyDescent="0.25">
      <c r="A49" s="11" t="s">
        <v>230</v>
      </c>
      <c r="B49" s="44" t="str">
        <f>VLOOKUP(C49,TABL!A:B,2,0)</f>
        <v>NDB</v>
      </c>
      <c r="C49" s="44">
        <v>907</v>
      </c>
      <c r="D49" s="28" t="s">
        <v>166</v>
      </c>
      <c r="E49" s="12">
        <v>55.978333333333332</v>
      </c>
      <c r="F49" s="12">
        <v>37.461666666666666</v>
      </c>
      <c r="G49" s="23" t="str">
        <f t="shared" si="30"/>
        <v>X</v>
      </c>
      <c r="H49" s="44"/>
      <c r="I49" s="44">
        <v>1</v>
      </c>
      <c r="J49" s="23" t="str">
        <f t="shared" si="31"/>
        <v>X</v>
      </c>
      <c r="K49" s="14"/>
      <c r="L49" s="15" t="str">
        <f t="shared" si="32"/>
        <v>X</v>
      </c>
      <c r="M49" s="44"/>
      <c r="N49" s="44"/>
      <c r="O49" s="23">
        <v>770</v>
      </c>
      <c r="P49" s="44"/>
      <c r="Q49" s="44" t="s">
        <v>55</v>
      </c>
      <c r="R49" s="14" t="str">
        <f t="shared" si="27"/>
        <v>X</v>
      </c>
      <c r="U49" s="5">
        <v>55</v>
      </c>
      <c r="V49" s="5">
        <v>58</v>
      </c>
      <c r="W49" s="5">
        <v>42</v>
      </c>
      <c r="X49" s="5">
        <v>37</v>
      </c>
      <c r="Y49" s="5">
        <v>27</v>
      </c>
      <c r="Z49" s="5">
        <v>42</v>
      </c>
      <c r="AA49" s="5">
        <f t="shared" si="3"/>
        <v>55.978333333333332</v>
      </c>
      <c r="AB49" s="5">
        <f t="shared" si="4"/>
        <v>37.461666666666666</v>
      </c>
      <c r="AC49" s="5">
        <f>VLOOKUP(A49,TABL!D:E,2,0)</f>
        <v>11</v>
      </c>
      <c r="AD49" s="23" t="str">
        <f t="shared" si="17"/>
        <v>X</v>
      </c>
      <c r="AE49" s="15" t="str">
        <f t="shared" si="11"/>
        <v>X</v>
      </c>
      <c r="AG49" s="10">
        <f t="shared" si="7"/>
        <v>0</v>
      </c>
      <c r="AH49" s="10">
        <f t="shared" si="12"/>
        <v>0</v>
      </c>
      <c r="AI49" s="10">
        <f t="shared" si="33"/>
        <v>0</v>
      </c>
      <c r="AJ49" s="10">
        <f t="shared" si="34"/>
        <v>0</v>
      </c>
    </row>
    <row r="50" spans="1:38" x14ac:dyDescent="0.25">
      <c r="A50" s="11" t="s">
        <v>230</v>
      </c>
      <c r="B50" s="44" t="str">
        <f>VLOOKUP(C50,TABL!A:B,2,0)</f>
        <v>MB I</v>
      </c>
      <c r="C50" s="44">
        <v>908</v>
      </c>
      <c r="D50" s="28" t="s">
        <v>122</v>
      </c>
      <c r="E50" s="12">
        <v>55.978333333333332</v>
      </c>
      <c r="F50" s="12">
        <v>37.461666666666666</v>
      </c>
      <c r="G50" s="23" t="str">
        <f t="shared" si="30"/>
        <v>X</v>
      </c>
      <c r="H50" s="44"/>
      <c r="I50" s="44">
        <v>1</v>
      </c>
      <c r="J50" s="23" t="str">
        <f t="shared" si="31"/>
        <v>X</v>
      </c>
      <c r="K50" s="14"/>
      <c r="L50" s="15" t="str">
        <f t="shared" si="32"/>
        <v>X</v>
      </c>
      <c r="M50" s="44"/>
      <c r="N50" s="44"/>
      <c r="O50" s="23" t="str">
        <f>IF(B50="MB O", "X", IF(B50="MB I", "X", 0))</f>
        <v>X</v>
      </c>
      <c r="P50" s="44"/>
      <c r="Q50" s="14" t="str">
        <f>IF(B50="MB O", "-", IF(B50="MB I", "-", "?"))</f>
        <v>-</v>
      </c>
      <c r="R50" s="14" t="str">
        <f t="shared" si="27"/>
        <v>0</v>
      </c>
      <c r="U50" s="20">
        <v>55</v>
      </c>
      <c r="V50" s="20">
        <v>58</v>
      </c>
      <c r="W50" s="20">
        <v>42</v>
      </c>
      <c r="X50" s="20">
        <v>37</v>
      </c>
      <c r="Y50" s="20">
        <v>27</v>
      </c>
      <c r="Z50" s="20">
        <v>42</v>
      </c>
      <c r="AA50" s="5">
        <f t="shared" si="3"/>
        <v>55.978333333333332</v>
      </c>
      <c r="AB50" s="5">
        <f t="shared" si="4"/>
        <v>37.461666666666666</v>
      </c>
      <c r="AC50" s="5">
        <f>VLOOKUP(A50,TABL!D:E,2,0)</f>
        <v>11</v>
      </c>
      <c r="AD50" s="23" t="str">
        <f t="shared" si="17"/>
        <v>X</v>
      </c>
      <c r="AE50" s="15" t="str">
        <f t="shared" si="11"/>
        <v>X</v>
      </c>
      <c r="AG50" s="10">
        <f t="shared" si="7"/>
        <v>0</v>
      </c>
      <c r="AH50" s="10">
        <f t="shared" si="12"/>
        <v>0</v>
      </c>
      <c r="AI50" s="10">
        <f t="shared" si="33"/>
        <v>0</v>
      </c>
      <c r="AJ50" s="10">
        <f t="shared" si="34"/>
        <v>0</v>
      </c>
    </row>
    <row r="51" spans="1:38" hidden="1" x14ac:dyDescent="0.25">
      <c r="A51" s="11" t="s">
        <v>126</v>
      </c>
      <c r="B51" s="44" t="str">
        <f>VLOOKUP(C51,TABL!A:B,2,0)</f>
        <v>NDB</v>
      </c>
      <c r="C51" s="44">
        <v>907</v>
      </c>
      <c r="D51" s="28" t="s">
        <v>172</v>
      </c>
      <c r="E51" s="12">
        <v>55.152777777777779</v>
      </c>
      <c r="F51" s="12">
        <v>38.288611111111109</v>
      </c>
      <c r="G51" s="23" t="str">
        <f t="shared" si="30"/>
        <v>X</v>
      </c>
      <c r="H51" s="44"/>
      <c r="I51" s="44">
        <v>1</v>
      </c>
      <c r="J51" s="23" t="str">
        <f t="shared" si="31"/>
        <v>X</v>
      </c>
      <c r="K51" s="14"/>
      <c r="L51" s="15" t="str">
        <f t="shared" si="32"/>
        <v>X</v>
      </c>
      <c r="M51" s="44"/>
      <c r="N51" s="44"/>
      <c r="O51" s="23">
        <v>732</v>
      </c>
      <c r="P51" s="44"/>
      <c r="Q51" s="44" t="s">
        <v>59</v>
      </c>
      <c r="R51" s="14" t="str">
        <f t="shared" si="27"/>
        <v>X</v>
      </c>
      <c r="U51" s="5">
        <v>55</v>
      </c>
      <c r="V51" s="5">
        <v>9</v>
      </c>
      <c r="W51" s="5">
        <v>10</v>
      </c>
      <c r="X51" s="5">
        <v>38</v>
      </c>
      <c r="Y51" s="5">
        <v>17</v>
      </c>
      <c r="Z51" s="5">
        <v>19</v>
      </c>
      <c r="AA51" s="5">
        <f t="shared" si="3"/>
        <v>55.152777777777779</v>
      </c>
      <c r="AB51" s="5">
        <f t="shared" si="4"/>
        <v>38.288611111111109</v>
      </c>
      <c r="AC51" s="5" t="e">
        <f>VLOOKUP(A51,TABL!D:E,2,0)</f>
        <v>#N/A</v>
      </c>
      <c r="AD51" s="23" t="str">
        <f t="shared" si="17"/>
        <v>X</v>
      </c>
      <c r="AE51" s="15" t="str">
        <f t="shared" si="11"/>
        <v>X</v>
      </c>
      <c r="AG51" s="10">
        <f t="shared" si="7"/>
        <v>0</v>
      </c>
      <c r="AH51" s="10">
        <f t="shared" si="12"/>
        <v>0</v>
      </c>
      <c r="AI51" s="10">
        <f t="shared" si="33"/>
        <v>0</v>
      </c>
      <c r="AJ51" s="10">
        <f t="shared" si="34"/>
        <v>0</v>
      </c>
    </row>
    <row r="52" spans="1:38" hidden="1" x14ac:dyDescent="0.25">
      <c r="A52" s="11" t="s">
        <v>168</v>
      </c>
      <c r="B52" s="44" t="str">
        <f>VLOOKUP(C52,TABL!A:B,2,0)</f>
        <v>NDB</v>
      </c>
      <c r="C52" s="44">
        <v>907</v>
      </c>
      <c r="D52" s="28" t="s">
        <v>167</v>
      </c>
      <c r="E52" s="12">
        <v>57.107777777777777</v>
      </c>
      <c r="F52" s="12">
        <v>37.711944444444448</v>
      </c>
      <c r="G52" s="23" t="str">
        <f t="shared" si="30"/>
        <v>X</v>
      </c>
      <c r="H52" s="1"/>
      <c r="I52" s="1">
        <v>1</v>
      </c>
      <c r="J52" s="23" t="str">
        <f t="shared" si="31"/>
        <v>X</v>
      </c>
      <c r="K52" s="14"/>
      <c r="L52" s="15" t="str">
        <f t="shared" si="32"/>
        <v>X</v>
      </c>
      <c r="M52" s="1"/>
      <c r="N52" s="1"/>
      <c r="O52" s="23">
        <v>360</v>
      </c>
      <c r="P52" s="1"/>
      <c r="Q52" s="44" t="s">
        <v>56</v>
      </c>
      <c r="R52" s="14" t="str">
        <f t="shared" si="27"/>
        <v>X</v>
      </c>
      <c r="U52" s="5">
        <v>57</v>
      </c>
      <c r="V52" s="5">
        <v>6</v>
      </c>
      <c r="W52" s="5">
        <v>28</v>
      </c>
      <c r="X52" s="5">
        <v>37</v>
      </c>
      <c r="Y52" s="5">
        <v>42</v>
      </c>
      <c r="Z52" s="5">
        <v>43</v>
      </c>
      <c r="AA52" s="5">
        <f t="shared" si="3"/>
        <v>57.107777777777777</v>
      </c>
      <c r="AB52" s="5">
        <f t="shared" si="4"/>
        <v>37.711944444444448</v>
      </c>
      <c r="AC52" s="5" t="e">
        <f>VLOOKUP(A52,TABL!D:E,2,0)</f>
        <v>#N/A</v>
      </c>
      <c r="AD52" s="23" t="str">
        <f t="shared" si="17"/>
        <v>X</v>
      </c>
      <c r="AE52" s="15" t="str">
        <f t="shared" si="11"/>
        <v>X</v>
      </c>
      <c r="AG52" s="10">
        <f t="shared" si="7"/>
        <v>0</v>
      </c>
      <c r="AH52" s="10">
        <f t="shared" si="12"/>
        <v>0</v>
      </c>
      <c r="AI52" s="10">
        <f t="shared" si="33"/>
        <v>0</v>
      </c>
      <c r="AJ52" s="10">
        <f t="shared" si="34"/>
        <v>0</v>
      </c>
    </row>
    <row r="53" spans="1:38" hidden="1" x14ac:dyDescent="0.25">
      <c r="A53" s="11" t="s">
        <v>129</v>
      </c>
      <c r="B53" s="44" t="str">
        <f>VLOOKUP(C53,TABL!A:B,2,0)</f>
        <v>NDB</v>
      </c>
      <c r="C53" s="44">
        <v>907</v>
      </c>
      <c r="D53" s="28" t="s">
        <v>173</v>
      </c>
      <c r="E53" s="18">
        <v>55.983333999999999</v>
      </c>
      <c r="F53" s="12">
        <v>36.799166666666665</v>
      </c>
      <c r="G53" s="23" t="str">
        <f t="shared" si="30"/>
        <v>X</v>
      </c>
      <c r="H53" s="1"/>
      <c r="I53" s="1">
        <v>1</v>
      </c>
      <c r="J53" s="23" t="str">
        <f t="shared" si="31"/>
        <v>X</v>
      </c>
      <c r="K53" s="14"/>
      <c r="L53" s="15" t="str">
        <f t="shared" si="32"/>
        <v>X</v>
      </c>
      <c r="M53" s="1"/>
      <c r="N53" s="1"/>
      <c r="O53" s="23">
        <v>1080</v>
      </c>
      <c r="P53" s="1"/>
      <c r="Q53" s="44" t="s">
        <v>60</v>
      </c>
      <c r="R53" s="14" t="str">
        <f t="shared" si="27"/>
        <v>X</v>
      </c>
      <c r="U53" s="5">
        <v>55</v>
      </c>
      <c r="V53" s="5">
        <v>59</v>
      </c>
      <c r="W53" s="5">
        <v>0</v>
      </c>
      <c r="X53" s="5">
        <v>36</v>
      </c>
      <c r="Y53" s="5">
        <v>47</v>
      </c>
      <c r="Z53" s="5">
        <v>57</v>
      </c>
      <c r="AA53" s="5">
        <f t="shared" si="3"/>
        <v>55.983333333333334</v>
      </c>
      <c r="AB53" s="5">
        <f t="shared" si="4"/>
        <v>36.799166666666665</v>
      </c>
      <c r="AC53" s="5" t="e">
        <f>VLOOKUP(A53,TABL!D:E,2,0)</f>
        <v>#N/A</v>
      </c>
      <c r="AD53" s="23" t="str">
        <f t="shared" si="17"/>
        <v>X</v>
      </c>
      <c r="AE53" s="15" t="str">
        <f t="shared" si="11"/>
        <v>X</v>
      </c>
      <c r="AG53" s="10">
        <f t="shared" si="7"/>
        <v>0</v>
      </c>
      <c r="AH53" s="10">
        <f t="shared" si="12"/>
        <v>0</v>
      </c>
      <c r="AI53" s="10">
        <f t="shared" si="33"/>
        <v>2.3999999939405825E-3</v>
      </c>
      <c r="AJ53" s="10">
        <f t="shared" si="34"/>
        <v>0</v>
      </c>
    </row>
    <row r="54" spans="1:38" hidden="1" x14ac:dyDescent="0.25">
      <c r="A54" s="11" t="s">
        <v>216</v>
      </c>
      <c r="B54" s="44" t="str">
        <f>VLOOKUP(C54,TABL!A:B,2,0)</f>
        <v>NDB</v>
      </c>
      <c r="C54" s="44">
        <v>907</v>
      </c>
      <c r="D54" s="28" t="s">
        <v>215</v>
      </c>
      <c r="E54" s="18">
        <v>55.9</v>
      </c>
      <c r="F54" s="12">
        <v>37.683055555555555</v>
      </c>
      <c r="G54" s="23" t="str">
        <f t="shared" si="30"/>
        <v>X</v>
      </c>
      <c r="H54" s="1"/>
      <c r="I54" s="1">
        <v>1</v>
      </c>
      <c r="J54" s="23" t="str">
        <f t="shared" si="31"/>
        <v>X</v>
      </c>
      <c r="K54" s="14"/>
      <c r="L54" s="15" t="str">
        <f t="shared" si="32"/>
        <v>X</v>
      </c>
      <c r="M54" s="1"/>
      <c r="N54" s="1"/>
      <c r="O54" s="23">
        <v>680</v>
      </c>
      <c r="P54" s="1"/>
      <c r="Q54" s="44" t="s">
        <v>95</v>
      </c>
      <c r="R54" s="14" t="str">
        <f t="shared" si="27"/>
        <v>X</v>
      </c>
      <c r="U54" s="5">
        <v>55</v>
      </c>
      <c r="V54" s="5">
        <v>54</v>
      </c>
      <c r="W54" s="5">
        <v>0</v>
      </c>
      <c r="X54" s="5">
        <v>37</v>
      </c>
      <c r="Y54" s="5">
        <v>40</v>
      </c>
      <c r="Z54" s="5">
        <v>59</v>
      </c>
      <c r="AA54" s="5">
        <f t="shared" si="3"/>
        <v>55.9</v>
      </c>
      <c r="AB54" s="5">
        <f t="shared" si="4"/>
        <v>37.683055555555555</v>
      </c>
      <c r="AC54" s="5" t="e">
        <f>VLOOKUP(A54,TABL!D:E,2,0)</f>
        <v>#N/A</v>
      </c>
      <c r="AD54" s="23" t="str">
        <f t="shared" si="17"/>
        <v>X</v>
      </c>
      <c r="AE54" s="15" t="str">
        <f t="shared" si="11"/>
        <v>X</v>
      </c>
      <c r="AG54" s="10">
        <f t="shared" si="7"/>
        <v>0</v>
      </c>
      <c r="AH54" s="10">
        <f t="shared" si="12"/>
        <v>0</v>
      </c>
      <c r="AI54" s="10">
        <f t="shared" si="33"/>
        <v>0</v>
      </c>
      <c r="AJ54" s="10">
        <f t="shared" si="34"/>
        <v>0</v>
      </c>
    </row>
    <row r="55" spans="1:38" hidden="1" x14ac:dyDescent="0.25">
      <c r="A55" s="11" t="s">
        <v>199</v>
      </c>
      <c r="B55" s="44" t="str">
        <f>VLOOKUP(C55,TABL!A:B,2,0)</f>
        <v>NDB</v>
      </c>
      <c r="C55" s="44">
        <v>907</v>
      </c>
      <c r="D55" s="28" t="s">
        <v>198</v>
      </c>
      <c r="E55" s="12">
        <v>55.548333333333332</v>
      </c>
      <c r="F55" s="12">
        <v>39.996944444444445</v>
      </c>
      <c r="G55" s="23" t="str">
        <f t="shared" si="30"/>
        <v>X</v>
      </c>
      <c r="H55" s="1"/>
      <c r="I55" s="1">
        <v>1</v>
      </c>
      <c r="J55" s="23" t="str">
        <f t="shared" si="31"/>
        <v>X</v>
      </c>
      <c r="K55" s="14"/>
      <c r="L55" s="15" t="str">
        <f t="shared" si="32"/>
        <v>X</v>
      </c>
      <c r="M55" s="1"/>
      <c r="N55" s="1"/>
      <c r="O55" s="23">
        <v>410</v>
      </c>
      <c r="P55" s="1"/>
      <c r="Q55" s="44" t="s">
        <v>86</v>
      </c>
      <c r="R55" s="14" t="str">
        <f t="shared" si="27"/>
        <v>X</v>
      </c>
      <c r="U55" s="5">
        <v>55</v>
      </c>
      <c r="V55" s="5">
        <v>32</v>
      </c>
      <c r="W55" s="5">
        <v>54</v>
      </c>
      <c r="X55" s="5">
        <v>39</v>
      </c>
      <c r="Y55" s="5">
        <v>59</v>
      </c>
      <c r="Z55" s="5">
        <v>49</v>
      </c>
      <c r="AA55" s="5">
        <f t="shared" si="3"/>
        <v>55.548333333333332</v>
      </c>
      <c r="AB55" s="5">
        <f t="shared" si="4"/>
        <v>39.996944444444445</v>
      </c>
      <c r="AC55" s="5" t="e">
        <f>VLOOKUP(A55,TABL!D:E,2,0)</f>
        <v>#N/A</v>
      </c>
      <c r="AD55" s="23" t="str">
        <f t="shared" si="17"/>
        <v>X</v>
      </c>
      <c r="AE55" s="15" t="str">
        <f t="shared" si="11"/>
        <v>X</v>
      </c>
      <c r="AG55" s="10">
        <f t="shared" si="7"/>
        <v>0</v>
      </c>
      <c r="AH55" s="10">
        <f t="shared" si="12"/>
        <v>0</v>
      </c>
      <c r="AI55" s="10">
        <f t="shared" si="33"/>
        <v>0</v>
      </c>
      <c r="AJ55" s="10">
        <f t="shared" si="34"/>
        <v>0</v>
      </c>
    </row>
    <row r="56" spans="1:38" hidden="1" x14ac:dyDescent="0.25">
      <c r="A56" s="11" t="s">
        <v>208</v>
      </c>
      <c r="B56" s="44" t="str">
        <f>VLOOKUP(C56,TABL!A:B,2,0)</f>
        <v>NDB</v>
      </c>
      <c r="C56" s="44">
        <v>907</v>
      </c>
      <c r="D56" s="28" t="s">
        <v>207</v>
      </c>
      <c r="E56" s="12">
        <v>55.555277777777775</v>
      </c>
      <c r="F56" s="12">
        <v>35.021944444444443</v>
      </c>
      <c r="G56" s="23" t="str">
        <f t="shared" si="30"/>
        <v>X</v>
      </c>
      <c r="H56" s="1"/>
      <c r="I56" s="1">
        <v>1</v>
      </c>
      <c r="J56" s="23" t="str">
        <f t="shared" si="31"/>
        <v>X</v>
      </c>
      <c r="K56" s="14"/>
      <c r="L56" s="15" t="str">
        <f t="shared" si="32"/>
        <v>X</v>
      </c>
      <c r="M56" s="1"/>
      <c r="N56" s="1"/>
      <c r="O56" s="23">
        <v>985</v>
      </c>
      <c r="P56" s="1"/>
      <c r="Q56" s="44" t="s">
        <v>91</v>
      </c>
      <c r="R56" s="14" t="str">
        <f t="shared" si="27"/>
        <v>X</v>
      </c>
      <c r="U56" s="5">
        <v>55</v>
      </c>
      <c r="V56" s="5">
        <v>33</v>
      </c>
      <c r="W56" s="5">
        <v>19</v>
      </c>
      <c r="X56" s="5">
        <v>35</v>
      </c>
      <c r="Y56" s="5">
        <v>1</v>
      </c>
      <c r="Z56" s="5">
        <v>19</v>
      </c>
      <c r="AA56" s="5">
        <f t="shared" si="3"/>
        <v>55.555277777777775</v>
      </c>
      <c r="AB56" s="5">
        <f t="shared" si="4"/>
        <v>35.021944444444443</v>
      </c>
      <c r="AC56" s="5" t="e">
        <f>VLOOKUP(A56,TABL!D:E,2,0)</f>
        <v>#N/A</v>
      </c>
      <c r="AD56" s="23" t="str">
        <f t="shared" si="17"/>
        <v>X</v>
      </c>
      <c r="AE56" s="15" t="str">
        <f t="shared" si="11"/>
        <v>X</v>
      </c>
      <c r="AG56" s="10">
        <f t="shared" si="7"/>
        <v>0</v>
      </c>
      <c r="AH56" s="10">
        <f t="shared" si="12"/>
        <v>0</v>
      </c>
      <c r="AI56" s="10">
        <f t="shared" si="33"/>
        <v>0</v>
      </c>
      <c r="AJ56" s="10">
        <f t="shared" si="34"/>
        <v>0</v>
      </c>
    </row>
    <row r="57" spans="1:38" hidden="1" x14ac:dyDescent="0.25">
      <c r="A57" s="11" t="s">
        <v>188</v>
      </c>
      <c r="B57" s="44" t="str">
        <f>VLOOKUP(C57,TABL!A:B,2,0)</f>
        <v>NDB</v>
      </c>
      <c r="C57" s="44">
        <v>907</v>
      </c>
      <c r="D57" s="28" t="s">
        <v>171</v>
      </c>
      <c r="E57" s="12">
        <v>55.162500000000001</v>
      </c>
      <c r="F57" s="12">
        <v>37.798888888888889</v>
      </c>
      <c r="G57" s="23" t="str">
        <f t="shared" si="30"/>
        <v>X</v>
      </c>
      <c r="H57" s="1"/>
      <c r="I57" s="1">
        <v>1</v>
      </c>
      <c r="J57" s="23" t="str">
        <f t="shared" si="31"/>
        <v>X</v>
      </c>
      <c r="K57" s="14"/>
      <c r="L57" s="15" t="str">
        <f t="shared" si="32"/>
        <v>X</v>
      </c>
      <c r="M57" s="1"/>
      <c r="N57" s="1"/>
      <c r="O57" s="23">
        <v>1020</v>
      </c>
      <c r="P57" s="1"/>
      <c r="Q57" s="44" t="s">
        <v>58</v>
      </c>
      <c r="R57" s="14" t="str">
        <f t="shared" si="27"/>
        <v>X</v>
      </c>
      <c r="U57" s="5">
        <v>55</v>
      </c>
      <c r="V57" s="5">
        <v>9</v>
      </c>
      <c r="W57" s="5">
        <v>45</v>
      </c>
      <c r="X57" s="5">
        <v>37</v>
      </c>
      <c r="Y57" s="5">
        <v>47</v>
      </c>
      <c r="Z57" s="5">
        <v>56</v>
      </c>
      <c r="AA57" s="5">
        <f t="shared" si="3"/>
        <v>55.162500000000001</v>
      </c>
      <c r="AB57" s="5">
        <f t="shared" si="4"/>
        <v>37.798888888888889</v>
      </c>
      <c r="AC57" s="5" t="e">
        <f>VLOOKUP(A57,TABL!D:E,2,0)</f>
        <v>#N/A</v>
      </c>
      <c r="AD57" s="23" t="str">
        <f t="shared" si="17"/>
        <v>X</v>
      </c>
      <c r="AE57" s="15" t="str">
        <f t="shared" si="11"/>
        <v>X</v>
      </c>
      <c r="AG57" s="10">
        <f t="shared" si="7"/>
        <v>0</v>
      </c>
      <c r="AH57" s="10">
        <f t="shared" si="12"/>
        <v>0</v>
      </c>
      <c r="AI57" s="10">
        <f t="shared" si="33"/>
        <v>0</v>
      </c>
      <c r="AJ57" s="10">
        <f t="shared" si="34"/>
        <v>0</v>
      </c>
    </row>
    <row r="58" spans="1:38" hidden="1" x14ac:dyDescent="0.25">
      <c r="A58" s="11" t="s">
        <v>128</v>
      </c>
      <c r="B58" s="44" t="str">
        <f>VLOOKUP(C58,TABL!A:B,2,0)</f>
        <v>NDB</v>
      </c>
      <c r="C58" s="44">
        <v>907</v>
      </c>
      <c r="D58" s="28" t="s">
        <v>185</v>
      </c>
      <c r="E58" s="12">
        <v>55.861944444444447</v>
      </c>
      <c r="F58" s="12">
        <v>36.911111111111111</v>
      </c>
      <c r="G58" s="23" t="str">
        <f t="shared" si="30"/>
        <v>X</v>
      </c>
      <c r="H58" s="1"/>
      <c r="I58" s="1">
        <v>1</v>
      </c>
      <c r="J58" s="23" t="str">
        <f t="shared" si="31"/>
        <v>X</v>
      </c>
      <c r="K58" s="14"/>
      <c r="L58" s="15" t="str">
        <f t="shared" si="32"/>
        <v>X</v>
      </c>
      <c r="M58" s="1"/>
      <c r="N58" s="1"/>
      <c r="O58" s="23">
        <v>405</v>
      </c>
      <c r="P58" s="1"/>
      <c r="Q58" s="44" t="s">
        <v>74</v>
      </c>
      <c r="R58" s="14" t="str">
        <f t="shared" si="27"/>
        <v>X</v>
      </c>
      <c r="U58" s="5">
        <v>55</v>
      </c>
      <c r="V58" s="5">
        <v>51</v>
      </c>
      <c r="W58" s="5">
        <v>43</v>
      </c>
      <c r="X58" s="5">
        <v>36</v>
      </c>
      <c r="Y58" s="5">
        <v>54</v>
      </c>
      <c r="Z58" s="5">
        <v>40</v>
      </c>
      <c r="AA58" s="5">
        <f t="shared" si="3"/>
        <v>55.861944444444447</v>
      </c>
      <c r="AB58" s="5">
        <f t="shared" si="4"/>
        <v>36.911111111111111</v>
      </c>
      <c r="AC58" s="5" t="e">
        <f>VLOOKUP(A58,TABL!D:E,2,0)</f>
        <v>#N/A</v>
      </c>
      <c r="AD58" s="23" t="str">
        <f t="shared" si="17"/>
        <v>X</v>
      </c>
      <c r="AE58" s="15" t="str">
        <f t="shared" si="11"/>
        <v>X</v>
      </c>
      <c r="AG58" s="10">
        <f t="shared" si="7"/>
        <v>0</v>
      </c>
      <c r="AH58" s="10">
        <f t="shared" si="12"/>
        <v>0</v>
      </c>
      <c r="AI58" s="10">
        <f t="shared" si="33"/>
        <v>0</v>
      </c>
      <c r="AJ58" s="10">
        <f t="shared" si="34"/>
        <v>0</v>
      </c>
    </row>
    <row r="59" spans="1:38" hidden="1" x14ac:dyDescent="0.25">
      <c r="A59" s="11" t="s">
        <v>130</v>
      </c>
      <c r="B59" s="44" t="str">
        <f>VLOOKUP(C59,TABL!A:B,2,0)</f>
        <v>NDB</v>
      </c>
      <c r="C59" s="44">
        <v>907</v>
      </c>
      <c r="D59" s="28" t="s">
        <v>189</v>
      </c>
      <c r="E59" s="12">
        <v>55.221944444444446</v>
      </c>
      <c r="F59" s="12">
        <v>36.994722222222222</v>
      </c>
      <c r="G59" s="23" t="str">
        <f t="shared" si="30"/>
        <v>X</v>
      </c>
      <c r="H59" s="44"/>
      <c r="I59" s="44">
        <v>1</v>
      </c>
      <c r="J59" s="23" t="str">
        <f t="shared" si="31"/>
        <v>X</v>
      </c>
      <c r="K59" s="14"/>
      <c r="L59" s="15" t="str">
        <f t="shared" si="32"/>
        <v>X</v>
      </c>
      <c r="M59" s="44"/>
      <c r="N59" s="44"/>
      <c r="O59" s="23">
        <v>230</v>
      </c>
      <c r="P59" s="44"/>
      <c r="Q59" s="44" t="s">
        <v>76</v>
      </c>
      <c r="R59" s="14" t="str">
        <f t="shared" si="27"/>
        <v>X</v>
      </c>
      <c r="U59" s="5">
        <v>55</v>
      </c>
      <c r="V59" s="5">
        <v>13</v>
      </c>
      <c r="W59" s="5">
        <v>19</v>
      </c>
      <c r="X59" s="5">
        <v>36</v>
      </c>
      <c r="Y59" s="5">
        <v>59</v>
      </c>
      <c r="Z59" s="5">
        <v>41</v>
      </c>
      <c r="AA59" s="5">
        <f t="shared" si="3"/>
        <v>55.221944444444446</v>
      </c>
      <c r="AB59" s="5">
        <f t="shared" si="4"/>
        <v>36.994722222222222</v>
      </c>
      <c r="AC59" s="5" t="e">
        <f>VLOOKUP(A59,TABL!D:E,2,0)</f>
        <v>#N/A</v>
      </c>
      <c r="AD59" s="23" t="str">
        <f t="shared" si="17"/>
        <v>X</v>
      </c>
      <c r="AE59" s="15" t="str">
        <f t="shared" si="11"/>
        <v>X</v>
      </c>
      <c r="AG59" s="10">
        <f t="shared" si="7"/>
        <v>0</v>
      </c>
      <c r="AH59" s="10">
        <f t="shared" si="12"/>
        <v>0</v>
      </c>
      <c r="AI59" s="10">
        <f t="shared" si="33"/>
        <v>0</v>
      </c>
      <c r="AJ59" s="10">
        <f t="shared" si="34"/>
        <v>0</v>
      </c>
    </row>
    <row r="60" spans="1:38" x14ac:dyDescent="0.25">
      <c r="A60" s="11" t="s">
        <v>228</v>
      </c>
      <c r="B60" s="18" t="str">
        <f>VLOOKUP(C60,TABL!A:B,2,0)</f>
        <v>VOR</v>
      </c>
      <c r="C60" s="1">
        <v>903</v>
      </c>
      <c r="D60" s="29" t="s">
        <v>264</v>
      </c>
      <c r="E60" s="16">
        <v>55.588054999999997</v>
      </c>
      <c r="F60" s="18">
        <v>37.254165999999998</v>
      </c>
      <c r="G60" s="23" t="str">
        <f t="shared" si="30"/>
        <v>X</v>
      </c>
      <c r="H60" s="1"/>
      <c r="I60" s="1">
        <v>1</v>
      </c>
      <c r="J60" s="26" t="str">
        <f t="shared" si="31"/>
        <v>X</v>
      </c>
      <c r="K60" s="14"/>
      <c r="L60" s="15" t="str">
        <f t="shared" si="32"/>
        <v>X</v>
      </c>
      <c r="M60" s="1"/>
      <c r="N60" s="1"/>
      <c r="O60" s="23">
        <v>113.7</v>
      </c>
      <c r="P60" s="1"/>
      <c r="Q60" s="17" t="s">
        <v>263</v>
      </c>
      <c r="R60" s="14" t="str">
        <f t="shared" si="27"/>
        <v>X</v>
      </c>
      <c r="U60" s="5">
        <v>55</v>
      </c>
      <c r="V60" s="5">
        <v>35</v>
      </c>
      <c r="W60" s="5">
        <v>18</v>
      </c>
      <c r="X60" s="5">
        <v>37</v>
      </c>
      <c r="Y60" s="5">
        <v>15</v>
      </c>
      <c r="Z60" s="5">
        <v>15</v>
      </c>
      <c r="AA60" s="5">
        <f t="shared" si="3"/>
        <v>55.588333333333338</v>
      </c>
      <c r="AB60" s="5">
        <f t="shared" si="4"/>
        <v>37.25416666666667</v>
      </c>
      <c r="AC60" s="5">
        <f>VLOOKUP(A60,TABL!D:E,2,0)</f>
        <v>10</v>
      </c>
      <c r="AD60" s="23" t="str">
        <f t="shared" si="17"/>
        <v>X</v>
      </c>
      <c r="AE60" s="15" t="str">
        <f t="shared" si="11"/>
        <v>X</v>
      </c>
      <c r="AG60" s="10">
        <f t="shared" si="7"/>
        <v>0</v>
      </c>
      <c r="AH60" s="10">
        <f t="shared" si="12"/>
        <v>0</v>
      </c>
      <c r="AK60" s="10">
        <f t="shared" ref="AK60:AK61" si="35">ABS(AA60-E60)*3600</f>
        <v>1.002000000028147</v>
      </c>
      <c r="AL60" s="10">
        <f t="shared" ref="AL60:AL61" si="36">ABS(AB60-F60)*3600</f>
        <v>2.400000019520121E-3</v>
      </c>
    </row>
    <row r="61" spans="1:38" x14ac:dyDescent="0.25">
      <c r="A61" s="11" t="s">
        <v>228</v>
      </c>
      <c r="B61" s="18" t="str">
        <f>VLOOKUP(C61,TABL!A:B,2,0)</f>
        <v>DME</v>
      </c>
      <c r="C61" s="1">
        <v>904</v>
      </c>
      <c r="D61" s="29" t="s">
        <v>140</v>
      </c>
      <c r="E61" s="16">
        <v>55.588054999999997</v>
      </c>
      <c r="F61" s="18">
        <v>37.254165999999998</v>
      </c>
      <c r="G61" s="23" t="str">
        <f t="shared" si="30"/>
        <v>X</v>
      </c>
      <c r="H61" s="1"/>
      <c r="I61" s="1">
        <v>1</v>
      </c>
      <c r="J61" s="23" t="str">
        <f t="shared" si="31"/>
        <v>X</v>
      </c>
      <c r="K61" s="14"/>
      <c r="L61" s="15" t="str">
        <f t="shared" si="32"/>
        <v>X</v>
      </c>
      <c r="M61" s="1"/>
      <c r="N61" s="1"/>
      <c r="O61" s="23">
        <v>113.7</v>
      </c>
      <c r="P61" s="1"/>
      <c r="Q61" s="17" t="s">
        <v>263</v>
      </c>
      <c r="R61" s="14" t="str">
        <f t="shared" si="27"/>
        <v>X</v>
      </c>
      <c r="U61" s="20">
        <v>55</v>
      </c>
      <c r="V61" s="20">
        <v>35</v>
      </c>
      <c r="W61" s="20">
        <v>18</v>
      </c>
      <c r="X61" s="20">
        <v>37</v>
      </c>
      <c r="Y61" s="20">
        <v>15</v>
      </c>
      <c r="Z61" s="20">
        <v>15</v>
      </c>
      <c r="AA61" s="5">
        <f t="shared" si="3"/>
        <v>55.588333333333338</v>
      </c>
      <c r="AB61" s="5">
        <f t="shared" si="4"/>
        <v>37.25416666666667</v>
      </c>
      <c r="AC61" s="5">
        <f>VLOOKUP(A61,TABL!D:E,2,0)</f>
        <v>10</v>
      </c>
      <c r="AD61" s="23" t="str">
        <f t="shared" si="17"/>
        <v>X</v>
      </c>
      <c r="AE61" s="15" t="str">
        <f t="shared" si="11"/>
        <v>X</v>
      </c>
      <c r="AG61" s="10">
        <f t="shared" si="7"/>
        <v>0</v>
      </c>
      <c r="AH61" s="10">
        <f t="shared" si="12"/>
        <v>0</v>
      </c>
      <c r="AK61" s="10">
        <f t="shared" si="35"/>
        <v>1.002000000028147</v>
      </c>
      <c r="AL61" s="10">
        <f t="shared" si="36"/>
        <v>2.400000019520121E-3</v>
      </c>
    </row>
    <row r="62" spans="1:38" x14ac:dyDescent="0.25">
      <c r="A62" s="11" t="s">
        <v>228</v>
      </c>
      <c r="B62" s="18" t="str">
        <f>VLOOKUP(C62,TABL!A:B,2,0)</f>
        <v>LOC</v>
      </c>
      <c r="C62" s="1">
        <v>906</v>
      </c>
      <c r="D62" s="40" t="s">
        <v>141</v>
      </c>
      <c r="E62" s="16">
        <v>55.616546</v>
      </c>
      <c r="F62" s="16">
        <v>37.280371000000002</v>
      </c>
      <c r="G62" s="23">
        <f>AD62+IF(AD62&lt;180, 1, -1)*180+AC62</f>
        <v>203</v>
      </c>
      <c r="H62" s="1"/>
      <c r="I62" s="1">
        <v>1</v>
      </c>
      <c r="J62" s="23">
        <v>204.79028199999999</v>
      </c>
      <c r="K62" s="14"/>
      <c r="L62" s="15" t="str">
        <f t="shared" si="32"/>
        <v>X</v>
      </c>
      <c r="M62" s="1"/>
      <c r="N62" s="1"/>
      <c r="O62" s="23">
        <v>111.7</v>
      </c>
      <c r="P62" s="1"/>
      <c r="Q62" s="18" t="s">
        <v>65</v>
      </c>
      <c r="R62" s="14" t="str">
        <f t="shared" si="27"/>
        <v>X</v>
      </c>
      <c r="U62" s="32">
        <v>55</v>
      </c>
      <c r="V62" s="32">
        <v>36</v>
      </c>
      <c r="W62" s="32">
        <v>54.3</v>
      </c>
      <c r="X62" s="32">
        <v>37</v>
      </c>
      <c r="Y62" s="32">
        <v>16</v>
      </c>
      <c r="Z62" s="32">
        <v>45.8</v>
      </c>
      <c r="AA62" s="32">
        <f t="shared" si="3"/>
        <v>55.615083333333338</v>
      </c>
      <c r="AB62" s="32">
        <f t="shared" si="4"/>
        <v>37.279388888888889</v>
      </c>
      <c r="AC62" s="5">
        <f>VLOOKUP(A62,TABL!D:E,2,0)</f>
        <v>10</v>
      </c>
      <c r="AD62" s="23">
        <v>13</v>
      </c>
      <c r="AE62" s="15" t="str">
        <f t="shared" si="11"/>
        <v>X</v>
      </c>
      <c r="AG62" s="10">
        <f t="shared" si="7"/>
        <v>5.2655999999814185</v>
      </c>
      <c r="AH62" s="10">
        <f t="shared" si="12"/>
        <v>3.5356000000092536</v>
      </c>
    </row>
    <row r="63" spans="1:38" x14ac:dyDescent="0.25">
      <c r="A63" s="11" t="s">
        <v>228</v>
      </c>
      <c r="B63" s="1" t="str">
        <f>VLOOKUP(C63,TABL!A:B,2,0)</f>
        <v>GS</v>
      </c>
      <c r="C63" s="1">
        <v>905</v>
      </c>
      <c r="D63" s="28" t="s">
        <v>134</v>
      </c>
      <c r="E63" s="18">
        <v>55.589443000000003</v>
      </c>
      <c r="F63" s="18">
        <v>37.2575</v>
      </c>
      <c r="G63" s="23">
        <f>AD63+IF(AD63&lt;180, 1, -1)*180+AC63</f>
        <v>203</v>
      </c>
      <c r="H63" s="1"/>
      <c r="I63" s="1">
        <v>1</v>
      </c>
      <c r="J63" s="23">
        <v>204.79</v>
      </c>
      <c r="K63" s="14"/>
      <c r="L63" s="15">
        <v>3</v>
      </c>
      <c r="M63" s="1"/>
      <c r="N63" s="1"/>
      <c r="O63" s="23">
        <v>111.7</v>
      </c>
      <c r="P63" s="1"/>
      <c r="Q63" s="1" t="s">
        <v>65</v>
      </c>
      <c r="R63" s="14" t="str">
        <f t="shared" si="27"/>
        <v>X</v>
      </c>
      <c r="U63" s="32">
        <v>55</v>
      </c>
      <c r="V63" s="32">
        <v>35</v>
      </c>
      <c r="W63" s="32">
        <v>21.7</v>
      </c>
      <c r="X63" s="32">
        <v>37</v>
      </c>
      <c r="Y63" s="32">
        <v>15</v>
      </c>
      <c r="Z63" s="32">
        <v>26.7</v>
      </c>
      <c r="AA63" s="32">
        <f t="shared" si="3"/>
        <v>55.589361111111117</v>
      </c>
      <c r="AB63" s="32">
        <f t="shared" si="4"/>
        <v>37.257416666666664</v>
      </c>
      <c r="AC63" s="5">
        <f>VLOOKUP(A63,TABL!D:E,2,0)</f>
        <v>10</v>
      </c>
      <c r="AD63" s="23">
        <v>13</v>
      </c>
      <c r="AE63" s="15">
        <v>3</v>
      </c>
      <c r="AG63" s="10">
        <f t="shared" si="7"/>
        <v>0.29479999998898165</v>
      </c>
      <c r="AH63" s="10">
        <f t="shared" si="12"/>
        <v>0.30000000000995897</v>
      </c>
    </row>
    <row r="64" spans="1:38" x14ac:dyDescent="0.25">
      <c r="A64" s="11" t="s">
        <v>228</v>
      </c>
      <c r="B64" s="1" t="str">
        <f>VLOOKUP(C64,TABL!A:B,2,0)</f>
        <v>DME</v>
      </c>
      <c r="C64" s="1">
        <v>904</v>
      </c>
      <c r="D64" s="28" t="s">
        <v>142</v>
      </c>
      <c r="E64" s="18">
        <v>55.589443000000003</v>
      </c>
      <c r="F64" s="18">
        <v>37.2575</v>
      </c>
      <c r="G64" s="23" t="str">
        <f>IF(B64="LOC", 0, IF(B64="GS", 0, "X"))</f>
        <v>X</v>
      </c>
      <c r="H64" s="1"/>
      <c r="I64" s="1">
        <v>1</v>
      </c>
      <c r="J64" s="23" t="str">
        <f>IF(B64="LOC", 0, IF(B64="GS", 0, "X"))</f>
        <v>X</v>
      </c>
      <c r="K64" s="14"/>
      <c r="L64" s="15" t="str">
        <f>IF(B64="GS", 0, "X")</f>
        <v>X</v>
      </c>
      <c r="M64" s="1"/>
      <c r="N64" s="1"/>
      <c r="O64" s="23">
        <v>111.7</v>
      </c>
      <c r="P64" s="1"/>
      <c r="Q64" s="1" t="s">
        <v>65</v>
      </c>
      <c r="R64" s="14" t="str">
        <f t="shared" si="27"/>
        <v>X</v>
      </c>
      <c r="U64" s="32">
        <v>55</v>
      </c>
      <c r="V64" s="32">
        <v>35</v>
      </c>
      <c r="W64" s="32">
        <v>21.7</v>
      </c>
      <c r="X64" s="32">
        <v>37</v>
      </c>
      <c r="Y64" s="32">
        <v>15</v>
      </c>
      <c r="Z64" s="32">
        <v>26.7</v>
      </c>
      <c r="AA64" s="32">
        <f t="shared" si="3"/>
        <v>55.589361111111117</v>
      </c>
      <c r="AB64" s="32">
        <f t="shared" si="4"/>
        <v>37.257416666666664</v>
      </c>
      <c r="AC64" s="5">
        <f>VLOOKUP(A64,TABL!D:E,2,0)</f>
        <v>10</v>
      </c>
      <c r="AD64" s="23" t="str">
        <f t="shared" si="17"/>
        <v>X</v>
      </c>
      <c r="AE64" s="15" t="str">
        <f t="shared" si="11"/>
        <v>X</v>
      </c>
      <c r="AG64" s="10">
        <f t="shared" si="7"/>
        <v>0</v>
      </c>
      <c r="AH64" s="10">
        <f t="shared" si="12"/>
        <v>0</v>
      </c>
      <c r="AK64" s="10">
        <f>ABS(AA64-E64)*3600</f>
        <v>0.29479999998898165</v>
      </c>
      <c r="AL64" s="10">
        <f>ABS(AB64-F64)*3600</f>
        <v>0.30000000000995897</v>
      </c>
    </row>
    <row r="65" spans="1:38" hidden="1" x14ac:dyDescent="0.25">
      <c r="A65" s="11" t="s">
        <v>228</v>
      </c>
      <c r="B65" s="1" t="str">
        <f>VLOOKUP(C65,TABL!A:B,2,0)</f>
        <v>NDB</v>
      </c>
      <c r="C65" s="1">
        <v>907</v>
      </c>
      <c r="D65" s="28" t="s">
        <v>180</v>
      </c>
      <c r="E65" s="18">
        <v>55.578609</v>
      </c>
      <c r="F65" s="18">
        <v>37.251666999999998</v>
      </c>
      <c r="G65" s="23" t="str">
        <f>IF(B65="LOC", 0, IF(B65="GS", 0, "X"))</f>
        <v>X</v>
      </c>
      <c r="H65" s="1"/>
      <c r="I65" s="1">
        <v>1</v>
      </c>
      <c r="J65" s="23" t="str">
        <f>IF(B65="LOC", 0, IF(B65="GS", 0, "X"))</f>
        <v>X</v>
      </c>
      <c r="K65" s="14"/>
      <c r="L65" s="15" t="str">
        <f>IF(B65="GS", 0, "X")</f>
        <v>X</v>
      </c>
      <c r="M65" s="1"/>
      <c r="N65" s="1"/>
      <c r="O65" s="23">
        <v>949</v>
      </c>
      <c r="P65" s="1"/>
      <c r="Q65" s="1" t="s">
        <v>66</v>
      </c>
      <c r="R65" s="14" t="str">
        <f t="shared" si="27"/>
        <v>X</v>
      </c>
      <c r="U65" s="5">
        <v>55</v>
      </c>
      <c r="V65" s="5">
        <v>34</v>
      </c>
      <c r="W65" s="5">
        <v>43</v>
      </c>
      <c r="X65" s="5">
        <v>37</v>
      </c>
      <c r="Y65" s="5">
        <v>15</v>
      </c>
      <c r="Z65" s="5">
        <v>6</v>
      </c>
      <c r="AA65" s="5">
        <f t="shared" si="3"/>
        <v>55.578611111111115</v>
      </c>
      <c r="AB65" s="5">
        <f t="shared" si="4"/>
        <v>37.251666666666665</v>
      </c>
      <c r="AC65" s="5">
        <f>VLOOKUP(A65,TABL!D:E,2,0)</f>
        <v>10</v>
      </c>
      <c r="AD65" s="23" t="str">
        <f t="shared" si="17"/>
        <v>X</v>
      </c>
      <c r="AE65" s="15" t="str">
        <f t="shared" si="11"/>
        <v>X</v>
      </c>
      <c r="AG65" s="10">
        <f t="shared" si="7"/>
        <v>0</v>
      </c>
      <c r="AH65" s="10">
        <f t="shared" si="12"/>
        <v>0</v>
      </c>
      <c r="AI65" s="10">
        <f t="shared" ref="AI65:AI66" si="37">ABS(AA65-E65)*3600</f>
        <v>7.6000000149178959E-3</v>
      </c>
      <c r="AJ65" s="10">
        <f t="shared" ref="AJ65:AJ66" si="38">ABS(AB65-F65)*3600</f>
        <v>1.1999999969702912E-3</v>
      </c>
    </row>
    <row r="66" spans="1:38" x14ac:dyDescent="0.25">
      <c r="A66" s="11" t="s">
        <v>228</v>
      </c>
      <c r="B66" s="1" t="str">
        <f>VLOOKUP(C66,TABL!A:B,2,0)</f>
        <v>MB O</v>
      </c>
      <c r="C66" s="1">
        <v>910</v>
      </c>
      <c r="D66" s="28" t="s">
        <v>37</v>
      </c>
      <c r="E66" s="18">
        <v>55.578609</v>
      </c>
      <c r="F66" s="18">
        <v>37.251666999999998</v>
      </c>
      <c r="G66" s="23" t="str">
        <f>IF(B66="LOC", 0, IF(B66="GS", 0, "X"))</f>
        <v>X</v>
      </c>
      <c r="H66" s="1"/>
      <c r="I66" s="1">
        <v>1</v>
      </c>
      <c r="J66" s="23" t="str">
        <f>IF(B66="LOC", 0, IF(B66="GS", 0, "X"))</f>
        <v>X</v>
      </c>
      <c r="K66" s="14"/>
      <c r="L66" s="15" t="str">
        <f>IF(B66="GS", 0, "X")</f>
        <v>X</v>
      </c>
      <c r="M66" s="1"/>
      <c r="N66" s="1"/>
      <c r="O66" s="23" t="str">
        <f>IF(B66="MB O", "X", IF(B66="MB I", "X", 0))</f>
        <v>X</v>
      </c>
      <c r="P66" s="1"/>
      <c r="Q66" s="14" t="str">
        <f>IF(B66="MB O", "-", IF(B66="MB I", "-", "?"))</f>
        <v>-</v>
      </c>
      <c r="R66" s="14" t="str">
        <f t="shared" si="27"/>
        <v>0</v>
      </c>
      <c r="U66" s="20">
        <v>55</v>
      </c>
      <c r="V66" s="20">
        <v>34</v>
      </c>
      <c r="W66" s="20">
        <v>43</v>
      </c>
      <c r="X66" s="20">
        <v>37</v>
      </c>
      <c r="Y66" s="20">
        <v>15</v>
      </c>
      <c r="Z66" s="20">
        <v>6</v>
      </c>
      <c r="AA66" s="5">
        <f t="shared" si="3"/>
        <v>55.578611111111115</v>
      </c>
      <c r="AB66" s="5">
        <f t="shared" si="4"/>
        <v>37.251666666666665</v>
      </c>
      <c r="AC66" s="5">
        <f>VLOOKUP(A66,TABL!D:E,2,0)</f>
        <v>10</v>
      </c>
      <c r="AD66" s="23" t="str">
        <f t="shared" si="17"/>
        <v>X</v>
      </c>
      <c r="AE66" s="15" t="str">
        <f t="shared" si="11"/>
        <v>X</v>
      </c>
      <c r="AG66" s="10">
        <f t="shared" si="7"/>
        <v>0</v>
      </c>
      <c r="AH66" s="10">
        <f t="shared" si="12"/>
        <v>0</v>
      </c>
      <c r="AI66" s="10">
        <f t="shared" si="37"/>
        <v>7.6000000149178959E-3</v>
      </c>
      <c r="AJ66" s="10">
        <f t="shared" si="38"/>
        <v>1.1999999969702912E-3</v>
      </c>
    </row>
    <row r="67" spans="1:38" x14ac:dyDescent="0.25">
      <c r="A67" s="11" t="s">
        <v>228</v>
      </c>
      <c r="B67" s="18" t="str">
        <f>VLOOKUP(C67,TABL!A:B,2,0)</f>
        <v>LOC</v>
      </c>
      <c r="C67" s="1">
        <v>906</v>
      </c>
      <c r="D67" s="40" t="s">
        <v>143</v>
      </c>
      <c r="E67" s="16">
        <v>55.582644999999999</v>
      </c>
      <c r="F67" s="16">
        <v>37.254508999999999</v>
      </c>
      <c r="G67" s="23">
        <f>AD67+IF(AD67&lt;180, 1, -1)*180+AC67</f>
        <v>23</v>
      </c>
      <c r="H67" s="1"/>
      <c r="I67" s="1">
        <v>1</v>
      </c>
      <c r="J67" s="23">
        <v>24.790282000000001</v>
      </c>
      <c r="K67" s="14"/>
      <c r="L67" s="15" t="str">
        <f>IF(B67="GS", 0, "X")</f>
        <v>X</v>
      </c>
      <c r="M67" s="1"/>
      <c r="N67" s="1"/>
      <c r="O67" s="23">
        <v>111.5</v>
      </c>
      <c r="P67" s="1"/>
      <c r="Q67" s="18" t="s">
        <v>67</v>
      </c>
      <c r="R67" s="14" t="str">
        <f t="shared" si="27"/>
        <v>X</v>
      </c>
      <c r="U67" s="32">
        <v>55</v>
      </c>
      <c r="V67" s="32">
        <v>35</v>
      </c>
      <c r="W67" s="32">
        <v>4.9000000000000004</v>
      </c>
      <c r="X67" s="32">
        <v>37</v>
      </c>
      <c r="Y67" s="32">
        <v>15</v>
      </c>
      <c r="Z67" s="32">
        <v>22.3</v>
      </c>
      <c r="AA67" s="32">
        <f t="shared" si="3"/>
        <v>55.584694444444445</v>
      </c>
      <c r="AB67" s="32">
        <f t="shared" si="4"/>
        <v>37.256194444444446</v>
      </c>
      <c r="AC67" s="5">
        <f>VLOOKUP(A67,TABL!D:E,2,0)</f>
        <v>10</v>
      </c>
      <c r="AD67" s="23">
        <v>193</v>
      </c>
      <c r="AE67" s="15" t="str">
        <f t="shared" si="11"/>
        <v>X</v>
      </c>
      <c r="AG67" s="10">
        <f t="shared" si="7"/>
        <v>7.3780000000027712</v>
      </c>
      <c r="AH67" s="10">
        <f t="shared" si="12"/>
        <v>6.0676000000114527</v>
      </c>
    </row>
    <row r="68" spans="1:38" x14ac:dyDescent="0.25">
      <c r="A68" s="11" t="s">
        <v>228</v>
      </c>
      <c r="B68" s="1" t="str">
        <f>VLOOKUP(C68,TABL!A:B,2,0)</f>
        <v>GS</v>
      </c>
      <c r="C68" s="1">
        <v>905</v>
      </c>
      <c r="D68" s="28" t="s">
        <v>134</v>
      </c>
      <c r="E68" s="18">
        <v>55.609997</v>
      </c>
      <c r="F68" s="18">
        <v>37.273335000000003</v>
      </c>
      <c r="G68" s="23">
        <f>AD68+IF(AD68&lt;180, 1, -1)*180+AC68</f>
        <v>23</v>
      </c>
      <c r="H68" s="1"/>
      <c r="I68" s="1">
        <v>1</v>
      </c>
      <c r="J68" s="23">
        <v>24.7</v>
      </c>
      <c r="K68" s="14"/>
      <c r="L68" s="15">
        <v>3</v>
      </c>
      <c r="M68" s="1"/>
      <c r="N68" s="1"/>
      <c r="O68" s="23">
        <v>111.5</v>
      </c>
      <c r="P68" s="1"/>
      <c r="Q68" s="1" t="s">
        <v>67</v>
      </c>
      <c r="R68" s="14" t="str">
        <f t="shared" si="27"/>
        <v>X</v>
      </c>
      <c r="U68" s="32">
        <v>55</v>
      </c>
      <c r="V68" s="32">
        <v>36</v>
      </c>
      <c r="W68" s="32">
        <v>35.700000000000003</v>
      </c>
      <c r="X68" s="32">
        <v>37</v>
      </c>
      <c r="Y68" s="32">
        <v>16</v>
      </c>
      <c r="Z68" s="32">
        <v>23.8</v>
      </c>
      <c r="AA68" s="32">
        <f t="shared" ref="AA68:AA131" si="39">U68+V68/60+W68/3600</f>
        <v>55.60991666666667</v>
      </c>
      <c r="AB68" s="32">
        <f t="shared" ref="AB68:AB131" si="40">X68+Y68/60+Z68/3600</f>
        <v>37.273277777777778</v>
      </c>
      <c r="AC68" s="5">
        <f>VLOOKUP(A68,TABL!D:E,2,0)</f>
        <v>10</v>
      </c>
      <c r="AD68" s="23">
        <v>193</v>
      </c>
      <c r="AE68" s="15">
        <v>3</v>
      </c>
      <c r="AG68" s="10">
        <f t="shared" ref="AG68:AG88" si="41">IF($B68="LOC", ABS((AA68-E68)*3600), IF($B68="GS", ABS((AA68-E68)*3600), 0))</f>
        <v>0.28919999998606727</v>
      </c>
      <c r="AH68" s="10">
        <f t="shared" si="12"/>
        <v>0.20600000000854379</v>
      </c>
    </row>
    <row r="69" spans="1:38" x14ac:dyDescent="0.25">
      <c r="A69" s="11" t="s">
        <v>228</v>
      </c>
      <c r="B69" s="18" t="str">
        <f>VLOOKUP(C69,TABL!A:B,2,0)</f>
        <v>DME</v>
      </c>
      <c r="C69" s="1">
        <v>904</v>
      </c>
      <c r="D69" s="40" t="s">
        <v>144</v>
      </c>
      <c r="E69" s="18">
        <v>55.609997</v>
      </c>
      <c r="F69" s="18">
        <v>37.273335000000003</v>
      </c>
      <c r="G69" s="23" t="str">
        <f>IF(B69="LOC", 0, IF(B69="GS", 0, "X"))</f>
        <v>X</v>
      </c>
      <c r="H69" s="1"/>
      <c r="I69" s="1">
        <v>1</v>
      </c>
      <c r="J69" s="23" t="str">
        <f>IF(B69="LOC", 0, IF(B69="GS", 0, "X"))</f>
        <v>X</v>
      </c>
      <c r="K69" s="14"/>
      <c r="L69" s="15" t="str">
        <f>IF(B69="GS", 0, "X")</f>
        <v>X</v>
      </c>
      <c r="M69" s="1"/>
      <c r="N69" s="1"/>
      <c r="O69" s="27">
        <v>111.5</v>
      </c>
      <c r="P69" s="1"/>
      <c r="Q69" s="18" t="s">
        <v>67</v>
      </c>
      <c r="R69" s="14" t="str">
        <f t="shared" si="27"/>
        <v>X</v>
      </c>
      <c r="U69" s="32">
        <v>55</v>
      </c>
      <c r="V69" s="32">
        <v>36</v>
      </c>
      <c r="W69" s="32">
        <v>35.700000000000003</v>
      </c>
      <c r="X69" s="32">
        <v>37</v>
      </c>
      <c r="Y69" s="32">
        <v>16</v>
      </c>
      <c r="Z69" s="32">
        <v>23.8</v>
      </c>
      <c r="AA69" s="32">
        <f t="shared" si="39"/>
        <v>55.60991666666667</v>
      </c>
      <c r="AB69" s="32">
        <f t="shared" si="40"/>
        <v>37.273277777777778</v>
      </c>
      <c r="AC69" s="5">
        <f>VLOOKUP(A69,TABL!D:E,2,0)</f>
        <v>10</v>
      </c>
      <c r="AD69" s="23" t="str">
        <f t="shared" si="17"/>
        <v>X</v>
      </c>
      <c r="AE69" s="15" t="str">
        <f t="shared" si="11"/>
        <v>X</v>
      </c>
      <c r="AG69" s="10">
        <f t="shared" si="41"/>
        <v>0</v>
      </c>
      <c r="AH69" s="10">
        <f t="shared" si="12"/>
        <v>0</v>
      </c>
      <c r="AK69" s="10">
        <f>ABS(AA69-E69)*3600</f>
        <v>0.28919999998606727</v>
      </c>
      <c r="AL69" s="10">
        <f>ABS(AB69-F69)*3600</f>
        <v>0.20600000000854379</v>
      </c>
    </row>
    <row r="70" spans="1:38" hidden="1" x14ac:dyDescent="0.25">
      <c r="A70" s="11" t="s">
        <v>228</v>
      </c>
      <c r="B70" s="44" t="str">
        <f>VLOOKUP(C70,TABL!A:B,2,0)</f>
        <v>NDB</v>
      </c>
      <c r="C70" s="1">
        <v>907</v>
      </c>
      <c r="D70" s="28" t="s">
        <v>181</v>
      </c>
      <c r="E70" s="18">
        <v>55.619163999999998</v>
      </c>
      <c r="F70" s="18">
        <v>37.282501000000003</v>
      </c>
      <c r="G70" s="23" t="str">
        <f>IF(B70="LOC", 0, IF(B70="GS", 0, "X"))</f>
        <v>X</v>
      </c>
      <c r="H70" s="1"/>
      <c r="I70" s="1">
        <v>1</v>
      </c>
      <c r="J70" s="23" t="str">
        <f>IF(B70="LOC", 0, IF(B70="GS", 0, "X"))</f>
        <v>X</v>
      </c>
      <c r="K70" s="14"/>
      <c r="L70" s="15" t="str">
        <f>IF(B70="GS", 0, "X")</f>
        <v>X</v>
      </c>
      <c r="M70" s="1"/>
      <c r="N70" s="1"/>
      <c r="O70" s="23">
        <v>914</v>
      </c>
      <c r="P70" s="1"/>
      <c r="Q70" s="44" t="s">
        <v>68</v>
      </c>
      <c r="R70" s="14" t="str">
        <f t="shared" si="27"/>
        <v>X</v>
      </c>
      <c r="U70" s="5">
        <v>55</v>
      </c>
      <c r="V70" s="5">
        <v>37</v>
      </c>
      <c r="W70" s="5">
        <v>9</v>
      </c>
      <c r="X70" s="5">
        <v>37</v>
      </c>
      <c r="Y70" s="5">
        <v>16</v>
      </c>
      <c r="Z70" s="5">
        <v>57</v>
      </c>
      <c r="AA70" s="5">
        <f t="shared" si="39"/>
        <v>55.619166666666665</v>
      </c>
      <c r="AB70" s="5">
        <f t="shared" si="40"/>
        <v>37.282499999999999</v>
      </c>
      <c r="AC70" s="5">
        <f>VLOOKUP(A70,TABL!D:E,2,0)</f>
        <v>10</v>
      </c>
      <c r="AD70" s="23" t="str">
        <f t="shared" si="17"/>
        <v>X</v>
      </c>
      <c r="AE70" s="15" t="str">
        <f t="shared" si="11"/>
        <v>X</v>
      </c>
      <c r="AG70" s="10">
        <f t="shared" si="41"/>
        <v>0</v>
      </c>
      <c r="AH70" s="10">
        <f t="shared" si="12"/>
        <v>0</v>
      </c>
      <c r="AI70" s="10">
        <f t="shared" ref="AI70:AI71" si="42">ABS(AA70-E70)*3600</f>
        <v>9.6000000013418685E-3</v>
      </c>
      <c r="AJ70" s="10">
        <f t="shared" ref="AJ70:AJ71" si="43">ABS(AB70-F70)*3600</f>
        <v>3.6000000164904122E-3</v>
      </c>
    </row>
    <row r="71" spans="1:38" x14ac:dyDescent="0.25">
      <c r="A71" s="11" t="s">
        <v>228</v>
      </c>
      <c r="B71" s="44" t="str">
        <f>VLOOKUP(C71,TABL!A:B,2,0)</f>
        <v>MB O</v>
      </c>
      <c r="C71" s="44">
        <v>910</v>
      </c>
      <c r="D71" s="28" t="s">
        <v>37</v>
      </c>
      <c r="E71" s="18">
        <v>55.619163999999998</v>
      </c>
      <c r="F71" s="18">
        <v>37.282501000000003</v>
      </c>
      <c r="G71" s="23" t="str">
        <f>IF(B71="LOC", 0, IF(B71="GS", 0, "X"))</f>
        <v>X</v>
      </c>
      <c r="H71" s="1"/>
      <c r="I71" s="1">
        <v>1</v>
      </c>
      <c r="J71" s="23" t="str">
        <f>IF(B71="LOC", 0, IF(B71="GS", 0, "X"))</f>
        <v>X</v>
      </c>
      <c r="K71" s="14"/>
      <c r="L71" s="15" t="str">
        <f>IF(B71="GS", 0, "X")</f>
        <v>X</v>
      </c>
      <c r="M71" s="1"/>
      <c r="N71" s="1"/>
      <c r="O71" s="23" t="str">
        <f>IF(B71="MB O", "X", IF(B71="MB I", "X", 0))</f>
        <v>X</v>
      </c>
      <c r="P71" s="1"/>
      <c r="Q71" s="14" t="str">
        <f>IF(B71="MB O", "-", IF(B71="MB I", "-", "?"))</f>
        <v>-</v>
      </c>
      <c r="R71" s="14" t="str">
        <f t="shared" si="27"/>
        <v>0</v>
      </c>
      <c r="U71" s="20">
        <v>55</v>
      </c>
      <c r="V71" s="20">
        <v>37</v>
      </c>
      <c r="W71" s="20">
        <v>9</v>
      </c>
      <c r="X71" s="20">
        <v>37</v>
      </c>
      <c r="Y71" s="20">
        <v>16</v>
      </c>
      <c r="Z71" s="20">
        <v>57</v>
      </c>
      <c r="AA71" s="5">
        <f t="shared" si="39"/>
        <v>55.619166666666665</v>
      </c>
      <c r="AB71" s="5">
        <f t="shared" si="40"/>
        <v>37.282499999999999</v>
      </c>
      <c r="AC71" s="5">
        <f>VLOOKUP(A71,TABL!D:E,2,0)</f>
        <v>10</v>
      </c>
      <c r="AD71" s="23" t="str">
        <f t="shared" ref="AD71:AD130" si="44">IF(B71="LOC", 0, IF(B71="GS", 0, "X"))</f>
        <v>X</v>
      </c>
      <c r="AE71" s="15" t="str">
        <f t="shared" ref="AE71:AE134" si="45">IF(B71="GS", 0, "X")</f>
        <v>X</v>
      </c>
      <c r="AG71" s="10">
        <f t="shared" si="41"/>
        <v>0</v>
      </c>
      <c r="AH71" s="10">
        <f t="shared" si="12"/>
        <v>0</v>
      </c>
      <c r="AI71" s="10">
        <f t="shared" si="42"/>
        <v>9.6000000013418685E-3</v>
      </c>
      <c r="AJ71" s="10">
        <f t="shared" si="43"/>
        <v>3.6000000164904122E-3</v>
      </c>
    </row>
    <row r="72" spans="1:38" x14ac:dyDescent="0.25">
      <c r="A72" s="11" t="s">
        <v>228</v>
      </c>
      <c r="B72" s="18" t="str">
        <f>VLOOKUP(C72,TABL!A:B,2,0)</f>
        <v>LOC</v>
      </c>
      <c r="C72" s="1">
        <v>906</v>
      </c>
      <c r="D72" s="40" t="s">
        <v>145</v>
      </c>
      <c r="E72" s="18">
        <v>55.599024999999997</v>
      </c>
      <c r="F72" s="16">
        <v>37.295298000000003</v>
      </c>
      <c r="G72" s="23">
        <f>AD72+IF(AD72&lt;180, 1, -1)*180+AC72</f>
        <v>248</v>
      </c>
      <c r="H72" s="1"/>
      <c r="I72" s="1">
        <v>1</v>
      </c>
      <c r="J72" s="23">
        <v>249.7</v>
      </c>
      <c r="K72" s="14"/>
      <c r="L72" s="15" t="str">
        <f>IF(B72="GS", 0, "X")</f>
        <v>X</v>
      </c>
      <c r="M72" s="1"/>
      <c r="N72" s="1"/>
      <c r="O72" s="23">
        <v>108.9</v>
      </c>
      <c r="P72" s="1"/>
      <c r="Q72" s="18" t="s">
        <v>69</v>
      </c>
      <c r="R72" s="14" t="str">
        <f t="shared" si="27"/>
        <v>X</v>
      </c>
      <c r="U72" s="32">
        <v>55</v>
      </c>
      <c r="V72" s="32">
        <v>35</v>
      </c>
      <c r="W72" s="32">
        <v>57.8</v>
      </c>
      <c r="X72" s="32">
        <v>37</v>
      </c>
      <c r="Y72" s="32">
        <v>17</v>
      </c>
      <c r="Z72" s="32">
        <v>46.3</v>
      </c>
      <c r="AA72" s="32">
        <f t="shared" si="39"/>
        <v>55.599388888888889</v>
      </c>
      <c r="AB72" s="32">
        <f t="shared" si="40"/>
        <v>37.296194444444446</v>
      </c>
      <c r="AC72" s="5">
        <f>VLOOKUP(A72,TABL!D:E,2,0)</f>
        <v>10</v>
      </c>
      <c r="AD72" s="23">
        <v>58</v>
      </c>
      <c r="AE72" s="15" t="str">
        <f t="shared" si="45"/>
        <v>X</v>
      </c>
      <c r="AG72" s="10">
        <f t="shared" si="41"/>
        <v>1.3100000000093814</v>
      </c>
      <c r="AH72" s="10">
        <f t="shared" ref="AH72:AH130" si="46">IF($B72="LOC", ABS((AB72-F72)*3600), IF($B72="GS", ABS((AB72-F72)*3600), 0))</f>
        <v>3.227199999994923</v>
      </c>
    </row>
    <row r="73" spans="1:38" x14ac:dyDescent="0.25">
      <c r="A73" s="11" t="s">
        <v>228</v>
      </c>
      <c r="B73" s="18" t="str">
        <f>VLOOKUP(C73,TABL!A:B,2,0)</f>
        <v>GS</v>
      </c>
      <c r="C73" s="1">
        <v>905</v>
      </c>
      <c r="D73" s="40" t="s">
        <v>134</v>
      </c>
      <c r="E73" s="16">
        <v>55.588054999999997</v>
      </c>
      <c r="F73" s="16">
        <v>37.252777000000002</v>
      </c>
      <c r="G73" s="23">
        <f>AD73+IF(AD73&lt;180, 1, -1)*180+AC73</f>
        <v>248</v>
      </c>
      <c r="H73" s="1"/>
      <c r="I73" s="1">
        <v>1</v>
      </c>
      <c r="J73" s="23">
        <v>248.33</v>
      </c>
      <c r="K73" s="14"/>
      <c r="L73" s="15">
        <v>3</v>
      </c>
      <c r="M73" s="1"/>
      <c r="N73" s="1"/>
      <c r="O73" s="23">
        <v>108.9</v>
      </c>
      <c r="P73" s="1"/>
      <c r="Q73" s="1" t="s">
        <v>69</v>
      </c>
      <c r="R73" s="14" t="str">
        <f t="shared" ref="R73:R104" si="47">IF(Q73="-", "0", "X")</f>
        <v>X</v>
      </c>
      <c r="U73" s="32">
        <v>55</v>
      </c>
      <c r="V73" s="32">
        <v>35</v>
      </c>
      <c r="W73" s="32">
        <v>11.1</v>
      </c>
      <c r="X73" s="32">
        <v>37</v>
      </c>
      <c r="Y73" s="32">
        <v>14</v>
      </c>
      <c r="Z73" s="32">
        <v>37.1</v>
      </c>
      <c r="AA73" s="32">
        <f t="shared" si="39"/>
        <v>55.586416666666672</v>
      </c>
      <c r="AB73" s="32">
        <f t="shared" si="40"/>
        <v>37.243638888888889</v>
      </c>
      <c r="AC73" s="5">
        <f>VLOOKUP(A73,TABL!D:E,2,0)</f>
        <v>10</v>
      </c>
      <c r="AD73" s="23">
        <v>58</v>
      </c>
      <c r="AE73" s="15">
        <v>3</v>
      </c>
      <c r="AG73" s="10">
        <f t="shared" si="41"/>
        <v>5.8979999999706934</v>
      </c>
      <c r="AH73" s="10">
        <f t="shared" si="46"/>
        <v>32.897200000007842</v>
      </c>
    </row>
    <row r="74" spans="1:38" x14ac:dyDescent="0.25">
      <c r="A74" s="11" t="s">
        <v>228</v>
      </c>
      <c r="B74" s="18" t="str">
        <f>VLOOKUP(C74,TABL!A:B,2,0)</f>
        <v>DME</v>
      </c>
      <c r="C74" s="18">
        <v>904</v>
      </c>
      <c r="D74" s="29" t="s">
        <v>231</v>
      </c>
      <c r="E74" s="16">
        <v>55.586387999999999</v>
      </c>
      <c r="F74" s="16">
        <v>37.243609999999997</v>
      </c>
      <c r="G74" s="23" t="str">
        <f>IF(B74="LOC", 0, IF(B74="GS", 0, "X"))</f>
        <v>X</v>
      </c>
      <c r="H74" s="1"/>
      <c r="I74" s="1">
        <v>1</v>
      </c>
      <c r="J74" s="23" t="str">
        <f>IF(B74="LOC", 0, IF(B74="GS", 0, "X"))</f>
        <v>X</v>
      </c>
      <c r="K74" s="14"/>
      <c r="L74" s="15" t="str">
        <f>IF(B74="GS", 0, "X")</f>
        <v>X</v>
      </c>
      <c r="M74" s="1"/>
      <c r="N74" s="1"/>
      <c r="O74" s="27">
        <v>108.9</v>
      </c>
      <c r="P74" s="1"/>
      <c r="Q74" s="17" t="s">
        <v>69</v>
      </c>
      <c r="R74" s="14" t="str">
        <f t="shared" si="47"/>
        <v>X</v>
      </c>
      <c r="U74" s="32">
        <v>55</v>
      </c>
      <c r="V74" s="32">
        <v>35</v>
      </c>
      <c r="W74" s="32">
        <v>11.1</v>
      </c>
      <c r="X74" s="32">
        <v>37</v>
      </c>
      <c r="Y74" s="32">
        <v>14</v>
      </c>
      <c r="Z74" s="32">
        <v>37.1</v>
      </c>
      <c r="AA74" s="32">
        <f t="shared" si="39"/>
        <v>55.586416666666672</v>
      </c>
      <c r="AB74" s="32">
        <f t="shared" si="40"/>
        <v>37.243638888888889</v>
      </c>
      <c r="AC74" s="5">
        <f>VLOOKUP(A74,TABL!D:E,2,0)</f>
        <v>10</v>
      </c>
      <c r="AD74" s="23" t="str">
        <f t="shared" si="44"/>
        <v>X</v>
      </c>
      <c r="AE74" s="15" t="str">
        <f t="shared" si="45"/>
        <v>X</v>
      </c>
      <c r="AG74" s="10">
        <f t="shared" si="41"/>
        <v>0</v>
      </c>
      <c r="AH74" s="10">
        <f t="shared" si="46"/>
        <v>0</v>
      </c>
      <c r="AK74" s="10">
        <f>ABS(AA74-E74)*3600</f>
        <v>0.10320000002081997</v>
      </c>
      <c r="AL74" s="10">
        <f>ABS(AB74-F74)*3600</f>
        <v>0.10400000001027365</v>
      </c>
    </row>
    <row r="75" spans="1:38" hidden="1" x14ac:dyDescent="0.25">
      <c r="A75" s="11" t="s">
        <v>228</v>
      </c>
      <c r="B75" s="44" t="str">
        <f>VLOOKUP(C75,TABL!A:B,2,0)</f>
        <v>NDB</v>
      </c>
      <c r="C75" s="1">
        <v>907</v>
      </c>
      <c r="D75" s="28" t="s">
        <v>182</v>
      </c>
      <c r="E75" s="12">
        <v>55.583611111111111</v>
      </c>
      <c r="F75" s="12">
        <v>37.225555555555559</v>
      </c>
      <c r="G75" s="23" t="str">
        <f>IF(B75="LOC", 0, IF(B75="GS", 0, "X"))</f>
        <v>X</v>
      </c>
      <c r="H75" s="1"/>
      <c r="I75" s="1">
        <v>1</v>
      </c>
      <c r="J75" s="23" t="str">
        <f>IF(B75="LOC", 0, IF(B75="GS", 0, "X"))</f>
        <v>X</v>
      </c>
      <c r="K75" s="14"/>
      <c r="L75" s="15" t="str">
        <f>IF(B75="GS", 0, "X")</f>
        <v>X</v>
      </c>
      <c r="M75" s="1"/>
      <c r="N75" s="1"/>
      <c r="O75" s="23">
        <v>249</v>
      </c>
      <c r="P75" s="1"/>
      <c r="Q75" s="1" t="s">
        <v>70</v>
      </c>
      <c r="R75" s="14" t="str">
        <f t="shared" si="47"/>
        <v>X</v>
      </c>
      <c r="U75" s="5">
        <v>55</v>
      </c>
      <c r="V75" s="5">
        <v>35</v>
      </c>
      <c r="W75" s="5">
        <v>1</v>
      </c>
      <c r="X75" s="5">
        <v>37</v>
      </c>
      <c r="Y75" s="5">
        <v>13</v>
      </c>
      <c r="Z75" s="5">
        <v>32</v>
      </c>
      <c r="AA75" s="5">
        <f t="shared" si="39"/>
        <v>55.583611111111111</v>
      </c>
      <c r="AB75" s="5">
        <f t="shared" si="40"/>
        <v>37.225555555555559</v>
      </c>
      <c r="AC75" s="5">
        <f>VLOOKUP(A75,TABL!D:E,2,0)</f>
        <v>10</v>
      </c>
      <c r="AD75" s="23" t="str">
        <f t="shared" si="44"/>
        <v>X</v>
      </c>
      <c r="AE75" s="15" t="str">
        <f t="shared" si="45"/>
        <v>X</v>
      </c>
      <c r="AG75" s="10">
        <f t="shared" si="41"/>
        <v>0</v>
      </c>
      <c r="AH75" s="10">
        <f t="shared" si="46"/>
        <v>0</v>
      </c>
      <c r="AI75" s="10">
        <f t="shared" ref="AI75:AI76" si="48">ABS(AA75-E75)*3600</f>
        <v>0</v>
      </c>
      <c r="AJ75" s="10">
        <f t="shared" ref="AJ75:AJ76" si="49">ABS(AB75-F75)*3600</f>
        <v>0</v>
      </c>
    </row>
    <row r="76" spans="1:38" x14ac:dyDescent="0.25">
      <c r="A76" s="11" t="s">
        <v>228</v>
      </c>
      <c r="B76" s="1" t="str">
        <f>VLOOKUP(C76,TABL!A:B,2,0)</f>
        <v>MB O</v>
      </c>
      <c r="C76" s="1">
        <v>910</v>
      </c>
      <c r="D76" s="28" t="s">
        <v>37</v>
      </c>
      <c r="E76" s="12">
        <v>55.583611111111111</v>
      </c>
      <c r="F76" s="12">
        <v>37.225555555555559</v>
      </c>
      <c r="G76" s="23" t="str">
        <f>IF(B76="LOC", 0, IF(B76="GS", 0, "X"))</f>
        <v>X</v>
      </c>
      <c r="H76" s="1"/>
      <c r="I76" s="1">
        <v>1</v>
      </c>
      <c r="J76" s="23" t="str">
        <f>IF(B76="LOC", 0, IF(B76="GS", 0, "X"))</f>
        <v>X</v>
      </c>
      <c r="K76" s="14"/>
      <c r="L76" s="15" t="str">
        <f>IF(B76="GS", 0, "X")</f>
        <v>X</v>
      </c>
      <c r="M76" s="1"/>
      <c r="N76" s="1"/>
      <c r="O76" s="23" t="str">
        <f>IF(B76="MB O", "X", IF(B76="MB I", "X", 0))</f>
        <v>X</v>
      </c>
      <c r="P76" s="1"/>
      <c r="Q76" s="14" t="str">
        <f>IF(B76="MB O", "-", IF(B76="MB I", "-", "?"))</f>
        <v>-</v>
      </c>
      <c r="R76" s="14" t="str">
        <f t="shared" si="47"/>
        <v>0</v>
      </c>
      <c r="U76" s="20">
        <v>55</v>
      </c>
      <c r="V76" s="20">
        <v>35</v>
      </c>
      <c r="W76" s="20">
        <v>1</v>
      </c>
      <c r="X76" s="20">
        <v>37</v>
      </c>
      <c r="Y76" s="20">
        <v>13</v>
      </c>
      <c r="Z76" s="20">
        <v>32</v>
      </c>
      <c r="AA76" s="5">
        <f t="shared" si="39"/>
        <v>55.583611111111111</v>
      </c>
      <c r="AB76" s="5">
        <f t="shared" si="40"/>
        <v>37.225555555555559</v>
      </c>
      <c r="AC76" s="5">
        <f>VLOOKUP(A76,TABL!D:E,2,0)</f>
        <v>10</v>
      </c>
      <c r="AD76" s="23" t="str">
        <f t="shared" si="44"/>
        <v>X</v>
      </c>
      <c r="AE76" s="15" t="str">
        <f t="shared" si="45"/>
        <v>X</v>
      </c>
      <c r="AG76" s="10">
        <f t="shared" si="41"/>
        <v>0</v>
      </c>
      <c r="AH76" s="10">
        <f t="shared" si="46"/>
        <v>0</v>
      </c>
      <c r="AI76" s="10">
        <f t="shared" si="48"/>
        <v>0</v>
      </c>
      <c r="AJ76" s="10">
        <f t="shared" si="49"/>
        <v>0</v>
      </c>
    </row>
    <row r="77" spans="1:38" x14ac:dyDescent="0.25">
      <c r="A77" s="11" t="s">
        <v>228</v>
      </c>
      <c r="B77" s="1" t="str">
        <f>VLOOKUP(C77,TABL!A:B,2,0)</f>
        <v>LOC</v>
      </c>
      <c r="C77" s="1">
        <v>906</v>
      </c>
      <c r="D77" s="28" t="s">
        <v>146</v>
      </c>
      <c r="E77" s="18">
        <v>55.584744000000001</v>
      </c>
      <c r="F77" s="18">
        <v>37.232030000000002</v>
      </c>
      <c r="G77" s="23">
        <f>AD77+IF(AD77&lt;180, 1, -1)*180+AC77</f>
        <v>68</v>
      </c>
      <c r="H77" s="1"/>
      <c r="I77" s="1">
        <v>1</v>
      </c>
      <c r="J77" s="23">
        <v>69.699979999999996</v>
      </c>
      <c r="K77" s="14"/>
      <c r="L77" s="15" t="str">
        <f>IF(B77="GS", 0, "X")</f>
        <v>X</v>
      </c>
      <c r="M77" s="1"/>
      <c r="N77" s="1"/>
      <c r="O77" s="23">
        <v>111.1</v>
      </c>
      <c r="P77" s="1"/>
      <c r="Q77" s="1" t="s">
        <v>71</v>
      </c>
      <c r="R77" s="14" t="str">
        <f t="shared" si="47"/>
        <v>X</v>
      </c>
      <c r="U77" s="32">
        <v>55</v>
      </c>
      <c r="V77" s="32">
        <v>35</v>
      </c>
      <c r="W77" s="32">
        <v>5.8</v>
      </c>
      <c r="X77" s="32">
        <v>37</v>
      </c>
      <c r="Y77" s="32">
        <v>13</v>
      </c>
      <c r="Z77" s="32">
        <v>55.2</v>
      </c>
      <c r="AA77" s="32">
        <f t="shared" si="39"/>
        <v>55.584944444444446</v>
      </c>
      <c r="AB77" s="32">
        <f t="shared" si="40"/>
        <v>37.231999999999999</v>
      </c>
      <c r="AC77" s="5">
        <f>VLOOKUP(A77,TABL!D:E,2,0)</f>
        <v>10</v>
      </c>
      <c r="AD77" s="23">
        <v>238</v>
      </c>
      <c r="AE77" s="15" t="str">
        <f t="shared" si="45"/>
        <v>X</v>
      </c>
      <c r="AG77" s="10">
        <f t="shared" si="41"/>
        <v>0.72160000000280888</v>
      </c>
      <c r="AH77" s="10">
        <f t="shared" si="46"/>
        <v>0.10800000000870114</v>
      </c>
    </row>
    <row r="78" spans="1:38" x14ac:dyDescent="0.25">
      <c r="A78" s="11" t="s">
        <v>228</v>
      </c>
      <c r="B78" s="1" t="str">
        <f>VLOOKUP(C78,TABL!A:B,2,0)</f>
        <v>GS</v>
      </c>
      <c r="C78" s="1">
        <v>905</v>
      </c>
      <c r="D78" s="28" t="s">
        <v>134</v>
      </c>
      <c r="E78" s="18">
        <v>55.595832999999999</v>
      </c>
      <c r="F78" s="18">
        <v>37.286667000000001</v>
      </c>
      <c r="G78" s="23">
        <f>AD78+IF(AD78&lt;180, 1, -1)*180+AC78</f>
        <v>68</v>
      </c>
      <c r="H78" s="1"/>
      <c r="I78" s="1">
        <v>1</v>
      </c>
      <c r="J78" s="23">
        <v>69.699979999999996</v>
      </c>
      <c r="K78" s="14"/>
      <c r="L78" s="15">
        <v>3</v>
      </c>
      <c r="M78" s="1"/>
      <c r="N78" s="1"/>
      <c r="O78" s="23">
        <v>111.1</v>
      </c>
      <c r="P78" s="1"/>
      <c r="Q78" s="1" t="s">
        <v>71</v>
      </c>
      <c r="R78" s="14" t="str">
        <f t="shared" si="47"/>
        <v>X</v>
      </c>
      <c r="U78" s="32">
        <v>55</v>
      </c>
      <c r="V78" s="32">
        <v>35</v>
      </c>
      <c r="W78" s="32">
        <v>45.7</v>
      </c>
      <c r="X78" s="32">
        <v>37</v>
      </c>
      <c r="Y78" s="32">
        <v>17</v>
      </c>
      <c r="Z78" s="32">
        <v>11.1</v>
      </c>
      <c r="AA78" s="32">
        <f t="shared" si="39"/>
        <v>55.596027777777778</v>
      </c>
      <c r="AB78" s="32">
        <f t="shared" si="40"/>
        <v>37.286416666666668</v>
      </c>
      <c r="AC78" s="5">
        <f>VLOOKUP(A78,TABL!D:E,2,0)</f>
        <v>10</v>
      </c>
      <c r="AD78" s="23">
        <v>238</v>
      </c>
      <c r="AE78" s="15">
        <v>3</v>
      </c>
      <c r="AG78" s="10">
        <f t="shared" si="41"/>
        <v>0.70120000000315486</v>
      </c>
      <c r="AH78" s="10">
        <f t="shared" si="46"/>
        <v>0.90120000000126765</v>
      </c>
    </row>
    <row r="79" spans="1:38" x14ac:dyDescent="0.25">
      <c r="A79" s="11" t="s">
        <v>228</v>
      </c>
      <c r="B79" s="18" t="str">
        <f>VLOOKUP(C79,TABL!A:B,2,0)</f>
        <v>DME</v>
      </c>
      <c r="C79" s="1">
        <v>904</v>
      </c>
      <c r="D79" s="40" t="s">
        <v>147</v>
      </c>
      <c r="E79" s="18">
        <v>55.595832999999999</v>
      </c>
      <c r="F79" s="17">
        <v>37.286667000000001</v>
      </c>
      <c r="G79" s="23" t="str">
        <f t="shared" ref="G79:G88" si="50">IF(B79="LOC", 0, IF(B79="GS", 0, "X"))</f>
        <v>X</v>
      </c>
      <c r="H79" s="1"/>
      <c r="I79" s="1">
        <v>1</v>
      </c>
      <c r="J79" s="23" t="str">
        <f t="shared" ref="J79:J88" si="51">IF(B79="LOC", 0, IF(B79="GS", 0, "X"))</f>
        <v>X</v>
      </c>
      <c r="K79" s="14"/>
      <c r="L79" s="15" t="str">
        <f t="shared" ref="L79:L89" si="52">IF(B79="GS", 0, "X")</f>
        <v>X</v>
      </c>
      <c r="M79" s="1"/>
      <c r="N79" s="1"/>
      <c r="O79" s="23">
        <v>111.1</v>
      </c>
      <c r="P79" s="1"/>
      <c r="Q79" s="18" t="s">
        <v>71</v>
      </c>
      <c r="R79" s="14" t="str">
        <f t="shared" si="47"/>
        <v>X</v>
      </c>
      <c r="U79" s="32">
        <v>55</v>
      </c>
      <c r="V79" s="32">
        <v>35</v>
      </c>
      <c r="W79" s="32">
        <v>45.7</v>
      </c>
      <c r="X79" s="32">
        <v>37</v>
      </c>
      <c r="Y79" s="32">
        <v>17</v>
      </c>
      <c r="Z79" s="32">
        <v>11.1</v>
      </c>
      <c r="AA79" s="32">
        <f t="shared" si="39"/>
        <v>55.596027777777778</v>
      </c>
      <c r="AB79" s="32">
        <f t="shared" si="40"/>
        <v>37.286416666666668</v>
      </c>
      <c r="AC79" s="5">
        <f>VLOOKUP(A79,TABL!D:E,2,0)</f>
        <v>10</v>
      </c>
      <c r="AD79" s="23" t="str">
        <f t="shared" si="44"/>
        <v>X</v>
      </c>
      <c r="AE79" s="15" t="str">
        <f t="shared" si="45"/>
        <v>X</v>
      </c>
      <c r="AG79" s="10">
        <f t="shared" si="41"/>
        <v>0</v>
      </c>
      <c r="AH79" s="10">
        <f t="shared" si="46"/>
        <v>0</v>
      </c>
      <c r="AK79" s="10">
        <f>ABS(AA79-E79)*3600</f>
        <v>0.70120000000315486</v>
      </c>
      <c r="AL79" s="10">
        <f>ABS(AB79-F79)*3600</f>
        <v>0.90120000000126765</v>
      </c>
    </row>
    <row r="80" spans="1:38" hidden="1" x14ac:dyDescent="0.25">
      <c r="A80" s="11" t="s">
        <v>228</v>
      </c>
      <c r="B80" s="1" t="str">
        <f>VLOOKUP(C80,TABL!A:B,2,0)</f>
        <v>NDB</v>
      </c>
      <c r="C80" s="1">
        <v>907</v>
      </c>
      <c r="D80" s="28" t="s">
        <v>183</v>
      </c>
      <c r="E80" s="18">
        <v>55.601387000000003</v>
      </c>
      <c r="F80" s="12">
        <v>37.30555555555555</v>
      </c>
      <c r="G80" s="23" t="str">
        <f t="shared" si="50"/>
        <v>X</v>
      </c>
      <c r="H80" s="1"/>
      <c r="I80" s="1">
        <v>1</v>
      </c>
      <c r="J80" s="23" t="str">
        <f t="shared" si="51"/>
        <v>X</v>
      </c>
      <c r="K80" s="14"/>
      <c r="L80" s="15" t="str">
        <f t="shared" si="52"/>
        <v>X</v>
      </c>
      <c r="M80" s="1"/>
      <c r="N80" s="1"/>
      <c r="O80" s="23">
        <v>852</v>
      </c>
      <c r="P80" s="1"/>
      <c r="Q80" s="1" t="s">
        <v>72</v>
      </c>
      <c r="R80" s="14" t="str">
        <f t="shared" si="47"/>
        <v>X</v>
      </c>
      <c r="U80" s="5">
        <v>55</v>
      </c>
      <c r="V80" s="5">
        <v>36</v>
      </c>
      <c r="W80" s="5">
        <v>5</v>
      </c>
      <c r="X80" s="5">
        <v>37</v>
      </c>
      <c r="Y80" s="5">
        <v>18</v>
      </c>
      <c r="Z80" s="5">
        <v>20</v>
      </c>
      <c r="AA80" s="5">
        <f t="shared" si="39"/>
        <v>55.601388888888891</v>
      </c>
      <c r="AB80" s="5">
        <f t="shared" si="40"/>
        <v>37.30555555555555</v>
      </c>
      <c r="AC80" s="5">
        <f>VLOOKUP(A80,TABL!D:E,2,0)</f>
        <v>10</v>
      </c>
      <c r="AD80" s="23" t="str">
        <f t="shared" si="44"/>
        <v>X</v>
      </c>
      <c r="AE80" s="15" t="str">
        <f t="shared" si="45"/>
        <v>X</v>
      </c>
      <c r="AG80" s="10">
        <f t="shared" si="41"/>
        <v>0</v>
      </c>
      <c r="AH80" s="10">
        <f t="shared" si="46"/>
        <v>0</v>
      </c>
      <c r="AI80" s="10">
        <f t="shared" ref="AI80:AI88" si="53">ABS(AA80-E80)*3600</f>
        <v>6.7999999998846761E-3</v>
      </c>
      <c r="AJ80" s="10">
        <f t="shared" ref="AJ80:AJ88" si="54">ABS(AB80-F80)*3600</f>
        <v>0</v>
      </c>
    </row>
    <row r="81" spans="1:36" x14ac:dyDescent="0.25">
      <c r="A81" s="11" t="s">
        <v>228</v>
      </c>
      <c r="B81" s="1" t="str">
        <f>VLOOKUP(C81,TABL!A:B,2,0)</f>
        <v>MB O</v>
      </c>
      <c r="C81" s="1">
        <v>910</v>
      </c>
      <c r="D81" s="28" t="s">
        <v>37</v>
      </c>
      <c r="E81" s="18">
        <v>55.601387000000003</v>
      </c>
      <c r="F81" s="12">
        <v>37.30555555555555</v>
      </c>
      <c r="G81" s="23" t="str">
        <f t="shared" si="50"/>
        <v>X</v>
      </c>
      <c r="H81" s="1"/>
      <c r="I81" s="1">
        <v>1</v>
      </c>
      <c r="J81" s="23" t="str">
        <f t="shared" si="51"/>
        <v>X</v>
      </c>
      <c r="K81" s="14"/>
      <c r="L81" s="15" t="str">
        <f t="shared" si="52"/>
        <v>X</v>
      </c>
      <c r="M81" s="1"/>
      <c r="N81" s="1"/>
      <c r="O81" s="23" t="str">
        <f>IF(B81="MB O", "X", IF(B81="MB I", "X", 0))</f>
        <v>X</v>
      </c>
      <c r="P81" s="1"/>
      <c r="Q81" s="14" t="str">
        <f>IF(B81="MB O", "-", IF(B81="MB I", "-", "?"))</f>
        <v>-</v>
      </c>
      <c r="R81" s="14" t="str">
        <f t="shared" si="47"/>
        <v>0</v>
      </c>
      <c r="U81" s="20">
        <v>55</v>
      </c>
      <c r="V81" s="20">
        <v>36</v>
      </c>
      <c r="W81" s="20">
        <v>5</v>
      </c>
      <c r="X81" s="20">
        <v>37</v>
      </c>
      <c r="Y81" s="20">
        <v>18</v>
      </c>
      <c r="Z81" s="20">
        <v>20</v>
      </c>
      <c r="AA81" s="5">
        <f t="shared" si="39"/>
        <v>55.601388888888891</v>
      </c>
      <c r="AB81" s="5">
        <f t="shared" si="40"/>
        <v>37.30555555555555</v>
      </c>
      <c r="AC81" s="5">
        <f>VLOOKUP(A81,TABL!D:E,2,0)</f>
        <v>10</v>
      </c>
      <c r="AD81" s="23" t="str">
        <f t="shared" si="44"/>
        <v>X</v>
      </c>
      <c r="AE81" s="15" t="str">
        <f t="shared" si="45"/>
        <v>X</v>
      </c>
      <c r="AG81" s="10">
        <f t="shared" si="41"/>
        <v>0</v>
      </c>
      <c r="AH81" s="10">
        <f t="shared" si="46"/>
        <v>0</v>
      </c>
      <c r="AI81" s="10">
        <f t="shared" si="53"/>
        <v>6.7999999998846761E-3</v>
      </c>
      <c r="AJ81" s="10">
        <f t="shared" si="54"/>
        <v>0</v>
      </c>
    </row>
    <row r="82" spans="1:36" hidden="1" x14ac:dyDescent="0.25">
      <c r="A82" s="11" t="s">
        <v>232</v>
      </c>
      <c r="B82" s="18" t="str">
        <f>VLOOKUP(C82,TABL!A:B,2,0)</f>
        <v>NDB</v>
      </c>
      <c r="C82" s="18">
        <v>907</v>
      </c>
      <c r="D82" s="36" t="s">
        <v>184</v>
      </c>
      <c r="E82" s="12">
        <v>55.642499999999998</v>
      </c>
      <c r="F82" s="12">
        <v>36.713611111111113</v>
      </c>
      <c r="G82" s="23" t="str">
        <f t="shared" si="50"/>
        <v>X</v>
      </c>
      <c r="H82" s="12"/>
      <c r="I82" s="12">
        <v>1</v>
      </c>
      <c r="J82" s="34" t="str">
        <f t="shared" si="51"/>
        <v>X</v>
      </c>
      <c r="K82" s="35"/>
      <c r="L82" s="31" t="str">
        <f t="shared" si="52"/>
        <v>X</v>
      </c>
      <c r="M82" s="18"/>
      <c r="N82" s="18"/>
      <c r="O82" s="34">
        <v>670</v>
      </c>
      <c r="P82" s="18"/>
      <c r="Q82" s="18" t="s">
        <v>73</v>
      </c>
      <c r="R82" s="13" t="str">
        <f t="shared" si="47"/>
        <v>X</v>
      </c>
      <c r="U82" s="5">
        <v>55</v>
      </c>
      <c r="V82" s="5">
        <v>38</v>
      </c>
      <c r="W82" s="5">
        <v>33</v>
      </c>
      <c r="X82" s="5">
        <v>36</v>
      </c>
      <c r="Y82" s="5">
        <v>42</v>
      </c>
      <c r="Z82" s="5">
        <v>49</v>
      </c>
      <c r="AA82" s="5">
        <f>U82+V82/60+W82/3600</f>
        <v>55.642499999999998</v>
      </c>
      <c r="AB82" s="5">
        <f>X82+Y82/60+Z82/3600</f>
        <v>36.713611111111113</v>
      </c>
      <c r="AC82" s="5">
        <f>VLOOKUP(A82,TABL!D:E,2,0)</f>
        <v>10</v>
      </c>
      <c r="AD82" s="23" t="str">
        <f t="shared" si="44"/>
        <v>X</v>
      </c>
      <c r="AE82" s="15" t="str">
        <f t="shared" si="45"/>
        <v>X</v>
      </c>
      <c r="AG82" s="10">
        <f t="shared" si="41"/>
        <v>0</v>
      </c>
      <c r="AH82" s="10">
        <f t="shared" si="46"/>
        <v>0</v>
      </c>
      <c r="AI82" s="10">
        <f t="shared" si="53"/>
        <v>0</v>
      </c>
      <c r="AJ82" s="10">
        <f t="shared" si="54"/>
        <v>0</v>
      </c>
    </row>
    <row r="83" spans="1:36" x14ac:dyDescent="0.25">
      <c r="A83" s="11" t="s">
        <v>232</v>
      </c>
      <c r="B83" s="18" t="str">
        <f>VLOOKUP(C83,TABL!A:B,2,0)</f>
        <v>MB O</v>
      </c>
      <c r="C83" s="18">
        <v>910</v>
      </c>
      <c r="D83" s="36" t="s">
        <v>37</v>
      </c>
      <c r="E83" s="12">
        <v>55.642499999999998</v>
      </c>
      <c r="F83" s="12">
        <v>36.713611111111113</v>
      </c>
      <c r="G83" s="23" t="str">
        <f t="shared" si="50"/>
        <v>X</v>
      </c>
      <c r="H83" s="12"/>
      <c r="I83" s="12">
        <v>1</v>
      </c>
      <c r="J83" s="34" t="str">
        <f t="shared" si="51"/>
        <v>X</v>
      </c>
      <c r="K83" s="35"/>
      <c r="L83" s="31" t="str">
        <f t="shared" si="52"/>
        <v>X</v>
      </c>
      <c r="M83" s="18"/>
      <c r="N83" s="18"/>
      <c r="O83" s="34" t="str">
        <f>IF(B83="MB O", "X", IF(B83="MB I", "X", 0))</f>
        <v>X</v>
      </c>
      <c r="P83" s="18"/>
      <c r="Q83" s="35" t="str">
        <f>IF(B83="MB O", "-", IF(B83="MB I", "-", "?"))</f>
        <v>-</v>
      </c>
      <c r="R83" s="13" t="str">
        <f t="shared" si="47"/>
        <v>0</v>
      </c>
      <c r="U83" s="5">
        <v>55</v>
      </c>
      <c r="V83" s="5">
        <v>38</v>
      </c>
      <c r="W83" s="5">
        <v>33</v>
      </c>
      <c r="X83" s="5">
        <v>36</v>
      </c>
      <c r="Y83" s="5">
        <v>42</v>
      </c>
      <c r="Z83" s="5">
        <v>49</v>
      </c>
      <c r="AA83" s="5">
        <f>U83+V83/60+W83/3600</f>
        <v>55.642499999999998</v>
      </c>
      <c r="AB83" s="5">
        <f>X83+Y83/60+Z83/3600</f>
        <v>36.713611111111113</v>
      </c>
      <c r="AC83" s="5">
        <f>VLOOKUP(A83,TABL!D:E,2,0)</f>
        <v>10</v>
      </c>
      <c r="AD83" s="23" t="str">
        <f t="shared" si="44"/>
        <v>X</v>
      </c>
      <c r="AE83" s="15" t="str">
        <f t="shared" si="45"/>
        <v>X</v>
      </c>
      <c r="AG83" s="10">
        <f t="shared" si="41"/>
        <v>0</v>
      </c>
      <c r="AH83" s="10">
        <f t="shared" si="46"/>
        <v>0</v>
      </c>
      <c r="AI83" s="10">
        <f t="shared" si="53"/>
        <v>0</v>
      </c>
      <c r="AJ83" s="10">
        <f t="shared" si="54"/>
        <v>0</v>
      </c>
    </row>
    <row r="84" spans="1:36" hidden="1" x14ac:dyDescent="0.25">
      <c r="A84" s="11" t="s">
        <v>232</v>
      </c>
      <c r="B84" s="18" t="str">
        <f>VLOOKUP(C84,TABL!A:B,2,0)</f>
        <v>NDB</v>
      </c>
      <c r="C84" s="18">
        <v>907</v>
      </c>
      <c r="D84" s="36" t="s">
        <v>165</v>
      </c>
      <c r="E84" s="12">
        <v>55.624722222222225</v>
      </c>
      <c r="F84" s="12">
        <v>36.67583333333333</v>
      </c>
      <c r="G84" s="23" t="str">
        <f t="shared" si="50"/>
        <v>X</v>
      </c>
      <c r="H84" s="12"/>
      <c r="I84" s="12">
        <v>1</v>
      </c>
      <c r="J84" s="34" t="str">
        <f t="shared" si="51"/>
        <v>X</v>
      </c>
      <c r="K84" s="35"/>
      <c r="L84" s="31" t="str">
        <f t="shared" si="52"/>
        <v>X</v>
      </c>
      <c r="M84" s="18"/>
      <c r="N84" s="18"/>
      <c r="O84" s="34">
        <v>326</v>
      </c>
      <c r="P84" s="18"/>
      <c r="Q84" s="18" t="s">
        <v>53</v>
      </c>
      <c r="R84" s="13" t="str">
        <f t="shared" si="47"/>
        <v>X</v>
      </c>
      <c r="U84" s="5">
        <v>55</v>
      </c>
      <c r="V84" s="5">
        <v>37</v>
      </c>
      <c r="W84" s="5">
        <v>29</v>
      </c>
      <c r="X84" s="5">
        <v>36</v>
      </c>
      <c r="Y84" s="5">
        <v>40</v>
      </c>
      <c r="Z84" s="5">
        <v>33</v>
      </c>
      <c r="AA84" s="5">
        <f>U84+V84/60+W84/3600</f>
        <v>55.624722222222225</v>
      </c>
      <c r="AB84" s="5">
        <f>X84+Y84/60+Z84/3600</f>
        <v>36.67583333333333</v>
      </c>
      <c r="AC84" s="5">
        <f>VLOOKUP(A84,TABL!D:E,2,0)</f>
        <v>10</v>
      </c>
      <c r="AD84" s="23" t="str">
        <f t="shared" si="44"/>
        <v>X</v>
      </c>
      <c r="AE84" s="15" t="str">
        <f t="shared" si="45"/>
        <v>X</v>
      </c>
      <c r="AG84" s="10">
        <f t="shared" si="41"/>
        <v>0</v>
      </c>
      <c r="AH84" s="10">
        <f t="shared" si="46"/>
        <v>0</v>
      </c>
      <c r="AI84" s="10">
        <f t="shared" si="53"/>
        <v>0</v>
      </c>
      <c r="AJ84" s="10">
        <f t="shared" si="54"/>
        <v>0</v>
      </c>
    </row>
    <row r="85" spans="1:36" x14ac:dyDescent="0.25">
      <c r="A85" s="11" t="s">
        <v>232</v>
      </c>
      <c r="B85" s="18" t="str">
        <f>VLOOKUP(C85,TABL!A:B,2,0)</f>
        <v>MB I</v>
      </c>
      <c r="C85" s="18">
        <v>908</v>
      </c>
      <c r="D85" s="36" t="s">
        <v>122</v>
      </c>
      <c r="E85" s="12">
        <v>55.624722222222225</v>
      </c>
      <c r="F85" s="12">
        <v>36.67583333333333</v>
      </c>
      <c r="G85" s="23" t="str">
        <f t="shared" si="50"/>
        <v>X</v>
      </c>
      <c r="H85" s="12"/>
      <c r="I85" s="12">
        <v>1</v>
      </c>
      <c r="J85" s="34" t="str">
        <f t="shared" si="51"/>
        <v>X</v>
      </c>
      <c r="K85" s="35"/>
      <c r="L85" s="31" t="str">
        <f t="shared" si="52"/>
        <v>X</v>
      </c>
      <c r="M85" s="18"/>
      <c r="N85" s="18"/>
      <c r="O85" s="34" t="str">
        <f>IF(B85="MB O", "X", IF(B85="MB I", "X", 0))</f>
        <v>X</v>
      </c>
      <c r="P85" s="18"/>
      <c r="Q85" s="35" t="str">
        <f>IF(B85="MB O", "-", IF(B85="MB I", "-", "?"))</f>
        <v>-</v>
      </c>
      <c r="R85" s="13" t="str">
        <f t="shared" si="47"/>
        <v>0</v>
      </c>
      <c r="U85" s="5">
        <v>55</v>
      </c>
      <c r="V85" s="5">
        <v>37</v>
      </c>
      <c r="W85" s="5">
        <v>29</v>
      </c>
      <c r="X85" s="5">
        <v>36</v>
      </c>
      <c r="Y85" s="5">
        <v>40</v>
      </c>
      <c r="Z85" s="5">
        <v>33</v>
      </c>
      <c r="AA85" s="5">
        <f>U85+V85/60+W85/3600</f>
        <v>55.624722222222225</v>
      </c>
      <c r="AB85" s="5">
        <f>X85+Y85/60+Z85/3600</f>
        <v>36.67583333333333</v>
      </c>
      <c r="AC85" s="5">
        <f>VLOOKUP(A85,TABL!D:E,2,0)</f>
        <v>10</v>
      </c>
      <c r="AD85" s="23" t="str">
        <f t="shared" si="44"/>
        <v>X</v>
      </c>
      <c r="AE85" s="15" t="str">
        <f t="shared" si="45"/>
        <v>X</v>
      </c>
      <c r="AG85" s="10">
        <f t="shared" si="41"/>
        <v>0</v>
      </c>
      <c r="AH85" s="10">
        <f t="shared" si="46"/>
        <v>0</v>
      </c>
      <c r="AI85" s="10">
        <f t="shared" si="53"/>
        <v>0</v>
      </c>
      <c r="AJ85" s="10">
        <f t="shared" si="54"/>
        <v>0</v>
      </c>
    </row>
    <row r="86" spans="1:36" hidden="1" x14ac:dyDescent="0.25">
      <c r="A86" s="11" t="s">
        <v>210</v>
      </c>
      <c r="B86" s="1" t="str">
        <f>VLOOKUP(C86,TABL!A:B,2,0)</f>
        <v>NDB</v>
      </c>
      <c r="C86" s="1">
        <v>907</v>
      </c>
      <c r="D86" s="28" t="s">
        <v>209</v>
      </c>
      <c r="E86" s="12">
        <v>55.833333333333336</v>
      </c>
      <c r="F86" s="12">
        <v>34.859722222222224</v>
      </c>
      <c r="G86" s="23" t="str">
        <f t="shared" si="50"/>
        <v>X</v>
      </c>
      <c r="H86" s="1"/>
      <c r="I86" s="1">
        <v>1</v>
      </c>
      <c r="J86" s="23" t="str">
        <f t="shared" si="51"/>
        <v>X</v>
      </c>
      <c r="K86" s="14"/>
      <c r="L86" s="15" t="str">
        <f t="shared" si="52"/>
        <v>X</v>
      </c>
      <c r="M86" s="1"/>
      <c r="N86" s="1"/>
      <c r="O86" s="23">
        <v>745</v>
      </c>
      <c r="P86" s="1"/>
      <c r="Q86" s="1" t="s">
        <v>92</v>
      </c>
      <c r="R86" s="14" t="str">
        <f t="shared" si="47"/>
        <v>X</v>
      </c>
      <c r="U86" s="5">
        <v>55</v>
      </c>
      <c r="V86" s="5">
        <v>50</v>
      </c>
      <c r="W86" s="5">
        <v>0</v>
      </c>
      <c r="X86" s="5">
        <v>34</v>
      </c>
      <c r="Y86" s="5">
        <v>51</v>
      </c>
      <c r="Z86" s="5">
        <v>35</v>
      </c>
      <c r="AA86" s="5">
        <f t="shared" si="39"/>
        <v>55.833333333333336</v>
      </c>
      <c r="AB86" s="5">
        <f t="shared" si="40"/>
        <v>34.859722222222224</v>
      </c>
      <c r="AC86" s="5" t="e">
        <f>VLOOKUP(A86,TABL!D:E,2,0)</f>
        <v>#N/A</v>
      </c>
      <c r="AD86" s="23" t="str">
        <f t="shared" si="44"/>
        <v>X</v>
      </c>
      <c r="AE86" s="15" t="str">
        <f t="shared" si="45"/>
        <v>X</v>
      </c>
      <c r="AG86" s="10">
        <f t="shared" si="41"/>
        <v>0</v>
      </c>
      <c r="AH86" s="10">
        <f t="shared" si="46"/>
        <v>0</v>
      </c>
      <c r="AI86" s="10">
        <f t="shared" si="53"/>
        <v>0</v>
      </c>
      <c r="AJ86" s="10">
        <f t="shared" si="54"/>
        <v>0</v>
      </c>
    </row>
    <row r="87" spans="1:36" hidden="1" x14ac:dyDescent="0.25">
      <c r="A87" s="11" t="s">
        <v>178</v>
      </c>
      <c r="B87" s="1" t="str">
        <f>VLOOKUP(C87,TABL!A:B,2,0)</f>
        <v>NDB</v>
      </c>
      <c r="C87" s="1">
        <v>907</v>
      </c>
      <c r="D87" s="28" t="s">
        <v>177</v>
      </c>
      <c r="E87" s="12">
        <v>55.588888888888889</v>
      </c>
      <c r="F87" s="12">
        <v>37.785833333333329</v>
      </c>
      <c r="G87" s="23" t="str">
        <f t="shared" si="50"/>
        <v>X</v>
      </c>
      <c r="H87" s="1"/>
      <c r="I87" s="1">
        <v>1</v>
      </c>
      <c r="J87" s="23" t="str">
        <f t="shared" si="51"/>
        <v>X</v>
      </c>
      <c r="K87" s="14"/>
      <c r="L87" s="15" t="str">
        <f t="shared" si="52"/>
        <v>X</v>
      </c>
      <c r="M87" s="1"/>
      <c r="N87" s="1"/>
      <c r="O87" s="23">
        <v>1215</v>
      </c>
      <c r="P87" s="1"/>
      <c r="Q87" s="44" t="s">
        <v>63</v>
      </c>
      <c r="R87" s="14" t="str">
        <f t="shared" si="47"/>
        <v>X</v>
      </c>
      <c r="U87" s="5">
        <v>55</v>
      </c>
      <c r="V87" s="5">
        <v>35</v>
      </c>
      <c r="W87" s="5">
        <v>20</v>
      </c>
      <c r="X87" s="5">
        <v>37</v>
      </c>
      <c r="Y87" s="5">
        <v>47</v>
      </c>
      <c r="Z87" s="5">
        <v>9</v>
      </c>
      <c r="AA87" s="5">
        <f t="shared" si="39"/>
        <v>55.588888888888889</v>
      </c>
      <c r="AB87" s="5">
        <f t="shared" si="40"/>
        <v>37.785833333333329</v>
      </c>
      <c r="AC87" s="5" t="e">
        <f>VLOOKUP(A87,TABL!D:E,2,0)</f>
        <v>#N/A</v>
      </c>
      <c r="AD87" s="23" t="str">
        <f t="shared" si="44"/>
        <v>X</v>
      </c>
      <c r="AE87" s="15" t="str">
        <f t="shared" si="45"/>
        <v>X</v>
      </c>
      <c r="AG87" s="10">
        <f t="shared" si="41"/>
        <v>0</v>
      </c>
      <c r="AH87" s="10">
        <f t="shared" si="46"/>
        <v>0</v>
      </c>
      <c r="AI87" s="10">
        <f t="shared" si="53"/>
        <v>0</v>
      </c>
      <c r="AJ87" s="10">
        <f t="shared" si="54"/>
        <v>0</v>
      </c>
    </row>
    <row r="88" spans="1:36" hidden="1" x14ac:dyDescent="0.25">
      <c r="A88" s="11" t="s">
        <v>124</v>
      </c>
      <c r="B88" s="1" t="str">
        <f>VLOOKUP(C88,TABL!A:B,2,0)</f>
        <v>NDB</v>
      </c>
      <c r="C88" s="1">
        <v>907</v>
      </c>
      <c r="D88" s="28" t="s">
        <v>179</v>
      </c>
      <c r="E88" s="12">
        <v>55.351111111111109</v>
      </c>
      <c r="F88" s="12">
        <v>37.526944444444446</v>
      </c>
      <c r="G88" s="23" t="str">
        <f t="shared" si="50"/>
        <v>X</v>
      </c>
      <c r="H88" s="1"/>
      <c r="I88" s="1">
        <v>1</v>
      </c>
      <c r="J88" s="23" t="str">
        <f t="shared" si="51"/>
        <v>X</v>
      </c>
      <c r="K88" s="14"/>
      <c r="L88" s="15" t="str">
        <f t="shared" si="52"/>
        <v>X</v>
      </c>
      <c r="M88" s="1"/>
      <c r="N88" s="1"/>
      <c r="O88" s="23">
        <v>1005</v>
      </c>
      <c r="P88" s="1"/>
      <c r="Q88" s="1" t="s">
        <v>64</v>
      </c>
      <c r="R88" s="14" t="str">
        <f t="shared" si="47"/>
        <v>X</v>
      </c>
      <c r="U88" s="5">
        <v>55</v>
      </c>
      <c r="V88" s="5">
        <v>21</v>
      </c>
      <c r="W88" s="5">
        <v>4</v>
      </c>
      <c r="X88" s="5">
        <v>37</v>
      </c>
      <c r="Y88" s="5">
        <v>31</v>
      </c>
      <c r="Z88" s="5">
        <v>37</v>
      </c>
      <c r="AA88" s="5">
        <f t="shared" si="39"/>
        <v>55.351111111111109</v>
      </c>
      <c r="AB88" s="5">
        <f t="shared" si="40"/>
        <v>37.526944444444446</v>
      </c>
      <c r="AC88" s="5" t="e">
        <f>VLOOKUP(A88,TABL!D:E,2,0)</f>
        <v>#N/A</v>
      </c>
      <c r="AD88" s="23" t="str">
        <f t="shared" si="44"/>
        <v>X</v>
      </c>
      <c r="AE88" s="15" t="str">
        <f t="shared" si="45"/>
        <v>X</v>
      </c>
      <c r="AG88" s="10">
        <f t="shared" si="41"/>
        <v>0</v>
      </c>
      <c r="AH88" s="10">
        <f t="shared" si="46"/>
        <v>0</v>
      </c>
      <c r="AI88" s="10">
        <f t="shared" si="53"/>
        <v>0</v>
      </c>
      <c r="AJ88" s="10">
        <f t="shared" si="54"/>
        <v>0</v>
      </c>
    </row>
    <row r="89" spans="1:36" x14ac:dyDescent="0.25">
      <c r="A89" s="11" t="s">
        <v>235</v>
      </c>
      <c r="B89" s="1" t="str">
        <f>VLOOKUP(C89,TABL!A:B,2,0)</f>
        <v>LOC</v>
      </c>
      <c r="C89" s="1">
        <v>906</v>
      </c>
      <c r="D89" s="28" t="s">
        <v>148</v>
      </c>
      <c r="E89" s="18">
        <v>55.506110999999997</v>
      </c>
      <c r="F89" s="18">
        <v>37.476111000000003</v>
      </c>
      <c r="G89" s="23">
        <f>AD89+IF(AD89&lt;180, 1, -1)*180+AC89</f>
        <v>85</v>
      </c>
      <c r="H89" s="1"/>
      <c r="I89" s="1">
        <v>1</v>
      </c>
      <c r="J89" s="23">
        <v>85.94</v>
      </c>
      <c r="K89" s="14"/>
      <c r="L89" s="15" t="str">
        <f t="shared" si="52"/>
        <v>X</v>
      </c>
      <c r="M89" s="1"/>
      <c r="N89" s="1"/>
      <c r="O89" s="23">
        <v>108.3</v>
      </c>
      <c r="P89" s="1"/>
      <c r="Q89" s="1" t="s">
        <v>77</v>
      </c>
      <c r="R89" s="14" t="str">
        <f t="shared" si="47"/>
        <v>X</v>
      </c>
      <c r="U89" s="32"/>
      <c r="V89" s="32"/>
      <c r="W89" s="32"/>
      <c r="X89" s="32"/>
      <c r="Y89" s="32"/>
      <c r="Z89" s="32"/>
      <c r="AA89" s="32">
        <f t="shared" si="39"/>
        <v>0</v>
      </c>
      <c r="AB89" s="32">
        <f t="shared" si="40"/>
        <v>0</v>
      </c>
      <c r="AC89" s="5">
        <f>VLOOKUP(A89,TABL!D:E,2,0)</f>
        <v>10</v>
      </c>
      <c r="AD89" s="23">
        <v>255</v>
      </c>
      <c r="AE89" s="15" t="str">
        <f t="shared" si="45"/>
        <v>X</v>
      </c>
      <c r="AG89" s="10"/>
      <c r="AH89" s="10"/>
    </row>
    <row r="90" spans="1:36" x14ac:dyDescent="0.25">
      <c r="A90" s="11" t="s">
        <v>235</v>
      </c>
      <c r="B90" s="1" t="str">
        <f>VLOOKUP(C90,TABL!A:B,2,0)</f>
        <v>GS</v>
      </c>
      <c r="C90" s="1">
        <v>905</v>
      </c>
      <c r="D90" s="28" t="s">
        <v>134</v>
      </c>
      <c r="E90" s="18">
        <v>55.50667</v>
      </c>
      <c r="F90" s="18">
        <v>37.513890000000004</v>
      </c>
      <c r="G90" s="23">
        <f>AD90+IF(AD90&lt;180, 1, -1)*180+AC90</f>
        <v>85</v>
      </c>
      <c r="H90" s="1"/>
      <c r="I90" s="1">
        <v>1</v>
      </c>
      <c r="J90" s="23">
        <v>85.94</v>
      </c>
      <c r="K90" s="14"/>
      <c r="L90" s="15">
        <v>3.17</v>
      </c>
      <c r="M90" s="1"/>
      <c r="N90" s="1"/>
      <c r="O90" s="23">
        <v>108.3</v>
      </c>
      <c r="P90" s="1"/>
      <c r="Q90" s="1" t="s">
        <v>77</v>
      </c>
      <c r="R90" s="14" t="str">
        <f t="shared" si="47"/>
        <v>X</v>
      </c>
      <c r="U90" s="32"/>
      <c r="V90" s="32"/>
      <c r="W90" s="32"/>
      <c r="X90" s="32"/>
      <c r="Y90" s="32"/>
      <c r="Z90" s="32"/>
      <c r="AA90" s="32">
        <f t="shared" si="39"/>
        <v>0</v>
      </c>
      <c r="AB90" s="32">
        <f t="shared" si="40"/>
        <v>0</v>
      </c>
      <c r="AC90" s="5">
        <f>VLOOKUP(A90,TABL!D:E,2,0)</f>
        <v>10</v>
      </c>
      <c r="AD90" s="23">
        <v>255</v>
      </c>
      <c r="AE90" s="15">
        <v>3.17</v>
      </c>
      <c r="AG90" s="10"/>
      <c r="AH90" s="10"/>
    </row>
    <row r="91" spans="1:36" hidden="1" x14ac:dyDescent="0.25">
      <c r="A91" s="11" t="s">
        <v>235</v>
      </c>
      <c r="B91" s="1" t="str">
        <f>VLOOKUP(C91,TABL!A:B,2,0)</f>
        <v>NDB</v>
      </c>
      <c r="C91" s="1">
        <v>907</v>
      </c>
      <c r="D91" s="28" t="s">
        <v>190</v>
      </c>
      <c r="E91" s="12">
        <v>55.511944444444445</v>
      </c>
      <c r="F91" s="18">
        <v>37.583055000000002</v>
      </c>
      <c r="G91" s="23" t="str">
        <f t="shared" ref="G91:G100" si="55">IF(B91="LOC", 0, IF(B91="GS", 0, "X"))</f>
        <v>X</v>
      </c>
      <c r="H91" s="1"/>
      <c r="I91" s="1">
        <v>1</v>
      </c>
      <c r="J91" s="23" t="str">
        <f t="shared" ref="J91:J100" si="56">IF(B91="LOC", 0, IF(B91="GS", 0, "X"))</f>
        <v>X</v>
      </c>
      <c r="K91" s="14"/>
      <c r="L91" s="15" t="str">
        <f t="shared" ref="L91:L101" si="57">IF(B91="GS", 0, "X")</f>
        <v>X</v>
      </c>
      <c r="M91" s="1"/>
      <c r="N91" s="1"/>
      <c r="O91" s="23">
        <v>625</v>
      </c>
      <c r="P91" s="1"/>
      <c r="Q91" s="44" t="s">
        <v>78</v>
      </c>
      <c r="R91" s="14" t="str">
        <f t="shared" si="47"/>
        <v>X</v>
      </c>
      <c r="U91" s="5">
        <v>55</v>
      </c>
      <c r="V91" s="5">
        <v>30</v>
      </c>
      <c r="W91" s="5">
        <v>43</v>
      </c>
      <c r="X91" s="5">
        <v>37</v>
      </c>
      <c r="Y91" s="5">
        <v>34</v>
      </c>
      <c r="Z91" s="5">
        <v>59</v>
      </c>
      <c r="AA91" s="5">
        <f t="shared" si="39"/>
        <v>55.511944444444445</v>
      </c>
      <c r="AB91" s="5">
        <f t="shared" si="40"/>
        <v>37.583055555555561</v>
      </c>
      <c r="AC91" s="5">
        <f>VLOOKUP(A91,TABL!D:E,2,0)</f>
        <v>10</v>
      </c>
      <c r="AD91" s="23" t="str">
        <f t="shared" si="44"/>
        <v>X</v>
      </c>
      <c r="AE91" s="15" t="str">
        <f t="shared" si="45"/>
        <v>X</v>
      </c>
      <c r="AG91" s="10">
        <f t="shared" ref="AG91:AG130" si="58">IF($B91="LOC", ABS((AA91-E91)*3600), IF($B91="GS", ABS((AA91-E91)*3600), 0))</f>
        <v>0</v>
      </c>
      <c r="AH91" s="10">
        <f t="shared" si="46"/>
        <v>0</v>
      </c>
      <c r="AI91" s="10">
        <f t="shared" ref="AI91:AI98" si="59">ABS(AA91-E91)*3600</f>
        <v>0</v>
      </c>
      <c r="AJ91" s="10">
        <f t="shared" ref="AJ91:AJ98" si="60">ABS(AB91-F91)*3600</f>
        <v>2.0000000120035111E-3</v>
      </c>
    </row>
    <row r="92" spans="1:36" x14ac:dyDescent="0.25">
      <c r="A92" s="11" t="s">
        <v>235</v>
      </c>
      <c r="B92" s="1" t="str">
        <f>VLOOKUP(C92,TABL!A:B,2,0)</f>
        <v>MB O</v>
      </c>
      <c r="C92" s="1">
        <v>910</v>
      </c>
      <c r="D92" s="28" t="s">
        <v>37</v>
      </c>
      <c r="E92" s="12">
        <v>55.511944444444445</v>
      </c>
      <c r="F92" s="18">
        <v>37.583055000000002</v>
      </c>
      <c r="G92" s="23" t="str">
        <f t="shared" si="55"/>
        <v>X</v>
      </c>
      <c r="H92" s="1"/>
      <c r="I92" s="1">
        <v>1</v>
      </c>
      <c r="J92" s="23" t="str">
        <f t="shared" si="56"/>
        <v>X</v>
      </c>
      <c r="K92" s="14"/>
      <c r="L92" s="15" t="str">
        <f t="shared" si="57"/>
        <v>X</v>
      </c>
      <c r="M92" s="1"/>
      <c r="N92" s="1"/>
      <c r="O92" s="23" t="str">
        <f>IF(B92="MB O", "X", IF(B92="MB I", "X", 0))</f>
        <v>X</v>
      </c>
      <c r="P92" s="1"/>
      <c r="Q92" s="14" t="str">
        <f>IF(B92="MB O", "-", IF(B92="MB I", "-", "?"))</f>
        <v>-</v>
      </c>
      <c r="R92" s="14" t="str">
        <f t="shared" si="47"/>
        <v>0</v>
      </c>
      <c r="U92" s="20">
        <v>55</v>
      </c>
      <c r="V92" s="20">
        <v>30</v>
      </c>
      <c r="W92" s="20">
        <v>43</v>
      </c>
      <c r="X92" s="20">
        <v>37</v>
      </c>
      <c r="Y92" s="20">
        <v>34</v>
      </c>
      <c r="Z92" s="20">
        <v>59</v>
      </c>
      <c r="AA92" s="5">
        <f t="shared" si="39"/>
        <v>55.511944444444445</v>
      </c>
      <c r="AB92" s="5">
        <f t="shared" si="40"/>
        <v>37.583055555555561</v>
      </c>
      <c r="AC92" s="5">
        <f>VLOOKUP(A92,TABL!D:E,2,0)</f>
        <v>10</v>
      </c>
      <c r="AD92" s="23" t="str">
        <f t="shared" si="44"/>
        <v>X</v>
      </c>
      <c r="AE92" s="15" t="str">
        <f t="shared" si="45"/>
        <v>X</v>
      </c>
      <c r="AG92" s="10">
        <f t="shared" si="58"/>
        <v>0</v>
      </c>
      <c r="AH92" s="10">
        <f t="shared" si="46"/>
        <v>0</v>
      </c>
      <c r="AI92" s="10">
        <f t="shared" si="59"/>
        <v>0</v>
      </c>
      <c r="AJ92" s="10">
        <f t="shared" si="60"/>
        <v>2.0000000120035111E-3</v>
      </c>
    </row>
    <row r="93" spans="1:36" hidden="1" x14ac:dyDescent="0.25">
      <c r="A93" s="11" t="s">
        <v>235</v>
      </c>
      <c r="B93" s="1" t="str">
        <f>VLOOKUP(C93,TABL!A:B,2,0)</f>
        <v>NDB</v>
      </c>
      <c r="C93" s="1">
        <v>907</v>
      </c>
      <c r="D93" s="28" t="s">
        <v>191</v>
      </c>
      <c r="E93" s="18">
        <v>55.508887999999999</v>
      </c>
      <c r="F93" s="18">
        <v>37.531112999999998</v>
      </c>
      <c r="G93" s="23" t="str">
        <f t="shared" si="55"/>
        <v>X</v>
      </c>
      <c r="H93" s="1"/>
      <c r="I93" s="1">
        <v>1</v>
      </c>
      <c r="J93" s="23" t="str">
        <f t="shared" si="56"/>
        <v>X</v>
      </c>
      <c r="K93" s="14"/>
      <c r="L93" s="15" t="str">
        <f t="shared" si="57"/>
        <v>X</v>
      </c>
      <c r="M93" s="1"/>
      <c r="N93" s="1"/>
      <c r="O93" s="23">
        <v>305</v>
      </c>
      <c r="P93" s="1"/>
      <c r="Q93" s="44" t="s">
        <v>79</v>
      </c>
      <c r="R93" s="14" t="str">
        <f t="shared" si="47"/>
        <v>X</v>
      </c>
      <c r="U93" s="5">
        <v>55</v>
      </c>
      <c r="V93" s="5">
        <v>30</v>
      </c>
      <c r="W93" s="5">
        <v>32</v>
      </c>
      <c r="X93" s="5">
        <v>37</v>
      </c>
      <c r="Y93" s="5">
        <v>31</v>
      </c>
      <c r="Z93" s="5">
        <v>52</v>
      </c>
      <c r="AA93" s="5">
        <f t="shared" si="39"/>
        <v>55.50888888888889</v>
      </c>
      <c r="AB93" s="5">
        <f t="shared" si="40"/>
        <v>37.531111111111109</v>
      </c>
      <c r="AC93" s="5">
        <f>VLOOKUP(A93,TABL!D:E,2,0)</f>
        <v>10</v>
      </c>
      <c r="AD93" s="23" t="str">
        <f t="shared" si="44"/>
        <v>X</v>
      </c>
      <c r="AE93" s="15" t="str">
        <f t="shared" si="45"/>
        <v>X</v>
      </c>
      <c r="AG93" s="10">
        <f t="shared" si="58"/>
        <v>0</v>
      </c>
      <c r="AH93" s="10">
        <f t="shared" si="46"/>
        <v>0</v>
      </c>
      <c r="AI93" s="10">
        <f t="shared" si="59"/>
        <v>3.2000000089738023E-3</v>
      </c>
      <c r="AJ93" s="10">
        <f t="shared" si="60"/>
        <v>6.7999999998846761E-3</v>
      </c>
    </row>
    <row r="94" spans="1:36" x14ac:dyDescent="0.25">
      <c r="A94" s="11" t="s">
        <v>235</v>
      </c>
      <c r="B94" s="1" t="str">
        <f>VLOOKUP(C94,TABL!A:B,2,0)</f>
        <v>MB I</v>
      </c>
      <c r="C94" s="1">
        <v>908</v>
      </c>
      <c r="D94" s="28" t="s">
        <v>122</v>
      </c>
      <c r="E94" s="18">
        <v>55.508887999999999</v>
      </c>
      <c r="F94" s="18">
        <v>37.531112999999998</v>
      </c>
      <c r="G94" s="23" t="str">
        <f t="shared" si="55"/>
        <v>X</v>
      </c>
      <c r="H94" s="1"/>
      <c r="I94" s="1">
        <v>1</v>
      </c>
      <c r="J94" s="23" t="str">
        <f t="shared" si="56"/>
        <v>X</v>
      </c>
      <c r="K94" s="14"/>
      <c r="L94" s="15" t="str">
        <f t="shared" si="57"/>
        <v>X</v>
      </c>
      <c r="M94" s="1"/>
      <c r="N94" s="1"/>
      <c r="O94" s="23" t="str">
        <f>IF(B94="MB O", "X", IF(B94="MB I", "X", 0))</f>
        <v>X</v>
      </c>
      <c r="P94" s="1"/>
      <c r="Q94" s="14" t="str">
        <f>IF(B94="MB O", "-", IF(B94="MB I", "-", "?"))</f>
        <v>-</v>
      </c>
      <c r="R94" s="14" t="str">
        <f t="shared" si="47"/>
        <v>0</v>
      </c>
      <c r="U94" s="20">
        <v>55</v>
      </c>
      <c r="V94" s="20">
        <v>30</v>
      </c>
      <c r="W94" s="20">
        <v>32</v>
      </c>
      <c r="X94" s="20">
        <v>37</v>
      </c>
      <c r="Y94" s="20">
        <v>31</v>
      </c>
      <c r="Z94" s="20">
        <v>52</v>
      </c>
      <c r="AA94" s="5">
        <f t="shared" si="39"/>
        <v>55.50888888888889</v>
      </c>
      <c r="AB94" s="5">
        <f t="shared" si="40"/>
        <v>37.531111111111109</v>
      </c>
      <c r="AC94" s="5">
        <f>VLOOKUP(A94,TABL!D:E,2,0)</f>
        <v>10</v>
      </c>
      <c r="AD94" s="23" t="str">
        <f t="shared" si="44"/>
        <v>X</v>
      </c>
      <c r="AE94" s="15" t="str">
        <f t="shared" si="45"/>
        <v>X</v>
      </c>
      <c r="AG94" s="10">
        <f t="shared" si="58"/>
        <v>0</v>
      </c>
      <c r="AH94" s="10">
        <f t="shared" si="46"/>
        <v>0</v>
      </c>
      <c r="AI94" s="10">
        <f t="shared" si="59"/>
        <v>3.2000000089738023E-3</v>
      </c>
      <c r="AJ94" s="10">
        <f t="shared" si="60"/>
        <v>6.7999999998846761E-3</v>
      </c>
    </row>
    <row r="95" spans="1:36" hidden="1" x14ac:dyDescent="0.25">
      <c r="A95" s="11" t="s">
        <v>235</v>
      </c>
      <c r="B95" s="1" t="str">
        <f>VLOOKUP(C95,TABL!A:B,2,0)</f>
        <v>NDB</v>
      </c>
      <c r="C95" s="1">
        <v>907</v>
      </c>
      <c r="D95" s="28" t="s">
        <v>192</v>
      </c>
      <c r="E95" s="18">
        <v>55.504165999999998</v>
      </c>
      <c r="F95" s="18">
        <v>37.436110999999997</v>
      </c>
      <c r="G95" s="23" t="str">
        <f t="shared" si="55"/>
        <v>X</v>
      </c>
      <c r="H95" s="1"/>
      <c r="I95" s="1">
        <v>1</v>
      </c>
      <c r="J95" s="23" t="str">
        <f t="shared" si="56"/>
        <v>X</v>
      </c>
      <c r="K95" s="14"/>
      <c r="L95" s="15" t="str">
        <f t="shared" si="57"/>
        <v>X</v>
      </c>
      <c r="M95" s="1"/>
      <c r="N95" s="1"/>
      <c r="O95" s="23">
        <v>625</v>
      </c>
      <c r="P95" s="1"/>
      <c r="Q95" s="44" t="s">
        <v>80</v>
      </c>
      <c r="R95" s="14" t="str">
        <f t="shared" si="47"/>
        <v>X</v>
      </c>
      <c r="U95" s="5">
        <v>55</v>
      </c>
      <c r="V95" s="5">
        <v>30</v>
      </c>
      <c r="W95" s="5">
        <v>15</v>
      </c>
      <c r="X95" s="5">
        <v>37</v>
      </c>
      <c r="Y95" s="5">
        <v>26</v>
      </c>
      <c r="Z95" s="5">
        <v>10</v>
      </c>
      <c r="AA95" s="5">
        <f t="shared" si="39"/>
        <v>55.50416666666667</v>
      </c>
      <c r="AB95" s="5">
        <f t="shared" si="40"/>
        <v>37.43611111111111</v>
      </c>
      <c r="AC95" s="5">
        <f>VLOOKUP(A95,TABL!D:E,2,0)</f>
        <v>10</v>
      </c>
      <c r="AD95" s="23" t="str">
        <f t="shared" si="44"/>
        <v>X</v>
      </c>
      <c r="AE95" s="15" t="str">
        <f t="shared" si="45"/>
        <v>X</v>
      </c>
      <c r="AG95" s="10">
        <f t="shared" si="58"/>
        <v>0</v>
      </c>
      <c r="AH95" s="10">
        <f t="shared" si="46"/>
        <v>0</v>
      </c>
      <c r="AI95" s="10">
        <f t="shared" si="59"/>
        <v>2.400000019520121E-3</v>
      </c>
      <c r="AJ95" s="10">
        <f t="shared" si="60"/>
        <v>4.0000000751660991E-4</v>
      </c>
    </row>
    <row r="96" spans="1:36" x14ac:dyDescent="0.25">
      <c r="A96" s="11" t="s">
        <v>235</v>
      </c>
      <c r="B96" s="1" t="str">
        <f>VLOOKUP(C96,TABL!A:B,2,0)</f>
        <v>MB O</v>
      </c>
      <c r="C96" s="1">
        <v>910</v>
      </c>
      <c r="D96" s="28" t="s">
        <v>37</v>
      </c>
      <c r="E96" s="18">
        <v>55.504165999999998</v>
      </c>
      <c r="F96" s="18">
        <v>37.436110999999997</v>
      </c>
      <c r="G96" s="23" t="str">
        <f t="shared" si="55"/>
        <v>X</v>
      </c>
      <c r="H96" s="1"/>
      <c r="I96" s="1">
        <v>1</v>
      </c>
      <c r="J96" s="23" t="str">
        <f t="shared" si="56"/>
        <v>X</v>
      </c>
      <c r="K96" s="14"/>
      <c r="L96" s="15" t="str">
        <f t="shared" si="57"/>
        <v>X</v>
      </c>
      <c r="M96" s="1"/>
      <c r="N96" s="1"/>
      <c r="O96" s="23" t="str">
        <f>IF(B96="MB O", "X", IF(B96="MB I", "X", 0))</f>
        <v>X</v>
      </c>
      <c r="P96" s="1"/>
      <c r="Q96" s="14" t="str">
        <f>IF(B96="MB O", "-", IF(B96="MB I", "-", "?"))</f>
        <v>-</v>
      </c>
      <c r="R96" s="14" t="str">
        <f t="shared" si="47"/>
        <v>0</v>
      </c>
      <c r="U96" s="20">
        <v>55</v>
      </c>
      <c r="V96" s="20">
        <v>30</v>
      </c>
      <c r="W96" s="20">
        <v>15</v>
      </c>
      <c r="X96" s="20">
        <v>37</v>
      </c>
      <c r="Y96" s="20">
        <v>26</v>
      </c>
      <c r="Z96" s="20">
        <v>10</v>
      </c>
      <c r="AA96" s="5">
        <f t="shared" si="39"/>
        <v>55.50416666666667</v>
      </c>
      <c r="AB96" s="5">
        <f t="shared" si="40"/>
        <v>37.43611111111111</v>
      </c>
      <c r="AC96" s="5">
        <f>VLOOKUP(A96,TABL!D:E,2,0)</f>
        <v>10</v>
      </c>
      <c r="AD96" s="23" t="str">
        <f t="shared" si="44"/>
        <v>X</v>
      </c>
      <c r="AE96" s="15" t="str">
        <f t="shared" si="45"/>
        <v>X</v>
      </c>
      <c r="AG96" s="10">
        <f t="shared" si="58"/>
        <v>0</v>
      </c>
      <c r="AH96" s="10">
        <f t="shared" si="46"/>
        <v>0</v>
      </c>
      <c r="AI96" s="10">
        <f t="shared" si="59"/>
        <v>2.400000019520121E-3</v>
      </c>
      <c r="AJ96" s="10">
        <f t="shared" si="60"/>
        <v>4.0000000751660991E-4</v>
      </c>
    </row>
    <row r="97" spans="1:38" hidden="1" x14ac:dyDescent="0.25">
      <c r="A97" s="11" t="s">
        <v>235</v>
      </c>
      <c r="B97" s="1" t="str">
        <f>VLOOKUP(C97,TABL!A:B,2,0)</f>
        <v>NDB</v>
      </c>
      <c r="C97" s="1">
        <v>907</v>
      </c>
      <c r="D97" s="28" t="s">
        <v>165</v>
      </c>
      <c r="E97" s="18">
        <v>55.506110999999997</v>
      </c>
      <c r="F97" s="18">
        <v>37.474724000000002</v>
      </c>
      <c r="G97" s="23" t="str">
        <f t="shared" si="55"/>
        <v>X</v>
      </c>
      <c r="H97" s="1"/>
      <c r="I97" s="1">
        <v>1</v>
      </c>
      <c r="J97" s="23" t="str">
        <f t="shared" si="56"/>
        <v>X</v>
      </c>
      <c r="K97" s="14"/>
      <c r="L97" s="15" t="str">
        <f t="shared" si="57"/>
        <v>X</v>
      </c>
      <c r="M97" s="1"/>
      <c r="N97" s="1"/>
      <c r="O97" s="23">
        <v>305</v>
      </c>
      <c r="P97" s="1"/>
      <c r="Q97" s="44" t="s">
        <v>53</v>
      </c>
      <c r="R97" s="14" t="str">
        <f t="shared" si="47"/>
        <v>X</v>
      </c>
      <c r="U97" s="5">
        <v>55</v>
      </c>
      <c r="V97" s="5">
        <v>30</v>
      </c>
      <c r="W97" s="5">
        <v>22</v>
      </c>
      <c r="X97" s="5">
        <v>37</v>
      </c>
      <c r="Y97" s="5">
        <v>28</v>
      </c>
      <c r="Z97" s="5">
        <v>29</v>
      </c>
      <c r="AA97" s="5">
        <f t="shared" si="39"/>
        <v>55.50611111111111</v>
      </c>
      <c r="AB97" s="5">
        <f t="shared" si="40"/>
        <v>37.474722222222226</v>
      </c>
      <c r="AC97" s="5">
        <f>VLOOKUP(A97,TABL!D:E,2,0)</f>
        <v>10</v>
      </c>
      <c r="AD97" s="23" t="str">
        <f t="shared" si="44"/>
        <v>X</v>
      </c>
      <c r="AE97" s="15" t="str">
        <f t="shared" si="45"/>
        <v>X</v>
      </c>
      <c r="AG97" s="10">
        <f t="shared" si="58"/>
        <v>0</v>
      </c>
      <c r="AH97" s="10">
        <f t="shared" si="46"/>
        <v>0</v>
      </c>
      <c r="AI97" s="10">
        <f t="shared" si="59"/>
        <v>4.0000000751660991E-4</v>
      </c>
      <c r="AJ97" s="10">
        <f t="shared" si="60"/>
        <v>6.3999999923680662E-3</v>
      </c>
    </row>
    <row r="98" spans="1:38" x14ac:dyDescent="0.25">
      <c r="A98" s="11" t="s">
        <v>235</v>
      </c>
      <c r="B98" s="1" t="str">
        <f>VLOOKUP(C98,TABL!A:B,2,0)</f>
        <v>MB I</v>
      </c>
      <c r="C98" s="1">
        <v>908</v>
      </c>
      <c r="D98" s="28" t="s">
        <v>122</v>
      </c>
      <c r="E98" s="18">
        <v>55.506110999999997</v>
      </c>
      <c r="F98" s="18">
        <v>37.474724000000002</v>
      </c>
      <c r="G98" s="23" t="str">
        <f t="shared" si="55"/>
        <v>X</v>
      </c>
      <c r="H98" s="1"/>
      <c r="I98" s="1">
        <v>1</v>
      </c>
      <c r="J98" s="23" t="str">
        <f t="shared" si="56"/>
        <v>X</v>
      </c>
      <c r="K98" s="14"/>
      <c r="L98" s="15" t="str">
        <f t="shared" si="57"/>
        <v>X</v>
      </c>
      <c r="M98" s="1"/>
      <c r="N98" s="1"/>
      <c r="O98" s="23" t="str">
        <f>IF(B98="MB O", "X", IF(B98="MB I", "X", 0))</f>
        <v>X</v>
      </c>
      <c r="P98" s="1"/>
      <c r="Q98" s="14" t="str">
        <f>IF(B98="MB O", "-", IF(B98="MB I", "-", "?"))</f>
        <v>-</v>
      </c>
      <c r="R98" s="14" t="str">
        <f t="shared" si="47"/>
        <v>0</v>
      </c>
      <c r="U98" s="20">
        <v>55</v>
      </c>
      <c r="V98" s="20">
        <v>30</v>
      </c>
      <c r="W98" s="20">
        <v>22</v>
      </c>
      <c r="X98" s="20">
        <v>37</v>
      </c>
      <c r="Y98" s="20">
        <v>28</v>
      </c>
      <c r="Z98" s="20">
        <v>29</v>
      </c>
      <c r="AA98" s="5">
        <f t="shared" si="39"/>
        <v>55.50611111111111</v>
      </c>
      <c r="AB98" s="5">
        <f t="shared" si="40"/>
        <v>37.474722222222226</v>
      </c>
      <c r="AC98" s="5">
        <f>VLOOKUP(A98,TABL!D:E,2,0)</f>
        <v>10</v>
      </c>
      <c r="AD98" s="23" t="str">
        <f t="shared" si="44"/>
        <v>X</v>
      </c>
      <c r="AE98" s="15" t="str">
        <f t="shared" si="45"/>
        <v>X</v>
      </c>
      <c r="AG98" s="10">
        <f t="shared" si="58"/>
        <v>0</v>
      </c>
      <c r="AH98" s="10">
        <f t="shared" si="46"/>
        <v>0</v>
      </c>
      <c r="AI98" s="10">
        <f t="shared" si="59"/>
        <v>4.0000000751660991E-4</v>
      </c>
      <c r="AJ98" s="10">
        <f t="shared" si="60"/>
        <v>6.3999999923680662E-3</v>
      </c>
    </row>
    <row r="99" spans="1:38" x14ac:dyDescent="0.25">
      <c r="A99" s="11" t="s">
        <v>237</v>
      </c>
      <c r="B99" s="18" t="str">
        <f>VLOOKUP(C99,TABL!A:B,2,0)</f>
        <v>VOR</v>
      </c>
      <c r="C99" s="18">
        <v>903</v>
      </c>
      <c r="D99" s="36" t="s">
        <v>149</v>
      </c>
      <c r="E99" s="18">
        <v>55.542499999999997</v>
      </c>
      <c r="F99" s="18">
        <v>38.165278999999998</v>
      </c>
      <c r="G99" s="23" t="str">
        <f t="shared" si="55"/>
        <v>X</v>
      </c>
      <c r="H99" s="12"/>
      <c r="I99" s="12">
        <v>1</v>
      </c>
      <c r="J99" s="26" t="str">
        <f t="shared" si="56"/>
        <v>X</v>
      </c>
      <c r="K99" s="13"/>
      <c r="L99" s="31" t="str">
        <f t="shared" si="57"/>
        <v>X</v>
      </c>
      <c r="M99" s="12"/>
      <c r="N99" s="12"/>
      <c r="O99" s="34">
        <v>117.9</v>
      </c>
      <c r="P99" s="12"/>
      <c r="Q99" s="18" t="s">
        <v>81</v>
      </c>
      <c r="R99" s="13" t="str">
        <f t="shared" si="47"/>
        <v>X</v>
      </c>
      <c r="U99" s="5">
        <v>55</v>
      </c>
      <c r="V99" s="5">
        <v>32</v>
      </c>
      <c r="W99" s="5">
        <v>33</v>
      </c>
      <c r="X99" s="5">
        <v>38</v>
      </c>
      <c r="Y99" s="5">
        <v>9</v>
      </c>
      <c r="Z99" s="5">
        <v>55</v>
      </c>
      <c r="AA99" s="5">
        <f t="shared" si="39"/>
        <v>55.542499999999997</v>
      </c>
      <c r="AB99" s="5">
        <f t="shared" si="40"/>
        <v>38.165277777777774</v>
      </c>
      <c r="AC99" s="5">
        <f>VLOOKUP(A99,TABL!D:E,2,0)</f>
        <v>11</v>
      </c>
      <c r="AD99" s="23" t="str">
        <f t="shared" si="44"/>
        <v>X</v>
      </c>
      <c r="AE99" s="15" t="str">
        <f t="shared" si="45"/>
        <v>X</v>
      </c>
      <c r="AG99" s="10">
        <f t="shared" si="58"/>
        <v>0</v>
      </c>
      <c r="AH99" s="10">
        <f t="shared" si="46"/>
        <v>0</v>
      </c>
      <c r="AK99" s="10">
        <f t="shared" ref="AK99:AK100" si="61">ABS(AA99-E99)*3600</f>
        <v>0</v>
      </c>
      <c r="AL99" s="10">
        <f t="shared" ref="AL99:AL100" si="62">ABS(AB99-F99)*3600</f>
        <v>4.4000000059440936E-3</v>
      </c>
    </row>
    <row r="100" spans="1:38" x14ac:dyDescent="0.25">
      <c r="A100" s="11" t="s">
        <v>237</v>
      </c>
      <c r="B100" s="18" t="str">
        <f>VLOOKUP(C100,TABL!A:B,2,0)</f>
        <v>DME</v>
      </c>
      <c r="C100" s="18">
        <v>904</v>
      </c>
      <c r="D100" s="36" t="s">
        <v>140</v>
      </c>
      <c r="E100" s="18">
        <v>55.542499999999997</v>
      </c>
      <c r="F100" s="18">
        <v>38.165278999999998</v>
      </c>
      <c r="G100" s="23" t="str">
        <f t="shared" si="55"/>
        <v>X</v>
      </c>
      <c r="H100" s="1"/>
      <c r="I100" s="1">
        <v>1</v>
      </c>
      <c r="J100" s="23" t="str">
        <f t="shared" si="56"/>
        <v>X</v>
      </c>
      <c r="K100" s="14"/>
      <c r="L100" s="31" t="str">
        <f t="shared" si="57"/>
        <v>X</v>
      </c>
      <c r="M100" s="1"/>
      <c r="N100" s="1"/>
      <c r="O100" s="34">
        <v>117.9</v>
      </c>
      <c r="P100" s="1"/>
      <c r="Q100" s="18" t="s">
        <v>81</v>
      </c>
      <c r="R100" s="13" t="str">
        <f t="shared" si="47"/>
        <v>X</v>
      </c>
      <c r="U100" s="20">
        <v>55</v>
      </c>
      <c r="V100" s="20">
        <v>32</v>
      </c>
      <c r="W100" s="20">
        <v>33</v>
      </c>
      <c r="X100" s="20">
        <v>38</v>
      </c>
      <c r="Y100" s="20">
        <v>9</v>
      </c>
      <c r="Z100" s="20">
        <v>55</v>
      </c>
      <c r="AA100" s="5">
        <f t="shared" si="39"/>
        <v>55.542499999999997</v>
      </c>
      <c r="AB100" s="5">
        <f t="shared" si="40"/>
        <v>38.165277777777774</v>
      </c>
      <c r="AC100" s="5">
        <f>VLOOKUP(A100,TABL!D:E,2,0)</f>
        <v>11</v>
      </c>
      <c r="AD100" s="23" t="str">
        <f t="shared" si="44"/>
        <v>X</v>
      </c>
      <c r="AE100" s="15" t="str">
        <f t="shared" si="45"/>
        <v>X</v>
      </c>
      <c r="AG100" s="10">
        <f t="shared" si="58"/>
        <v>0</v>
      </c>
      <c r="AH100" s="10">
        <f t="shared" si="46"/>
        <v>0</v>
      </c>
      <c r="AK100" s="10">
        <f t="shared" si="61"/>
        <v>0</v>
      </c>
      <c r="AL100" s="10">
        <f t="shared" si="62"/>
        <v>4.4000000059440936E-3</v>
      </c>
    </row>
    <row r="101" spans="1:38" x14ac:dyDescent="0.25">
      <c r="A101" s="11" t="s">
        <v>237</v>
      </c>
      <c r="B101" s="18" t="str">
        <f>VLOOKUP(C101,TABL!A:B,2,0)</f>
        <v>LOC</v>
      </c>
      <c r="C101" s="18">
        <v>906</v>
      </c>
      <c r="D101" s="36" t="s">
        <v>150</v>
      </c>
      <c r="E101" s="18">
        <v>55.56944</v>
      </c>
      <c r="F101" s="18">
        <v>38.116669999999999</v>
      </c>
      <c r="G101" s="23">
        <f>AD101+IF(AD101&lt;180, 1, -1)*180+AC101</f>
        <v>132</v>
      </c>
      <c r="H101" s="1"/>
      <c r="I101" s="1">
        <v>1</v>
      </c>
      <c r="J101" s="23">
        <v>132.27000000000001</v>
      </c>
      <c r="K101" s="14"/>
      <c r="L101" s="31" t="str">
        <f t="shared" si="57"/>
        <v>X</v>
      </c>
      <c r="M101" s="1"/>
      <c r="N101" s="1"/>
      <c r="O101" s="34">
        <v>110.9</v>
      </c>
      <c r="P101" s="1"/>
      <c r="Q101" s="18" t="s">
        <v>82</v>
      </c>
      <c r="R101" s="13" t="str">
        <f t="shared" si="47"/>
        <v>X</v>
      </c>
      <c r="U101" s="32"/>
      <c r="V101" s="32"/>
      <c r="W101" s="32"/>
      <c r="X101" s="32"/>
      <c r="Y101" s="32"/>
      <c r="Z101" s="32"/>
      <c r="AA101" s="32">
        <f t="shared" si="39"/>
        <v>0</v>
      </c>
      <c r="AB101" s="32">
        <f t="shared" si="40"/>
        <v>0</v>
      </c>
      <c r="AC101" s="5">
        <f>VLOOKUP(A101,TABL!D:E,2,0)</f>
        <v>11</v>
      </c>
      <c r="AD101" s="23">
        <v>301</v>
      </c>
      <c r="AE101" s="15" t="str">
        <f t="shared" si="45"/>
        <v>X</v>
      </c>
      <c r="AG101" s="10"/>
      <c r="AH101" s="10"/>
    </row>
    <row r="102" spans="1:38" x14ac:dyDescent="0.25">
      <c r="A102" s="11" t="s">
        <v>237</v>
      </c>
      <c r="B102" s="18" t="str">
        <f>VLOOKUP(C102,TABL!A:B,2,0)</f>
        <v>GS</v>
      </c>
      <c r="C102" s="18">
        <v>905</v>
      </c>
      <c r="D102" s="36" t="s">
        <v>134</v>
      </c>
      <c r="E102" s="18">
        <v>55.537497999999999</v>
      </c>
      <c r="F102" s="18">
        <v>38.176665999999997</v>
      </c>
      <c r="G102" s="23">
        <f>AD102+IF(AD102&lt;180, 1, -1)*180+AC102</f>
        <v>132</v>
      </c>
      <c r="H102" s="1"/>
      <c r="I102" s="1">
        <v>1</v>
      </c>
      <c r="J102" s="23">
        <v>131.24</v>
      </c>
      <c r="K102" s="14"/>
      <c r="L102" s="31">
        <v>3</v>
      </c>
      <c r="M102" s="1"/>
      <c r="N102" s="1"/>
      <c r="O102" s="34">
        <v>110.9</v>
      </c>
      <c r="P102" s="1"/>
      <c r="Q102" s="18" t="s">
        <v>82</v>
      </c>
      <c r="R102" s="13" t="str">
        <f t="shared" si="47"/>
        <v>X</v>
      </c>
      <c r="U102" s="32"/>
      <c r="V102" s="32"/>
      <c r="W102" s="32"/>
      <c r="X102" s="32"/>
      <c r="Y102" s="32"/>
      <c r="Z102" s="32"/>
      <c r="AA102" s="32">
        <f t="shared" si="39"/>
        <v>0</v>
      </c>
      <c r="AB102" s="32">
        <f t="shared" si="40"/>
        <v>0</v>
      </c>
      <c r="AC102" s="5">
        <f>VLOOKUP(A102,TABL!D:E,2,0)</f>
        <v>11</v>
      </c>
      <c r="AD102" s="23">
        <v>301</v>
      </c>
      <c r="AE102" s="15">
        <v>3</v>
      </c>
      <c r="AG102" s="10"/>
      <c r="AH102" s="10"/>
    </row>
    <row r="103" spans="1:38" x14ac:dyDescent="0.25">
      <c r="A103" s="11" t="s">
        <v>237</v>
      </c>
      <c r="B103" s="18" t="str">
        <f>VLOOKUP(C103,TABL!A:B,2,0)</f>
        <v>DME</v>
      </c>
      <c r="C103" s="18">
        <v>904</v>
      </c>
      <c r="D103" s="36" t="s">
        <v>151</v>
      </c>
      <c r="E103" s="18">
        <v>55.537497999999999</v>
      </c>
      <c r="F103" s="18">
        <v>38.176665999999997</v>
      </c>
      <c r="G103" s="23" t="str">
        <f t="shared" ref="G103:G130" si="63">IF(B103="LOC", 0, IF(B103="GS", 0, "X"))</f>
        <v>X</v>
      </c>
      <c r="H103" s="1"/>
      <c r="I103" s="1">
        <v>1</v>
      </c>
      <c r="J103" s="23" t="str">
        <f t="shared" ref="J103:J130" si="64">IF(B103="LOC", 0, IF(B103="GS", 0, "X"))</f>
        <v>X</v>
      </c>
      <c r="K103" s="14"/>
      <c r="L103" s="31" t="str">
        <f t="shared" ref="L103:L130" si="65">IF(B103="GS", 0, "X")</f>
        <v>X</v>
      </c>
      <c r="M103" s="1"/>
      <c r="N103" s="1"/>
      <c r="O103" s="34">
        <v>110.9</v>
      </c>
      <c r="P103" s="1"/>
      <c r="Q103" s="18" t="s">
        <v>82</v>
      </c>
      <c r="R103" s="13" t="str">
        <f t="shared" si="47"/>
        <v>X</v>
      </c>
      <c r="U103" s="32"/>
      <c r="V103" s="32"/>
      <c r="W103" s="32"/>
      <c r="X103" s="32"/>
      <c r="Y103" s="32"/>
      <c r="Z103" s="32"/>
      <c r="AA103" s="32">
        <f t="shared" si="39"/>
        <v>0</v>
      </c>
      <c r="AB103" s="32">
        <f t="shared" si="40"/>
        <v>0</v>
      </c>
      <c r="AC103" s="5">
        <f>VLOOKUP(A103,TABL!D:E,2,0)</f>
        <v>11</v>
      </c>
      <c r="AD103" s="23" t="str">
        <f t="shared" si="44"/>
        <v>X</v>
      </c>
      <c r="AE103" s="15" t="str">
        <f t="shared" si="45"/>
        <v>X</v>
      </c>
      <c r="AG103" s="10"/>
      <c r="AH103" s="10"/>
      <c r="AK103" s="10"/>
      <c r="AL103" s="10"/>
    </row>
    <row r="104" spans="1:38" hidden="1" x14ac:dyDescent="0.25">
      <c r="A104" s="11" t="s">
        <v>237</v>
      </c>
      <c r="B104" s="18" t="str">
        <f>VLOOKUP(C104,TABL!A:B,2,0)</f>
        <v>NDB</v>
      </c>
      <c r="C104" s="18">
        <v>907</v>
      </c>
      <c r="D104" s="36" t="s">
        <v>193</v>
      </c>
      <c r="E104" s="12">
        <v>55.509722222222223</v>
      </c>
      <c r="F104" s="12">
        <v>38.235555555555557</v>
      </c>
      <c r="G104" s="23" t="str">
        <f t="shared" si="63"/>
        <v>X</v>
      </c>
      <c r="H104" s="1"/>
      <c r="I104" s="1">
        <v>1</v>
      </c>
      <c r="J104" s="23" t="str">
        <f t="shared" si="64"/>
        <v>X</v>
      </c>
      <c r="K104" s="14"/>
      <c r="L104" s="31" t="str">
        <f t="shared" si="65"/>
        <v>X</v>
      </c>
      <c r="M104" s="1"/>
      <c r="N104" s="1"/>
      <c r="O104" s="34">
        <v>370</v>
      </c>
      <c r="P104" s="1"/>
      <c r="Q104" s="18" t="s">
        <v>81</v>
      </c>
      <c r="R104" s="13" t="str">
        <f t="shared" si="47"/>
        <v>X</v>
      </c>
      <c r="U104" s="5">
        <v>55</v>
      </c>
      <c r="V104" s="5">
        <v>30</v>
      </c>
      <c r="W104" s="5">
        <v>35</v>
      </c>
      <c r="X104" s="5">
        <v>38</v>
      </c>
      <c r="Y104" s="5">
        <v>14</v>
      </c>
      <c r="Z104" s="5">
        <v>8</v>
      </c>
      <c r="AA104" s="5">
        <f t="shared" si="39"/>
        <v>55.509722222222223</v>
      </c>
      <c r="AB104" s="5">
        <f t="shared" si="40"/>
        <v>38.235555555555557</v>
      </c>
      <c r="AC104" s="5">
        <f>VLOOKUP(A104,TABL!D:E,2,0)</f>
        <v>11</v>
      </c>
      <c r="AD104" s="23" t="str">
        <f t="shared" si="44"/>
        <v>X</v>
      </c>
      <c r="AE104" s="15" t="str">
        <f t="shared" si="45"/>
        <v>X</v>
      </c>
      <c r="AG104" s="10">
        <f t="shared" si="58"/>
        <v>0</v>
      </c>
      <c r="AH104" s="10">
        <f t="shared" si="46"/>
        <v>0</v>
      </c>
      <c r="AI104" s="10">
        <f t="shared" ref="AI104:AI130" si="66">ABS(AA104-E104)*3600</f>
        <v>0</v>
      </c>
      <c r="AJ104" s="10">
        <f t="shared" ref="AJ104:AJ130" si="67">ABS(AB104-F104)*3600</f>
        <v>0</v>
      </c>
    </row>
    <row r="105" spans="1:38" x14ac:dyDescent="0.25">
      <c r="A105" s="11" t="s">
        <v>237</v>
      </c>
      <c r="B105" s="18" t="str">
        <f>VLOOKUP(C105,TABL!A:B,2,0)</f>
        <v>MB O</v>
      </c>
      <c r="C105" s="18">
        <v>910</v>
      </c>
      <c r="D105" s="36" t="s">
        <v>37</v>
      </c>
      <c r="E105" s="12">
        <v>55.509722222222223</v>
      </c>
      <c r="F105" s="12">
        <v>38.235555555555557</v>
      </c>
      <c r="G105" s="23" t="str">
        <f t="shared" si="63"/>
        <v>X</v>
      </c>
      <c r="H105" s="1"/>
      <c r="I105" s="1">
        <v>1</v>
      </c>
      <c r="J105" s="23" t="str">
        <f t="shared" si="64"/>
        <v>X</v>
      </c>
      <c r="K105" s="14"/>
      <c r="L105" s="31" t="str">
        <f t="shared" si="65"/>
        <v>X</v>
      </c>
      <c r="M105" s="1"/>
      <c r="N105" s="1"/>
      <c r="O105" s="34" t="str">
        <f>IF(B105="MB O", "X", IF(B105="MB I", "X", 0))</f>
        <v>X</v>
      </c>
      <c r="P105" s="1"/>
      <c r="Q105" s="35" t="str">
        <f>IF(B105="MB O", "-", IF(B105="MB I", "-", "?"))</f>
        <v>-</v>
      </c>
      <c r="R105" s="13" t="str">
        <f t="shared" ref="R105:R136" si="68">IF(Q105="-", "0", "X")</f>
        <v>0</v>
      </c>
      <c r="U105" s="20">
        <v>55</v>
      </c>
      <c r="V105" s="20">
        <v>30</v>
      </c>
      <c r="W105" s="20">
        <v>35</v>
      </c>
      <c r="X105" s="20">
        <v>38</v>
      </c>
      <c r="Y105" s="20">
        <v>14</v>
      </c>
      <c r="Z105" s="20">
        <v>8</v>
      </c>
      <c r="AA105" s="5">
        <f t="shared" si="39"/>
        <v>55.509722222222223</v>
      </c>
      <c r="AB105" s="5">
        <f t="shared" si="40"/>
        <v>38.235555555555557</v>
      </c>
      <c r="AC105" s="5">
        <f>VLOOKUP(A105,TABL!D:E,2,0)</f>
        <v>11</v>
      </c>
      <c r="AD105" s="23" t="str">
        <f t="shared" si="44"/>
        <v>X</v>
      </c>
      <c r="AE105" s="15" t="str">
        <f t="shared" si="45"/>
        <v>X</v>
      </c>
      <c r="AG105" s="10">
        <f t="shared" si="58"/>
        <v>0</v>
      </c>
      <c r="AH105" s="10">
        <f t="shared" si="46"/>
        <v>0</v>
      </c>
      <c r="AI105" s="10">
        <f t="shared" si="66"/>
        <v>0</v>
      </c>
      <c r="AJ105" s="10">
        <f t="shared" si="67"/>
        <v>0</v>
      </c>
    </row>
    <row r="106" spans="1:38" hidden="1" x14ac:dyDescent="0.25">
      <c r="A106" s="11" t="s">
        <v>237</v>
      </c>
      <c r="B106" s="18" t="str">
        <f>VLOOKUP(C106,TABL!A:B,2,0)</f>
        <v>NDB</v>
      </c>
      <c r="C106" s="18">
        <v>907</v>
      </c>
      <c r="D106" s="36" t="s">
        <v>194</v>
      </c>
      <c r="E106" s="18">
        <v>55.530555999999997</v>
      </c>
      <c r="F106" s="12">
        <v>38.194166666666661</v>
      </c>
      <c r="G106" s="23" t="str">
        <f t="shared" si="63"/>
        <v>X</v>
      </c>
      <c r="H106" s="1"/>
      <c r="I106" s="1">
        <v>1</v>
      </c>
      <c r="J106" s="23" t="str">
        <f t="shared" si="64"/>
        <v>X</v>
      </c>
      <c r="K106" s="14"/>
      <c r="L106" s="31" t="str">
        <f t="shared" si="65"/>
        <v>X</v>
      </c>
      <c r="M106" s="1"/>
      <c r="N106" s="1"/>
      <c r="O106" s="34">
        <v>760</v>
      </c>
      <c r="P106" s="1"/>
      <c r="Q106" s="18" t="s">
        <v>83</v>
      </c>
      <c r="R106" s="13" t="str">
        <f t="shared" si="68"/>
        <v>X</v>
      </c>
      <c r="U106" s="5">
        <v>55</v>
      </c>
      <c r="V106" s="5">
        <v>31</v>
      </c>
      <c r="W106" s="5">
        <v>50</v>
      </c>
      <c r="X106" s="5">
        <v>38</v>
      </c>
      <c r="Y106" s="5">
        <v>11</v>
      </c>
      <c r="Z106" s="5">
        <v>39</v>
      </c>
      <c r="AA106" s="5">
        <f t="shared" si="39"/>
        <v>55.530555555555551</v>
      </c>
      <c r="AB106" s="5">
        <f t="shared" si="40"/>
        <v>38.194166666666661</v>
      </c>
      <c r="AC106" s="5">
        <f>VLOOKUP(A106,TABL!D:E,2,0)</f>
        <v>11</v>
      </c>
      <c r="AD106" s="23" t="str">
        <f t="shared" si="44"/>
        <v>X</v>
      </c>
      <c r="AE106" s="15" t="str">
        <f t="shared" si="45"/>
        <v>X</v>
      </c>
      <c r="AG106" s="10">
        <f t="shared" si="58"/>
        <v>0</v>
      </c>
      <c r="AH106" s="10">
        <f t="shared" si="46"/>
        <v>0</v>
      </c>
      <c r="AI106" s="10">
        <f t="shared" si="66"/>
        <v>1.6000000044869012E-3</v>
      </c>
      <c r="AJ106" s="10">
        <f t="shared" si="67"/>
        <v>0</v>
      </c>
    </row>
    <row r="107" spans="1:38" x14ac:dyDescent="0.25">
      <c r="A107" s="11" t="s">
        <v>237</v>
      </c>
      <c r="B107" s="18" t="str">
        <f>VLOOKUP(C107,TABL!A:B,2,0)</f>
        <v>MB I</v>
      </c>
      <c r="C107" s="18">
        <v>908</v>
      </c>
      <c r="D107" s="36" t="s">
        <v>122</v>
      </c>
      <c r="E107" s="18">
        <v>55.530555999999997</v>
      </c>
      <c r="F107" s="12">
        <v>38.194166666666661</v>
      </c>
      <c r="G107" s="23" t="str">
        <f t="shared" si="63"/>
        <v>X</v>
      </c>
      <c r="H107" s="1"/>
      <c r="I107" s="1">
        <v>1</v>
      </c>
      <c r="J107" s="23" t="str">
        <f t="shared" si="64"/>
        <v>X</v>
      </c>
      <c r="K107" s="14"/>
      <c r="L107" s="31" t="str">
        <f t="shared" si="65"/>
        <v>X</v>
      </c>
      <c r="M107" s="1"/>
      <c r="N107" s="1"/>
      <c r="O107" s="34" t="str">
        <f>IF(B107="MB O", "X", IF(B107="MB I", "X", 0))</f>
        <v>X</v>
      </c>
      <c r="P107" s="1"/>
      <c r="Q107" s="35" t="str">
        <f>IF(B107="MB O", "-", IF(B107="MB I", "-", "?"))</f>
        <v>-</v>
      </c>
      <c r="R107" s="13" t="str">
        <f t="shared" si="68"/>
        <v>0</v>
      </c>
      <c r="U107" s="20">
        <v>55</v>
      </c>
      <c r="V107" s="20">
        <v>31</v>
      </c>
      <c r="W107" s="20">
        <v>50</v>
      </c>
      <c r="X107" s="20">
        <v>38</v>
      </c>
      <c r="Y107" s="20">
        <v>11</v>
      </c>
      <c r="Z107" s="20">
        <v>39</v>
      </c>
      <c r="AA107" s="5">
        <f t="shared" si="39"/>
        <v>55.530555555555551</v>
      </c>
      <c r="AB107" s="5">
        <f t="shared" si="40"/>
        <v>38.194166666666661</v>
      </c>
      <c r="AC107" s="5">
        <f>VLOOKUP(A107,TABL!D:E,2,0)</f>
        <v>11</v>
      </c>
      <c r="AD107" s="23" t="str">
        <f t="shared" si="44"/>
        <v>X</v>
      </c>
      <c r="AE107" s="15" t="str">
        <f t="shared" si="45"/>
        <v>X</v>
      </c>
      <c r="AG107" s="10">
        <f t="shared" si="58"/>
        <v>0</v>
      </c>
      <c r="AH107" s="10">
        <f t="shared" si="46"/>
        <v>0</v>
      </c>
      <c r="AI107" s="10">
        <f t="shared" si="66"/>
        <v>1.6000000044869012E-3</v>
      </c>
      <c r="AJ107" s="10">
        <f t="shared" si="67"/>
        <v>0</v>
      </c>
    </row>
    <row r="108" spans="1:38" hidden="1" x14ac:dyDescent="0.25">
      <c r="A108" s="11" t="s">
        <v>237</v>
      </c>
      <c r="B108" s="18" t="str">
        <f>VLOOKUP(C108,TABL!A:B,2,0)</f>
        <v>NDB</v>
      </c>
      <c r="C108" s="18">
        <v>907</v>
      </c>
      <c r="D108" s="36" t="s">
        <v>195</v>
      </c>
      <c r="E108" s="12">
        <v>55.605000000000004</v>
      </c>
      <c r="F108" s="18">
        <v>38.045833999999999</v>
      </c>
      <c r="G108" s="23" t="str">
        <f t="shared" si="63"/>
        <v>X</v>
      </c>
      <c r="H108" s="1"/>
      <c r="I108" s="1">
        <v>1</v>
      </c>
      <c r="J108" s="23" t="str">
        <f t="shared" si="64"/>
        <v>X</v>
      </c>
      <c r="K108" s="14"/>
      <c r="L108" s="31" t="str">
        <f t="shared" si="65"/>
        <v>X</v>
      </c>
      <c r="M108" s="1"/>
      <c r="N108" s="1"/>
      <c r="O108" s="34">
        <v>581</v>
      </c>
      <c r="P108" s="1"/>
      <c r="Q108" s="18" t="s">
        <v>43</v>
      </c>
      <c r="R108" s="13" t="str">
        <f t="shared" si="68"/>
        <v>X</v>
      </c>
      <c r="U108" s="5">
        <v>55</v>
      </c>
      <c r="V108" s="5">
        <v>36</v>
      </c>
      <c r="W108" s="5">
        <v>18</v>
      </c>
      <c r="X108" s="5">
        <v>38</v>
      </c>
      <c r="Y108" s="5">
        <v>2</v>
      </c>
      <c r="Z108" s="5">
        <v>45</v>
      </c>
      <c r="AA108" s="5">
        <f t="shared" si="39"/>
        <v>55.605000000000004</v>
      </c>
      <c r="AB108" s="5">
        <f t="shared" si="40"/>
        <v>38.045833333333334</v>
      </c>
      <c r="AC108" s="5">
        <f>VLOOKUP(A108,TABL!D:E,2,0)</f>
        <v>11</v>
      </c>
      <c r="AD108" s="23" t="str">
        <f t="shared" si="44"/>
        <v>X</v>
      </c>
      <c r="AE108" s="15" t="str">
        <f t="shared" si="45"/>
        <v>X</v>
      </c>
      <c r="AG108" s="10">
        <f t="shared" si="58"/>
        <v>0</v>
      </c>
      <c r="AH108" s="10">
        <f t="shared" si="46"/>
        <v>0</v>
      </c>
      <c r="AI108" s="10">
        <f t="shared" si="66"/>
        <v>0</v>
      </c>
      <c r="AJ108" s="10">
        <f t="shared" si="67"/>
        <v>2.3999999939405825E-3</v>
      </c>
    </row>
    <row r="109" spans="1:38" x14ac:dyDescent="0.25">
      <c r="A109" s="11" t="s">
        <v>237</v>
      </c>
      <c r="B109" s="18" t="str">
        <f>VLOOKUP(C109,TABL!A:B,2,0)</f>
        <v>MB O</v>
      </c>
      <c r="C109" s="18">
        <v>910</v>
      </c>
      <c r="D109" s="36" t="s">
        <v>37</v>
      </c>
      <c r="E109" s="12">
        <v>55.605000000000004</v>
      </c>
      <c r="F109" s="18">
        <v>38.045833999999999</v>
      </c>
      <c r="G109" s="23" t="str">
        <f t="shared" si="63"/>
        <v>X</v>
      </c>
      <c r="H109" s="44"/>
      <c r="I109" s="44">
        <v>1</v>
      </c>
      <c r="J109" s="23" t="str">
        <f t="shared" si="64"/>
        <v>X</v>
      </c>
      <c r="K109" s="14"/>
      <c r="L109" s="31" t="str">
        <f t="shared" si="65"/>
        <v>X</v>
      </c>
      <c r="M109" s="44"/>
      <c r="N109" s="44"/>
      <c r="O109" s="34" t="str">
        <f>IF(B109="MB O", "X", IF(B109="MB I", "X", 0))</f>
        <v>X</v>
      </c>
      <c r="P109" s="44"/>
      <c r="Q109" s="35" t="str">
        <f>IF(B109="MB O", "-", IF(B109="MB I", "-", "?"))</f>
        <v>-</v>
      </c>
      <c r="R109" s="13" t="str">
        <f t="shared" si="68"/>
        <v>0</v>
      </c>
      <c r="U109" s="20">
        <v>55</v>
      </c>
      <c r="V109" s="20">
        <v>36</v>
      </c>
      <c r="W109" s="20">
        <v>18</v>
      </c>
      <c r="X109" s="20">
        <v>38</v>
      </c>
      <c r="Y109" s="20">
        <v>2</v>
      </c>
      <c r="Z109" s="20">
        <v>45</v>
      </c>
      <c r="AA109" s="5">
        <f t="shared" si="39"/>
        <v>55.605000000000004</v>
      </c>
      <c r="AB109" s="5">
        <f t="shared" si="40"/>
        <v>38.045833333333334</v>
      </c>
      <c r="AC109" s="5">
        <f>VLOOKUP(A109,TABL!D:E,2,0)</f>
        <v>11</v>
      </c>
      <c r="AD109" s="23" t="str">
        <f t="shared" si="44"/>
        <v>X</v>
      </c>
      <c r="AE109" s="15" t="str">
        <f t="shared" si="45"/>
        <v>X</v>
      </c>
      <c r="AG109" s="10">
        <f t="shared" si="58"/>
        <v>0</v>
      </c>
      <c r="AH109" s="10">
        <f t="shared" si="46"/>
        <v>0</v>
      </c>
      <c r="AI109" s="10">
        <f t="shared" si="66"/>
        <v>0</v>
      </c>
      <c r="AJ109" s="10">
        <f t="shared" si="67"/>
        <v>2.3999999939405825E-3</v>
      </c>
    </row>
    <row r="110" spans="1:38" hidden="1" x14ac:dyDescent="0.25">
      <c r="A110" s="11" t="s">
        <v>237</v>
      </c>
      <c r="B110" s="18" t="str">
        <f>VLOOKUP(C110,TABL!A:B,2,0)</f>
        <v>NDB</v>
      </c>
      <c r="C110" s="18">
        <v>907</v>
      </c>
      <c r="D110" s="36" t="s">
        <v>196</v>
      </c>
      <c r="E110" s="18">
        <v>55.569721000000001</v>
      </c>
      <c r="F110" s="18">
        <v>38.116107999999997</v>
      </c>
      <c r="G110" s="23" t="str">
        <f t="shared" si="63"/>
        <v>X</v>
      </c>
      <c r="H110" s="44"/>
      <c r="I110" s="44">
        <v>1</v>
      </c>
      <c r="J110" s="23" t="str">
        <f t="shared" si="64"/>
        <v>X</v>
      </c>
      <c r="K110" s="14"/>
      <c r="L110" s="31" t="str">
        <f t="shared" si="65"/>
        <v>X</v>
      </c>
      <c r="M110" s="44"/>
      <c r="N110" s="44"/>
      <c r="O110" s="34">
        <v>1185</v>
      </c>
      <c r="P110" s="44"/>
      <c r="Q110" s="18" t="s">
        <v>84</v>
      </c>
      <c r="R110" s="13" t="str">
        <f t="shared" si="68"/>
        <v>X</v>
      </c>
      <c r="U110" s="5">
        <v>55</v>
      </c>
      <c r="V110" s="5">
        <v>34</v>
      </c>
      <c r="W110" s="5">
        <v>11</v>
      </c>
      <c r="X110" s="5">
        <v>38</v>
      </c>
      <c r="Y110" s="5">
        <v>6</v>
      </c>
      <c r="Z110" s="5">
        <v>58</v>
      </c>
      <c r="AA110" s="5">
        <f t="shared" si="39"/>
        <v>55.569722222222225</v>
      </c>
      <c r="AB110" s="5">
        <f t="shared" si="40"/>
        <v>38.11611111111111</v>
      </c>
      <c r="AC110" s="5">
        <f>VLOOKUP(A110,TABL!D:E,2,0)</f>
        <v>11</v>
      </c>
      <c r="AD110" s="23" t="str">
        <f t="shared" si="44"/>
        <v>X</v>
      </c>
      <c r="AE110" s="15" t="str">
        <f t="shared" si="45"/>
        <v>X</v>
      </c>
      <c r="AG110" s="10">
        <f t="shared" si="58"/>
        <v>0</v>
      </c>
      <c r="AH110" s="10">
        <f t="shared" si="46"/>
        <v>0</v>
      </c>
      <c r="AI110" s="10">
        <f t="shared" si="66"/>
        <v>4.4000000059440936E-3</v>
      </c>
      <c r="AJ110" s="10">
        <f t="shared" si="67"/>
        <v>1.120000000582877E-2</v>
      </c>
    </row>
    <row r="111" spans="1:38" x14ac:dyDescent="0.25">
      <c r="A111" s="11" t="s">
        <v>237</v>
      </c>
      <c r="B111" s="18" t="str">
        <f>VLOOKUP(C111,TABL!A:B,2,0)</f>
        <v>MB I</v>
      </c>
      <c r="C111" s="18">
        <v>908</v>
      </c>
      <c r="D111" s="36" t="s">
        <v>122</v>
      </c>
      <c r="E111" s="18">
        <v>55.569721000000001</v>
      </c>
      <c r="F111" s="18">
        <v>38.116107999999997</v>
      </c>
      <c r="G111" s="23" t="str">
        <f t="shared" si="63"/>
        <v>X</v>
      </c>
      <c r="H111" s="12"/>
      <c r="I111" s="12">
        <v>1</v>
      </c>
      <c r="J111" s="34" t="str">
        <f t="shared" si="64"/>
        <v>X</v>
      </c>
      <c r="K111" s="13"/>
      <c r="L111" s="31" t="str">
        <f t="shared" si="65"/>
        <v>X</v>
      </c>
      <c r="M111" s="12"/>
      <c r="N111" s="12"/>
      <c r="O111" s="34" t="str">
        <f>IF(B111="MB O", "X", IF(B111="MB I", "X", 0))</f>
        <v>X</v>
      </c>
      <c r="P111" s="12"/>
      <c r="Q111" s="35" t="str">
        <f>IF(B111="MB O", "-", IF(B111="MB I", "-", "?"))</f>
        <v>-</v>
      </c>
      <c r="R111" s="13" t="str">
        <f t="shared" si="68"/>
        <v>0</v>
      </c>
      <c r="U111" s="20">
        <v>55</v>
      </c>
      <c r="V111" s="20">
        <v>34</v>
      </c>
      <c r="W111" s="20">
        <v>11</v>
      </c>
      <c r="X111" s="20">
        <v>38</v>
      </c>
      <c r="Y111" s="20">
        <v>6</v>
      </c>
      <c r="Z111" s="20">
        <v>58</v>
      </c>
      <c r="AA111" s="5">
        <f t="shared" si="39"/>
        <v>55.569722222222225</v>
      </c>
      <c r="AB111" s="5">
        <f t="shared" si="40"/>
        <v>38.11611111111111</v>
      </c>
      <c r="AC111" s="5">
        <f>VLOOKUP(A111,TABL!D:E,2,0)</f>
        <v>11</v>
      </c>
      <c r="AD111" s="23" t="str">
        <f t="shared" si="44"/>
        <v>X</v>
      </c>
      <c r="AE111" s="15" t="str">
        <f t="shared" si="45"/>
        <v>X</v>
      </c>
      <c r="AG111" s="10">
        <f t="shared" si="58"/>
        <v>0</v>
      </c>
      <c r="AH111" s="10">
        <f t="shared" si="46"/>
        <v>0</v>
      </c>
      <c r="AI111" s="10">
        <f t="shared" si="66"/>
        <v>4.4000000059440936E-3</v>
      </c>
      <c r="AJ111" s="10">
        <f t="shared" si="67"/>
        <v>1.120000000582877E-2</v>
      </c>
    </row>
    <row r="112" spans="1:38" hidden="1" x14ac:dyDescent="0.25">
      <c r="A112" s="11" t="s">
        <v>214</v>
      </c>
      <c r="B112" s="44" t="str">
        <f>VLOOKUP(C112,TABL!A:B,2,0)</f>
        <v>NDB</v>
      </c>
      <c r="C112" s="44">
        <v>907</v>
      </c>
      <c r="D112" s="28" t="s">
        <v>213</v>
      </c>
      <c r="E112" s="12">
        <v>56.301944444444445</v>
      </c>
      <c r="F112" s="12">
        <v>37.710833333333333</v>
      </c>
      <c r="G112" s="23" t="str">
        <f t="shared" si="63"/>
        <v>X</v>
      </c>
      <c r="H112" s="44"/>
      <c r="I112" s="44">
        <v>1</v>
      </c>
      <c r="J112" s="23" t="str">
        <f t="shared" si="64"/>
        <v>X</v>
      </c>
      <c r="K112" s="14"/>
      <c r="L112" s="15" t="str">
        <f t="shared" si="65"/>
        <v>X</v>
      </c>
      <c r="M112" s="44"/>
      <c r="N112" s="44"/>
      <c r="O112" s="23">
        <v>642</v>
      </c>
      <c r="P112" s="44"/>
      <c r="Q112" s="44" t="s">
        <v>94</v>
      </c>
      <c r="R112" s="14" t="str">
        <f t="shared" si="68"/>
        <v>X</v>
      </c>
      <c r="U112" s="5">
        <v>56</v>
      </c>
      <c r="V112" s="5">
        <v>18</v>
      </c>
      <c r="W112" s="5">
        <v>7</v>
      </c>
      <c r="X112" s="5">
        <v>37</v>
      </c>
      <c r="Y112" s="5">
        <v>42</v>
      </c>
      <c r="Z112" s="5">
        <v>39</v>
      </c>
      <c r="AA112" s="5">
        <f t="shared" si="39"/>
        <v>56.301944444444445</v>
      </c>
      <c r="AB112" s="5">
        <f t="shared" si="40"/>
        <v>37.710833333333333</v>
      </c>
      <c r="AC112" s="5" t="e">
        <f>VLOOKUP(A112,TABL!D:E,2,0)</f>
        <v>#N/A</v>
      </c>
      <c r="AD112" s="23" t="str">
        <f t="shared" si="44"/>
        <v>X</v>
      </c>
      <c r="AE112" s="15" t="str">
        <f t="shared" si="45"/>
        <v>X</v>
      </c>
      <c r="AG112" s="10">
        <f t="shared" si="58"/>
        <v>0</v>
      </c>
      <c r="AH112" s="10">
        <f t="shared" si="46"/>
        <v>0</v>
      </c>
      <c r="AI112" s="10">
        <f t="shared" si="66"/>
        <v>0</v>
      </c>
      <c r="AJ112" s="10">
        <f t="shared" si="67"/>
        <v>0</v>
      </c>
    </row>
    <row r="113" spans="1:36" hidden="1" x14ac:dyDescent="0.25">
      <c r="A113" s="11" t="s">
        <v>123</v>
      </c>
      <c r="B113" s="1" t="str">
        <f>VLOOKUP(C113,TABL!A:B,2,0)</f>
        <v>NDB</v>
      </c>
      <c r="C113" s="1">
        <v>907</v>
      </c>
      <c r="D113" s="28" t="s">
        <v>197</v>
      </c>
      <c r="E113" s="12">
        <v>56.026111111111113</v>
      </c>
      <c r="F113" s="12">
        <v>39.634166666666665</v>
      </c>
      <c r="G113" s="23" t="str">
        <f t="shared" si="63"/>
        <v>X</v>
      </c>
      <c r="H113" s="1"/>
      <c r="I113" s="1">
        <v>1</v>
      </c>
      <c r="J113" s="23" t="str">
        <f t="shared" si="64"/>
        <v>X</v>
      </c>
      <c r="K113" s="14"/>
      <c r="L113" s="15" t="str">
        <f t="shared" si="65"/>
        <v>X</v>
      </c>
      <c r="M113" s="1"/>
      <c r="N113" s="1"/>
      <c r="O113" s="23">
        <v>478</v>
      </c>
      <c r="P113" s="1"/>
      <c r="Q113" s="1" t="s">
        <v>85</v>
      </c>
      <c r="R113" s="14" t="str">
        <f t="shared" si="68"/>
        <v>X</v>
      </c>
      <c r="U113" s="5">
        <v>56</v>
      </c>
      <c r="V113" s="5">
        <v>1</v>
      </c>
      <c r="W113" s="5">
        <v>34</v>
      </c>
      <c r="X113" s="5">
        <v>39</v>
      </c>
      <c r="Y113" s="5">
        <v>38</v>
      </c>
      <c r="Z113" s="5">
        <v>3</v>
      </c>
      <c r="AA113" s="5">
        <f t="shared" si="39"/>
        <v>56.026111111111113</v>
      </c>
      <c r="AB113" s="5">
        <f t="shared" si="40"/>
        <v>39.634166666666665</v>
      </c>
      <c r="AC113" s="5" t="e">
        <f>VLOOKUP(A113,TABL!D:E,2,0)</f>
        <v>#N/A</v>
      </c>
      <c r="AD113" s="23" t="str">
        <f t="shared" si="44"/>
        <v>X</v>
      </c>
      <c r="AE113" s="15" t="str">
        <f t="shared" si="45"/>
        <v>X</v>
      </c>
      <c r="AG113" s="10">
        <f t="shared" si="58"/>
        <v>0</v>
      </c>
      <c r="AH113" s="10">
        <f t="shared" si="46"/>
        <v>0</v>
      </c>
      <c r="AI113" s="10">
        <f t="shared" si="66"/>
        <v>0</v>
      </c>
      <c r="AJ113" s="10">
        <f t="shared" si="67"/>
        <v>0</v>
      </c>
    </row>
    <row r="114" spans="1:36" hidden="1" x14ac:dyDescent="0.25">
      <c r="A114" s="11" t="s">
        <v>127</v>
      </c>
      <c r="B114" s="1" t="str">
        <f>VLOOKUP(C114,TABL!A:B,2,0)</f>
        <v>NDB</v>
      </c>
      <c r="C114" s="1">
        <v>907</v>
      </c>
      <c r="D114" s="28" t="s">
        <v>174</v>
      </c>
      <c r="E114" s="12">
        <v>55.711388888888891</v>
      </c>
      <c r="F114" s="12">
        <v>38.228055555555557</v>
      </c>
      <c r="G114" s="23" t="str">
        <f t="shared" si="63"/>
        <v>X</v>
      </c>
      <c r="H114" s="1"/>
      <c r="I114" s="1">
        <v>1</v>
      </c>
      <c r="J114" s="23" t="str">
        <f t="shared" si="64"/>
        <v>X</v>
      </c>
      <c r="K114" s="14"/>
      <c r="L114" s="15" t="str">
        <f t="shared" si="65"/>
        <v>X</v>
      </c>
      <c r="M114" s="1"/>
      <c r="N114" s="1"/>
      <c r="O114" s="23">
        <v>493</v>
      </c>
      <c r="P114" s="1"/>
      <c r="Q114" s="44" t="s">
        <v>61</v>
      </c>
      <c r="R114" s="14" t="str">
        <f t="shared" si="68"/>
        <v>X</v>
      </c>
      <c r="U114" s="5">
        <v>55</v>
      </c>
      <c r="V114" s="5">
        <v>42</v>
      </c>
      <c r="W114" s="5">
        <v>41</v>
      </c>
      <c r="X114" s="5">
        <v>38</v>
      </c>
      <c r="Y114" s="5">
        <v>13</v>
      </c>
      <c r="Z114" s="5">
        <v>41</v>
      </c>
      <c r="AA114" s="5">
        <f t="shared" si="39"/>
        <v>55.711388888888891</v>
      </c>
      <c r="AB114" s="5">
        <f t="shared" si="40"/>
        <v>38.228055555555557</v>
      </c>
      <c r="AC114" s="5" t="e">
        <f>VLOOKUP(A114,TABL!D:E,2,0)</f>
        <v>#N/A</v>
      </c>
      <c r="AD114" s="23" t="str">
        <f t="shared" si="44"/>
        <v>X</v>
      </c>
      <c r="AE114" s="15" t="str">
        <f t="shared" si="45"/>
        <v>X</v>
      </c>
      <c r="AG114" s="10">
        <f t="shared" si="58"/>
        <v>0</v>
      </c>
      <c r="AH114" s="10">
        <f t="shared" si="46"/>
        <v>0</v>
      </c>
      <c r="AI114" s="10">
        <f t="shared" si="66"/>
        <v>0</v>
      </c>
      <c r="AJ114" s="10">
        <f t="shared" si="67"/>
        <v>0</v>
      </c>
    </row>
    <row r="115" spans="1:36" hidden="1" x14ac:dyDescent="0.25">
      <c r="A115" s="11" t="s">
        <v>170</v>
      </c>
      <c r="B115" s="1" t="str">
        <f>VLOOKUP(C115,TABL!A:B,2,0)</f>
        <v>NDB</v>
      </c>
      <c r="C115" s="1">
        <v>907</v>
      </c>
      <c r="D115" s="28" t="s">
        <v>169</v>
      </c>
      <c r="E115" s="12">
        <v>57.037777777777777</v>
      </c>
      <c r="F115" s="12">
        <v>37.99527777777778</v>
      </c>
      <c r="G115" s="23" t="str">
        <f t="shared" si="63"/>
        <v>X</v>
      </c>
      <c r="H115" s="1"/>
      <c r="I115" s="1">
        <v>1</v>
      </c>
      <c r="J115" s="23" t="str">
        <f t="shared" si="64"/>
        <v>X</v>
      </c>
      <c r="K115" s="14"/>
      <c r="L115" s="15" t="str">
        <f t="shared" si="65"/>
        <v>X</v>
      </c>
      <c r="M115" s="1"/>
      <c r="N115" s="1"/>
      <c r="O115" s="23">
        <v>900</v>
      </c>
      <c r="P115" s="1"/>
      <c r="Q115" s="1" t="s">
        <v>57</v>
      </c>
      <c r="R115" s="14" t="str">
        <f t="shared" si="68"/>
        <v>X</v>
      </c>
      <c r="U115" s="5">
        <v>57</v>
      </c>
      <c r="V115" s="5">
        <v>2</v>
      </c>
      <c r="W115" s="5">
        <v>16</v>
      </c>
      <c r="X115" s="5">
        <v>37</v>
      </c>
      <c r="Y115" s="5">
        <v>59</v>
      </c>
      <c r="Z115" s="5">
        <v>43</v>
      </c>
      <c r="AA115" s="5">
        <f t="shared" si="39"/>
        <v>57.037777777777777</v>
      </c>
      <c r="AB115" s="5">
        <f t="shared" si="40"/>
        <v>37.99527777777778</v>
      </c>
      <c r="AC115" s="5" t="e">
        <f>VLOOKUP(A115,TABL!D:E,2,0)</f>
        <v>#N/A</v>
      </c>
      <c r="AD115" s="23" t="str">
        <f t="shared" si="44"/>
        <v>X</v>
      </c>
      <c r="AE115" s="15" t="str">
        <f t="shared" si="45"/>
        <v>X</v>
      </c>
      <c r="AG115" s="10">
        <f t="shared" si="58"/>
        <v>0</v>
      </c>
      <c r="AH115" s="10">
        <f t="shared" si="46"/>
        <v>0</v>
      </c>
      <c r="AI115" s="10">
        <f t="shared" si="66"/>
        <v>0</v>
      </c>
      <c r="AJ115" s="10">
        <f t="shared" si="67"/>
        <v>0</v>
      </c>
    </row>
    <row r="116" spans="1:36" hidden="1" x14ac:dyDescent="0.25">
      <c r="A116" s="11" t="s">
        <v>201</v>
      </c>
      <c r="B116" s="1" t="str">
        <f>VLOOKUP(C116,TABL!A:B,2,0)</f>
        <v>NDB</v>
      </c>
      <c r="C116" s="1">
        <v>907</v>
      </c>
      <c r="D116" s="28" t="s">
        <v>200</v>
      </c>
      <c r="E116" s="12">
        <v>54.240277777777777</v>
      </c>
      <c r="F116" s="12">
        <v>38.902222222222221</v>
      </c>
      <c r="G116" s="23" t="str">
        <f t="shared" si="63"/>
        <v>X</v>
      </c>
      <c r="H116" s="1"/>
      <c r="I116" s="1">
        <v>1</v>
      </c>
      <c r="J116" s="23" t="str">
        <f t="shared" si="64"/>
        <v>X</v>
      </c>
      <c r="K116" s="14"/>
      <c r="L116" s="15" t="str">
        <f t="shared" si="65"/>
        <v>X</v>
      </c>
      <c r="M116" s="1"/>
      <c r="N116" s="1"/>
      <c r="O116" s="23">
        <v>570</v>
      </c>
      <c r="P116" s="1"/>
      <c r="Q116" s="44" t="s">
        <v>87</v>
      </c>
      <c r="R116" s="14" t="str">
        <f t="shared" si="68"/>
        <v>X</v>
      </c>
      <c r="U116" s="5">
        <v>54</v>
      </c>
      <c r="V116" s="5">
        <v>14</v>
      </c>
      <c r="W116" s="5">
        <v>25</v>
      </c>
      <c r="X116" s="5">
        <v>38</v>
      </c>
      <c r="Y116" s="5">
        <v>54</v>
      </c>
      <c r="Z116" s="5">
        <v>8</v>
      </c>
      <c r="AA116" s="5">
        <f t="shared" si="39"/>
        <v>54.240277777777777</v>
      </c>
      <c r="AB116" s="5">
        <f t="shared" si="40"/>
        <v>38.902222222222221</v>
      </c>
      <c r="AC116" s="5" t="e">
        <f>VLOOKUP(A116,TABL!D:E,2,0)</f>
        <v>#N/A</v>
      </c>
      <c r="AD116" s="23" t="str">
        <f t="shared" si="44"/>
        <v>X</v>
      </c>
      <c r="AE116" s="15" t="str">
        <f t="shared" si="45"/>
        <v>X</v>
      </c>
      <c r="AG116" s="10">
        <f t="shared" si="58"/>
        <v>0</v>
      </c>
      <c r="AH116" s="10">
        <f t="shared" si="46"/>
        <v>0</v>
      </c>
      <c r="AI116" s="10">
        <f t="shared" si="66"/>
        <v>0</v>
      </c>
      <c r="AJ116" s="10">
        <f t="shared" si="67"/>
        <v>0</v>
      </c>
    </row>
    <row r="117" spans="1:36" hidden="1" x14ac:dyDescent="0.25">
      <c r="A117" s="11" t="s">
        <v>187</v>
      </c>
      <c r="B117" s="1" t="str">
        <f>VLOOKUP(C117,TABL!A:B,2,0)</f>
        <v>NDB</v>
      </c>
      <c r="C117" s="1">
        <v>907</v>
      </c>
      <c r="D117" s="28" t="s">
        <v>186</v>
      </c>
      <c r="E117" s="12">
        <v>55.833055555555561</v>
      </c>
      <c r="F117" s="12">
        <v>37.266666666666666</v>
      </c>
      <c r="G117" s="23" t="str">
        <f t="shared" si="63"/>
        <v>X</v>
      </c>
      <c r="H117" s="1"/>
      <c r="I117" s="1">
        <v>1</v>
      </c>
      <c r="J117" s="23" t="str">
        <f t="shared" si="64"/>
        <v>X</v>
      </c>
      <c r="K117" s="14"/>
      <c r="L117" s="15" t="str">
        <f t="shared" si="65"/>
        <v>X</v>
      </c>
      <c r="M117" s="1"/>
      <c r="N117" s="1"/>
      <c r="O117" s="23">
        <v>565</v>
      </c>
      <c r="P117" s="1"/>
      <c r="Q117" s="1" t="s">
        <v>75</v>
      </c>
      <c r="R117" s="14" t="str">
        <f t="shared" si="68"/>
        <v>X</v>
      </c>
      <c r="U117" s="5">
        <v>55</v>
      </c>
      <c r="V117" s="5">
        <v>49</v>
      </c>
      <c r="W117" s="5">
        <v>59</v>
      </c>
      <c r="X117" s="5">
        <v>37</v>
      </c>
      <c r="Y117" s="5">
        <v>16</v>
      </c>
      <c r="Z117" s="5">
        <v>0</v>
      </c>
      <c r="AA117" s="5">
        <f t="shared" si="39"/>
        <v>55.833055555555561</v>
      </c>
      <c r="AB117" s="5">
        <f t="shared" si="40"/>
        <v>37.266666666666666</v>
      </c>
      <c r="AC117" s="5" t="e">
        <f>VLOOKUP(A117,TABL!D:E,2,0)</f>
        <v>#N/A</v>
      </c>
      <c r="AD117" s="23" t="str">
        <f t="shared" si="44"/>
        <v>X</v>
      </c>
      <c r="AE117" s="15" t="str">
        <f t="shared" si="45"/>
        <v>X</v>
      </c>
      <c r="AG117" s="10">
        <f t="shared" si="58"/>
        <v>0</v>
      </c>
      <c r="AH117" s="10">
        <f t="shared" si="46"/>
        <v>0</v>
      </c>
      <c r="AI117" s="10">
        <f t="shared" si="66"/>
        <v>0</v>
      </c>
      <c r="AJ117" s="10">
        <f t="shared" si="67"/>
        <v>0</v>
      </c>
    </row>
    <row r="118" spans="1:36" hidden="1" x14ac:dyDescent="0.25">
      <c r="A118" s="11" t="s">
        <v>212</v>
      </c>
      <c r="B118" s="1" t="str">
        <f>VLOOKUP(C118,TABL!A:B,2,0)</f>
        <v>NDB</v>
      </c>
      <c r="C118" s="1">
        <v>907</v>
      </c>
      <c r="D118" s="28" t="s">
        <v>211</v>
      </c>
      <c r="E118" s="12">
        <v>56.368055555555557</v>
      </c>
      <c r="F118" s="12">
        <v>37.431111111111107</v>
      </c>
      <c r="G118" s="23" t="str">
        <f t="shared" si="63"/>
        <v>X</v>
      </c>
      <c r="H118" s="1"/>
      <c r="I118" s="1">
        <v>1</v>
      </c>
      <c r="J118" s="23" t="str">
        <f t="shared" si="64"/>
        <v>X</v>
      </c>
      <c r="K118" s="14"/>
      <c r="L118" s="15" t="str">
        <f t="shared" si="65"/>
        <v>X</v>
      </c>
      <c r="M118" s="1"/>
      <c r="N118" s="1"/>
      <c r="O118" s="23">
        <v>1285</v>
      </c>
      <c r="P118" s="1"/>
      <c r="Q118" s="44" t="s">
        <v>93</v>
      </c>
      <c r="R118" s="14" t="str">
        <f t="shared" si="68"/>
        <v>X</v>
      </c>
      <c r="U118" s="5">
        <v>56</v>
      </c>
      <c r="V118" s="5">
        <v>22</v>
      </c>
      <c r="W118" s="5">
        <v>5</v>
      </c>
      <c r="X118" s="5">
        <v>37</v>
      </c>
      <c r="Y118" s="5">
        <v>25</v>
      </c>
      <c r="Z118" s="5">
        <v>52</v>
      </c>
      <c r="AA118" s="5">
        <f t="shared" si="39"/>
        <v>56.368055555555557</v>
      </c>
      <c r="AB118" s="5">
        <f t="shared" si="40"/>
        <v>37.431111111111107</v>
      </c>
      <c r="AC118" s="5" t="e">
        <f>VLOOKUP(A118,TABL!D:E,2,0)</f>
        <v>#N/A</v>
      </c>
      <c r="AD118" s="23" t="str">
        <f t="shared" si="44"/>
        <v>X</v>
      </c>
      <c r="AE118" s="15" t="str">
        <f t="shared" si="45"/>
        <v>X</v>
      </c>
      <c r="AG118" s="10">
        <f t="shared" si="58"/>
        <v>0</v>
      </c>
      <c r="AH118" s="10">
        <f t="shared" si="46"/>
        <v>0</v>
      </c>
      <c r="AI118" s="10">
        <f t="shared" si="66"/>
        <v>0</v>
      </c>
      <c r="AJ118" s="10">
        <f t="shared" si="67"/>
        <v>0</v>
      </c>
    </row>
    <row r="119" spans="1:36" hidden="1" x14ac:dyDescent="0.25">
      <c r="A119" s="11" t="s">
        <v>176</v>
      </c>
      <c r="B119" s="1" t="str">
        <f>VLOOKUP(C119,TABL!A:B,2,0)</f>
        <v>NDB</v>
      </c>
      <c r="C119" s="1">
        <v>907</v>
      </c>
      <c r="D119" s="28" t="s">
        <v>175</v>
      </c>
      <c r="E119" s="12">
        <v>55.211111111111116</v>
      </c>
      <c r="F119" s="12">
        <v>37.364444444444445</v>
      </c>
      <c r="G119" s="23" t="str">
        <f t="shared" si="63"/>
        <v>X</v>
      </c>
      <c r="H119" s="1"/>
      <c r="I119" s="1">
        <v>1</v>
      </c>
      <c r="J119" s="23" t="str">
        <f t="shared" si="64"/>
        <v>X</v>
      </c>
      <c r="K119" s="14"/>
      <c r="L119" s="15" t="str">
        <f t="shared" si="65"/>
        <v>X</v>
      </c>
      <c r="M119" s="1"/>
      <c r="N119" s="1"/>
      <c r="O119" s="23">
        <v>415</v>
      </c>
      <c r="P119" s="1"/>
      <c r="Q119" s="1" t="s">
        <v>62</v>
      </c>
      <c r="R119" s="14" t="str">
        <f t="shared" si="68"/>
        <v>X</v>
      </c>
      <c r="U119" s="5">
        <v>55</v>
      </c>
      <c r="V119" s="5">
        <v>12</v>
      </c>
      <c r="W119" s="5">
        <v>40</v>
      </c>
      <c r="X119" s="5">
        <v>37</v>
      </c>
      <c r="Y119" s="5">
        <v>21</v>
      </c>
      <c r="Z119" s="5">
        <v>52</v>
      </c>
      <c r="AA119" s="5">
        <f t="shared" si="39"/>
        <v>55.211111111111116</v>
      </c>
      <c r="AB119" s="5">
        <f t="shared" si="40"/>
        <v>37.364444444444445</v>
      </c>
      <c r="AC119" s="5" t="e">
        <f>VLOOKUP(A119,TABL!D:E,2,0)</f>
        <v>#N/A</v>
      </c>
      <c r="AD119" s="23" t="str">
        <f t="shared" si="44"/>
        <v>X</v>
      </c>
      <c r="AE119" s="15" t="str">
        <f t="shared" si="45"/>
        <v>X</v>
      </c>
      <c r="AG119" s="10">
        <f t="shared" si="58"/>
        <v>0</v>
      </c>
      <c r="AH119" s="10">
        <f t="shared" si="46"/>
        <v>0</v>
      </c>
      <c r="AI119" s="10">
        <f t="shared" si="66"/>
        <v>0</v>
      </c>
      <c r="AJ119" s="10">
        <f t="shared" si="67"/>
        <v>0</v>
      </c>
    </row>
    <row r="120" spans="1:36" hidden="1" x14ac:dyDescent="0.25">
      <c r="A120" s="11" t="s">
        <v>125</v>
      </c>
      <c r="B120" s="1" t="str">
        <f>VLOOKUP(C120,TABL!A:B,2,0)</f>
        <v>NDB</v>
      </c>
      <c r="C120" s="1">
        <v>907</v>
      </c>
      <c r="D120" s="28" t="s">
        <v>204</v>
      </c>
      <c r="E120" s="18">
        <v>54.608890000000002</v>
      </c>
      <c r="F120" s="18">
        <v>37.323610000000002</v>
      </c>
      <c r="G120" s="23" t="str">
        <f t="shared" si="63"/>
        <v>X</v>
      </c>
      <c r="H120" s="1"/>
      <c r="I120" s="1">
        <v>1</v>
      </c>
      <c r="J120" s="23" t="str">
        <f t="shared" si="64"/>
        <v>X</v>
      </c>
      <c r="K120" s="14"/>
      <c r="L120" s="15" t="str">
        <f t="shared" si="65"/>
        <v>X</v>
      </c>
      <c r="M120" s="1"/>
      <c r="N120" s="1"/>
      <c r="O120" s="23">
        <v>1055</v>
      </c>
      <c r="P120" s="1"/>
      <c r="Q120" s="44" t="s">
        <v>89</v>
      </c>
      <c r="R120" s="14" t="str">
        <f t="shared" si="68"/>
        <v>X</v>
      </c>
      <c r="U120" s="5">
        <v>54</v>
      </c>
      <c r="V120" s="5">
        <v>36</v>
      </c>
      <c r="W120" s="5">
        <v>32</v>
      </c>
      <c r="X120" s="5">
        <v>37</v>
      </c>
      <c r="Y120" s="5">
        <v>19</v>
      </c>
      <c r="Z120" s="5">
        <v>25</v>
      </c>
      <c r="AA120" s="5">
        <f t="shared" si="39"/>
        <v>54.608888888888892</v>
      </c>
      <c r="AB120" s="5">
        <f t="shared" si="40"/>
        <v>37.323611111111113</v>
      </c>
      <c r="AC120" s="5" t="e">
        <f>VLOOKUP(A120,TABL!D:E,2,0)</f>
        <v>#N/A</v>
      </c>
      <c r="AD120" s="23" t="str">
        <f t="shared" si="44"/>
        <v>X</v>
      </c>
      <c r="AE120" s="15" t="str">
        <f t="shared" si="45"/>
        <v>X</v>
      </c>
      <c r="AG120" s="10">
        <f t="shared" si="58"/>
        <v>0</v>
      </c>
      <c r="AH120" s="10">
        <f t="shared" si="46"/>
        <v>0</v>
      </c>
      <c r="AI120" s="10">
        <f t="shared" si="66"/>
        <v>3.9999999984274837E-3</v>
      </c>
      <c r="AJ120" s="10">
        <f t="shared" si="67"/>
        <v>3.9999999984274837E-3</v>
      </c>
    </row>
    <row r="121" spans="1:36" hidden="1" x14ac:dyDescent="0.25">
      <c r="A121" s="11" t="s">
        <v>203</v>
      </c>
      <c r="B121" s="1" t="str">
        <f>VLOOKUP(C121,TABL!A:B,2,0)</f>
        <v>NDB</v>
      </c>
      <c r="C121" s="1">
        <v>907</v>
      </c>
      <c r="D121" s="28" t="s">
        <v>202</v>
      </c>
      <c r="E121" s="12">
        <v>54.345555555555556</v>
      </c>
      <c r="F121" s="12">
        <v>38.238611111111112</v>
      </c>
      <c r="G121" s="23" t="str">
        <f t="shared" si="63"/>
        <v>X</v>
      </c>
      <c r="H121" s="1"/>
      <c r="I121" s="1">
        <v>1</v>
      </c>
      <c r="J121" s="23" t="str">
        <f t="shared" si="64"/>
        <v>X</v>
      </c>
      <c r="K121" s="14"/>
      <c r="L121" s="15" t="str">
        <f t="shared" si="65"/>
        <v>X</v>
      </c>
      <c r="M121" s="1"/>
      <c r="N121" s="1"/>
      <c r="O121" s="23">
        <v>335</v>
      </c>
      <c r="P121" s="1"/>
      <c r="Q121" s="1" t="s">
        <v>88</v>
      </c>
      <c r="R121" s="14" t="str">
        <f t="shared" si="68"/>
        <v>X</v>
      </c>
      <c r="U121" s="5">
        <v>54</v>
      </c>
      <c r="V121" s="5">
        <v>20</v>
      </c>
      <c r="W121" s="5">
        <v>44</v>
      </c>
      <c r="X121" s="5">
        <v>38</v>
      </c>
      <c r="Y121" s="5">
        <v>14</v>
      </c>
      <c r="Z121" s="5">
        <v>19</v>
      </c>
      <c r="AA121" s="5">
        <f t="shared" si="39"/>
        <v>54.345555555555556</v>
      </c>
      <c r="AB121" s="5">
        <f t="shared" si="40"/>
        <v>38.238611111111112</v>
      </c>
      <c r="AC121" s="5" t="e">
        <f>VLOOKUP(A121,TABL!D:E,2,0)</f>
        <v>#N/A</v>
      </c>
      <c r="AD121" s="23" t="str">
        <f t="shared" si="44"/>
        <v>X</v>
      </c>
      <c r="AE121" s="15" t="str">
        <f t="shared" si="45"/>
        <v>X</v>
      </c>
      <c r="AG121" s="10">
        <f t="shared" si="58"/>
        <v>0</v>
      </c>
      <c r="AH121" s="10">
        <f t="shared" si="46"/>
        <v>0</v>
      </c>
      <c r="AI121" s="10">
        <f t="shared" si="66"/>
        <v>0</v>
      </c>
      <c r="AJ121" s="10">
        <f t="shared" si="67"/>
        <v>0</v>
      </c>
    </row>
    <row r="122" spans="1:36" hidden="1" x14ac:dyDescent="0.25">
      <c r="A122" s="11" t="s">
        <v>206</v>
      </c>
      <c r="B122" s="1" t="str">
        <f>VLOOKUP(C122,TABL!A:B,2,0)</f>
        <v>NDB</v>
      </c>
      <c r="C122" s="1">
        <v>907</v>
      </c>
      <c r="D122" s="28" t="s">
        <v>205</v>
      </c>
      <c r="E122" s="12">
        <v>54.733055555555559</v>
      </c>
      <c r="F122" s="12">
        <v>36.65</v>
      </c>
      <c r="G122" s="23" t="str">
        <f t="shared" si="63"/>
        <v>X</v>
      </c>
      <c r="H122" s="1"/>
      <c r="I122" s="1">
        <v>1</v>
      </c>
      <c r="J122" s="23" t="str">
        <f t="shared" si="64"/>
        <v>X</v>
      </c>
      <c r="K122" s="14"/>
      <c r="L122" s="15" t="str">
        <f t="shared" si="65"/>
        <v>X</v>
      </c>
      <c r="M122" s="1"/>
      <c r="N122" s="1"/>
      <c r="O122" s="23">
        <v>688</v>
      </c>
      <c r="P122" s="1"/>
      <c r="Q122" s="44" t="s">
        <v>90</v>
      </c>
      <c r="R122" s="14" t="str">
        <f t="shared" si="68"/>
        <v>X</v>
      </c>
      <c r="U122" s="5">
        <v>54</v>
      </c>
      <c r="V122" s="5">
        <v>43</v>
      </c>
      <c r="W122" s="5">
        <v>59</v>
      </c>
      <c r="X122" s="5">
        <v>36</v>
      </c>
      <c r="Y122" s="5">
        <v>39</v>
      </c>
      <c r="Z122" s="5">
        <v>0</v>
      </c>
      <c r="AA122" s="5">
        <f t="shared" si="39"/>
        <v>54.733055555555559</v>
      </c>
      <c r="AB122" s="5">
        <f t="shared" si="40"/>
        <v>36.65</v>
      </c>
      <c r="AC122" s="5" t="e">
        <f>VLOOKUP(A122,TABL!D:E,2,0)</f>
        <v>#N/A</v>
      </c>
      <c r="AD122" s="23" t="str">
        <f t="shared" si="44"/>
        <v>X</v>
      </c>
      <c r="AE122" s="15" t="str">
        <f t="shared" si="45"/>
        <v>X</v>
      </c>
      <c r="AG122" s="10">
        <f t="shared" si="58"/>
        <v>0</v>
      </c>
      <c r="AH122" s="10">
        <f t="shared" si="46"/>
        <v>0</v>
      </c>
      <c r="AI122" s="10">
        <f t="shared" si="66"/>
        <v>0</v>
      </c>
      <c r="AJ122" s="10">
        <f t="shared" si="67"/>
        <v>0</v>
      </c>
    </row>
    <row r="123" spans="1:36" hidden="1" x14ac:dyDescent="0.25">
      <c r="A123" s="11" t="s">
        <v>233</v>
      </c>
      <c r="B123" s="18" t="str">
        <f>VLOOKUP(C123,TABL!A:B,2,0)</f>
        <v>NDB</v>
      </c>
      <c r="C123" s="18">
        <v>907</v>
      </c>
      <c r="D123" s="36" t="s">
        <v>217</v>
      </c>
      <c r="E123" s="18">
        <v>55.63</v>
      </c>
      <c r="F123" s="18">
        <v>37.994999999999997</v>
      </c>
      <c r="G123" s="34" t="str">
        <f t="shared" si="63"/>
        <v>X</v>
      </c>
      <c r="H123" s="18"/>
      <c r="I123" s="18">
        <v>1</v>
      </c>
      <c r="J123" s="34" t="str">
        <f t="shared" si="64"/>
        <v>X</v>
      </c>
      <c r="K123" s="35"/>
      <c r="L123" s="31" t="str">
        <f t="shared" si="65"/>
        <v>X</v>
      </c>
      <c r="M123" s="18"/>
      <c r="N123" s="18"/>
      <c r="O123" s="34">
        <v>222</v>
      </c>
      <c r="P123" s="18"/>
      <c r="Q123" s="18" t="s">
        <v>96</v>
      </c>
      <c r="R123" s="13" t="str">
        <f t="shared" si="68"/>
        <v>X</v>
      </c>
      <c r="U123" s="5">
        <v>55</v>
      </c>
      <c r="V123" s="5">
        <v>37.799999999999997</v>
      </c>
      <c r="W123" s="5"/>
      <c r="X123" s="5">
        <v>37</v>
      </c>
      <c r="Y123" s="5">
        <v>59.7</v>
      </c>
      <c r="Z123" s="5"/>
      <c r="AA123" s="5">
        <f t="shared" si="39"/>
        <v>55.63</v>
      </c>
      <c r="AB123" s="5">
        <f t="shared" si="40"/>
        <v>37.994999999999997</v>
      </c>
      <c r="AC123" s="5">
        <f>VLOOKUP(A123,TABL!D:E,2,0)</f>
        <v>9</v>
      </c>
      <c r="AD123" s="23" t="str">
        <f t="shared" si="44"/>
        <v>X</v>
      </c>
      <c r="AE123" s="15" t="str">
        <f t="shared" si="45"/>
        <v>X</v>
      </c>
      <c r="AG123" s="10">
        <f t="shared" si="58"/>
        <v>0</v>
      </c>
      <c r="AH123" s="10">
        <f t="shared" si="46"/>
        <v>0</v>
      </c>
      <c r="AI123" s="10">
        <f t="shared" si="66"/>
        <v>0</v>
      </c>
      <c r="AJ123" s="10">
        <f t="shared" si="67"/>
        <v>0</v>
      </c>
    </row>
    <row r="124" spans="1:36" x14ac:dyDescent="0.25">
      <c r="A124" s="11" t="s">
        <v>233</v>
      </c>
      <c r="B124" s="18" t="str">
        <f>VLOOKUP(C124,TABL!A:B,2,0)</f>
        <v>MB I</v>
      </c>
      <c r="C124" s="18">
        <v>908</v>
      </c>
      <c r="D124" s="36" t="s">
        <v>37</v>
      </c>
      <c r="E124" s="18">
        <v>55.63</v>
      </c>
      <c r="F124" s="18">
        <v>37.994999999999997</v>
      </c>
      <c r="G124" s="34" t="str">
        <f t="shared" si="63"/>
        <v>X</v>
      </c>
      <c r="H124" s="18"/>
      <c r="I124" s="18">
        <v>1</v>
      </c>
      <c r="J124" s="34" t="str">
        <f t="shared" si="64"/>
        <v>X</v>
      </c>
      <c r="K124" s="35"/>
      <c r="L124" s="31" t="str">
        <f t="shared" si="65"/>
        <v>X</v>
      </c>
      <c r="M124" s="18"/>
      <c r="N124" s="18"/>
      <c r="O124" s="34" t="str">
        <f>IF(B124="MB O", "X", IF(B124="MB I", "X", 0))</f>
        <v>X</v>
      </c>
      <c r="P124" s="18"/>
      <c r="Q124" s="35" t="str">
        <f>IF(B124="MB O", "-", IF(B124="MB I", "-", "?"))</f>
        <v>-</v>
      </c>
      <c r="R124" s="13" t="str">
        <f t="shared" si="68"/>
        <v>0</v>
      </c>
      <c r="U124" s="33">
        <v>55</v>
      </c>
      <c r="V124" s="33">
        <v>37.799999999999997</v>
      </c>
      <c r="W124" s="33"/>
      <c r="X124" s="33">
        <v>37</v>
      </c>
      <c r="Y124" s="33">
        <v>59.7</v>
      </c>
      <c r="Z124" s="33"/>
      <c r="AA124" s="5">
        <f t="shared" si="39"/>
        <v>55.63</v>
      </c>
      <c r="AB124" s="5">
        <f t="shared" si="40"/>
        <v>37.994999999999997</v>
      </c>
      <c r="AC124" s="5">
        <f>VLOOKUP(A124,TABL!D:E,2,0)</f>
        <v>9</v>
      </c>
      <c r="AD124" s="23" t="str">
        <f t="shared" si="44"/>
        <v>X</v>
      </c>
      <c r="AE124" s="15" t="str">
        <f t="shared" si="45"/>
        <v>X</v>
      </c>
      <c r="AG124" s="10">
        <f t="shared" si="58"/>
        <v>0</v>
      </c>
      <c r="AH124" s="10">
        <f t="shared" si="46"/>
        <v>0</v>
      </c>
      <c r="AI124" s="10">
        <f t="shared" si="66"/>
        <v>0</v>
      </c>
      <c r="AJ124" s="10">
        <f t="shared" si="67"/>
        <v>0</v>
      </c>
    </row>
    <row r="125" spans="1:36" hidden="1" x14ac:dyDescent="0.25">
      <c r="A125" s="11" t="s">
        <v>233</v>
      </c>
      <c r="B125" s="18" t="str">
        <f>VLOOKUP(C125,TABL!A:B,2,0)</f>
        <v>NDB</v>
      </c>
      <c r="C125" s="18">
        <v>907</v>
      </c>
      <c r="D125" s="36" t="s">
        <v>218</v>
      </c>
      <c r="E125" s="18">
        <v>55.623330000000003</v>
      </c>
      <c r="F125" s="18">
        <v>38.03389</v>
      </c>
      <c r="G125" s="34" t="str">
        <f t="shared" si="63"/>
        <v>X</v>
      </c>
      <c r="H125" s="18"/>
      <c r="I125" s="18">
        <v>1</v>
      </c>
      <c r="J125" s="34" t="str">
        <f t="shared" si="64"/>
        <v>X</v>
      </c>
      <c r="K125" s="35"/>
      <c r="L125" s="31" t="str">
        <f t="shared" si="65"/>
        <v>X</v>
      </c>
      <c r="M125" s="18"/>
      <c r="N125" s="18"/>
      <c r="O125" s="34">
        <v>454</v>
      </c>
      <c r="P125" s="18"/>
      <c r="Q125" s="18" t="s">
        <v>97</v>
      </c>
      <c r="R125" s="13" t="str">
        <f t="shared" si="68"/>
        <v>X</v>
      </c>
      <c r="T125" s="39" t="s">
        <v>265</v>
      </c>
      <c r="U125" s="5">
        <v>55</v>
      </c>
      <c r="V125" s="5">
        <v>37</v>
      </c>
      <c r="W125" s="5">
        <v>24</v>
      </c>
      <c r="X125" s="5">
        <v>38</v>
      </c>
      <c r="Y125" s="5">
        <v>2</v>
      </c>
      <c r="Z125" s="5">
        <v>2</v>
      </c>
      <c r="AA125" s="5">
        <f t="shared" si="39"/>
        <v>55.623333333333335</v>
      </c>
      <c r="AB125" s="5">
        <f t="shared" si="40"/>
        <v>38.033888888888889</v>
      </c>
      <c r="AC125" s="5">
        <f>VLOOKUP(A125,TABL!D:E,2,0)</f>
        <v>9</v>
      </c>
      <c r="AD125" s="23" t="str">
        <f t="shared" si="44"/>
        <v>X</v>
      </c>
      <c r="AE125" s="15" t="str">
        <f t="shared" si="45"/>
        <v>X</v>
      </c>
      <c r="AG125" s="10">
        <f t="shared" si="58"/>
        <v>0</v>
      </c>
      <c r="AH125" s="10">
        <f t="shared" si="46"/>
        <v>0</v>
      </c>
      <c r="AI125" s="10">
        <f t="shared" si="66"/>
        <v>1.1999999995282451E-2</v>
      </c>
      <c r="AJ125" s="10">
        <f t="shared" si="67"/>
        <v>3.9999999984274837E-3</v>
      </c>
    </row>
    <row r="126" spans="1:36" x14ac:dyDescent="0.25">
      <c r="A126" s="11" t="s">
        <v>233</v>
      </c>
      <c r="B126" s="18" t="str">
        <f>VLOOKUP(C126,TABL!A:B,2,0)</f>
        <v>MB O</v>
      </c>
      <c r="C126" s="18">
        <v>910</v>
      </c>
      <c r="D126" s="36" t="s">
        <v>122</v>
      </c>
      <c r="E126" s="18">
        <v>55.623330000000003</v>
      </c>
      <c r="F126" s="18">
        <v>38.03389</v>
      </c>
      <c r="G126" s="34" t="str">
        <f t="shared" si="63"/>
        <v>X</v>
      </c>
      <c r="H126" s="18"/>
      <c r="I126" s="18">
        <v>1</v>
      </c>
      <c r="J126" s="34" t="str">
        <f t="shared" si="64"/>
        <v>X</v>
      </c>
      <c r="K126" s="35"/>
      <c r="L126" s="31" t="str">
        <f t="shared" si="65"/>
        <v>X</v>
      </c>
      <c r="M126" s="18"/>
      <c r="N126" s="18"/>
      <c r="O126" s="34" t="str">
        <f>IF(B126="MB O", "X", IF(B126="MB I", "X", 0))</f>
        <v>X</v>
      </c>
      <c r="P126" s="18"/>
      <c r="Q126" s="35" t="str">
        <f>IF(B126="MB O", "-", IF(B126="MB I", "-", "?"))</f>
        <v>-</v>
      </c>
      <c r="R126" s="13" t="str">
        <f t="shared" si="68"/>
        <v>0</v>
      </c>
      <c r="T126" s="39" t="s">
        <v>265</v>
      </c>
      <c r="U126" s="33">
        <v>55</v>
      </c>
      <c r="V126" s="33">
        <v>37</v>
      </c>
      <c r="W126" s="33">
        <v>24</v>
      </c>
      <c r="X126" s="33">
        <v>38</v>
      </c>
      <c r="Y126" s="33">
        <v>2</v>
      </c>
      <c r="Z126" s="33">
        <v>2</v>
      </c>
      <c r="AA126" s="5">
        <f t="shared" si="39"/>
        <v>55.623333333333335</v>
      </c>
      <c r="AB126" s="5">
        <f t="shared" si="40"/>
        <v>38.033888888888889</v>
      </c>
      <c r="AC126" s="5">
        <f>VLOOKUP(A126,TABL!D:E,2,0)</f>
        <v>9</v>
      </c>
      <c r="AD126" s="23" t="str">
        <f t="shared" si="44"/>
        <v>X</v>
      </c>
      <c r="AE126" s="15" t="str">
        <f t="shared" si="45"/>
        <v>X</v>
      </c>
      <c r="AG126" s="10">
        <f t="shared" si="58"/>
        <v>0</v>
      </c>
      <c r="AH126" s="10">
        <f t="shared" si="46"/>
        <v>0</v>
      </c>
      <c r="AI126" s="10">
        <f t="shared" si="66"/>
        <v>1.1999999995282451E-2</v>
      </c>
      <c r="AJ126" s="10">
        <f t="shared" si="67"/>
        <v>3.9999999984274837E-3</v>
      </c>
    </row>
    <row r="127" spans="1:36" hidden="1" x14ac:dyDescent="0.25">
      <c r="A127" s="11" t="s">
        <v>233</v>
      </c>
      <c r="B127" s="18" t="str">
        <f>VLOOKUP(C127,TABL!A:B,2,0)</f>
        <v>NDB</v>
      </c>
      <c r="C127" s="18">
        <v>907</v>
      </c>
      <c r="D127" s="45" t="s">
        <v>234</v>
      </c>
      <c r="E127" s="18">
        <v>55.60333</v>
      </c>
      <c r="F127" s="18">
        <v>38.133330000000001</v>
      </c>
      <c r="G127" s="34" t="str">
        <f t="shared" si="63"/>
        <v>X</v>
      </c>
      <c r="H127" s="18"/>
      <c r="I127" s="18">
        <v>1</v>
      </c>
      <c r="J127" s="34" t="str">
        <f t="shared" si="64"/>
        <v>X</v>
      </c>
      <c r="K127" s="35"/>
      <c r="L127" s="31" t="str">
        <f t="shared" si="65"/>
        <v>X</v>
      </c>
      <c r="M127" s="18"/>
      <c r="N127" s="18"/>
      <c r="O127" s="34">
        <v>222</v>
      </c>
      <c r="P127" s="18"/>
      <c r="Q127" s="18" t="s">
        <v>98</v>
      </c>
      <c r="R127" s="13" t="str">
        <f t="shared" si="68"/>
        <v>X</v>
      </c>
      <c r="U127" s="5">
        <v>55</v>
      </c>
      <c r="V127" s="5">
        <v>36.200000000000003</v>
      </c>
      <c r="W127" s="5"/>
      <c r="X127" s="5">
        <v>38</v>
      </c>
      <c r="Y127" s="5">
        <v>8</v>
      </c>
      <c r="Z127" s="5"/>
      <c r="AA127" s="5">
        <f t="shared" si="39"/>
        <v>55.603333333333332</v>
      </c>
      <c r="AB127" s="5">
        <f t="shared" si="40"/>
        <v>38.133333333333333</v>
      </c>
      <c r="AC127" s="5">
        <f>VLOOKUP(A127,TABL!D:E,2,0)</f>
        <v>9</v>
      </c>
      <c r="AD127" s="23" t="str">
        <f t="shared" si="44"/>
        <v>X</v>
      </c>
      <c r="AE127" s="15" t="str">
        <f t="shared" si="45"/>
        <v>X</v>
      </c>
      <c r="AG127" s="10">
        <f t="shared" si="58"/>
        <v>0</v>
      </c>
      <c r="AH127" s="10">
        <f t="shared" si="46"/>
        <v>0</v>
      </c>
      <c r="AI127" s="10">
        <f t="shared" si="66"/>
        <v>1.1999999995282451E-2</v>
      </c>
      <c r="AJ127" s="10">
        <f t="shared" si="67"/>
        <v>1.1999999995282451E-2</v>
      </c>
    </row>
    <row r="128" spans="1:36" x14ac:dyDescent="0.25">
      <c r="A128" s="11" t="s">
        <v>233</v>
      </c>
      <c r="B128" s="18" t="str">
        <f>VLOOKUP(C128,TABL!A:B,2,0)</f>
        <v>MB I</v>
      </c>
      <c r="C128" s="18">
        <v>908</v>
      </c>
      <c r="D128" s="36" t="s">
        <v>37</v>
      </c>
      <c r="E128" s="18">
        <v>55.60333</v>
      </c>
      <c r="F128" s="18">
        <v>38.133330000000001</v>
      </c>
      <c r="G128" s="23" t="str">
        <f t="shared" si="63"/>
        <v>X</v>
      </c>
      <c r="H128" s="12"/>
      <c r="I128" s="12">
        <v>1</v>
      </c>
      <c r="J128" s="34" t="str">
        <f t="shared" si="64"/>
        <v>X</v>
      </c>
      <c r="K128" s="35"/>
      <c r="L128" s="31" t="str">
        <f t="shared" si="65"/>
        <v>X</v>
      </c>
      <c r="M128" s="18"/>
      <c r="N128" s="18"/>
      <c r="O128" s="34" t="str">
        <f>IF(B128="MB O", "X", IF(B128="MB I", "X", 0))</f>
        <v>X</v>
      </c>
      <c r="P128" s="18"/>
      <c r="Q128" s="35" t="str">
        <f>IF(B128="MB O", "-", IF(B128="MB I", "-", "?"))</f>
        <v>-</v>
      </c>
      <c r="R128" s="13" t="str">
        <f t="shared" si="68"/>
        <v>0</v>
      </c>
      <c r="U128" s="33">
        <v>55</v>
      </c>
      <c r="V128" s="33">
        <v>36.200000000000003</v>
      </c>
      <c r="W128" s="33"/>
      <c r="X128" s="33">
        <v>38</v>
      </c>
      <c r="Y128" s="33">
        <v>8</v>
      </c>
      <c r="Z128" s="33"/>
      <c r="AA128" s="5">
        <f t="shared" si="39"/>
        <v>55.603333333333332</v>
      </c>
      <c r="AB128" s="5">
        <f t="shared" si="40"/>
        <v>38.133333333333333</v>
      </c>
      <c r="AC128" s="5">
        <f>VLOOKUP(A128,TABL!D:E,2,0)</f>
        <v>9</v>
      </c>
      <c r="AD128" s="23" t="str">
        <f t="shared" si="44"/>
        <v>X</v>
      </c>
      <c r="AE128" s="15" t="str">
        <f t="shared" si="45"/>
        <v>X</v>
      </c>
      <c r="AG128" s="10">
        <f t="shared" si="58"/>
        <v>0</v>
      </c>
      <c r="AH128" s="10">
        <f t="shared" si="46"/>
        <v>0</v>
      </c>
      <c r="AI128" s="10">
        <f t="shared" si="66"/>
        <v>1.1999999995282451E-2</v>
      </c>
      <c r="AJ128" s="10">
        <f t="shared" si="67"/>
        <v>1.1999999995282451E-2</v>
      </c>
    </row>
    <row r="129" spans="1:36" hidden="1" x14ac:dyDescent="0.25">
      <c r="A129" s="11" t="s">
        <v>233</v>
      </c>
      <c r="B129" s="18" t="str">
        <f>VLOOKUP(C129,TABL!A:B,2,0)</f>
        <v>NDB</v>
      </c>
      <c r="C129" s="18">
        <v>907</v>
      </c>
      <c r="D129" s="36" t="s">
        <v>219</v>
      </c>
      <c r="E129" s="18">
        <v>55.611109999999996</v>
      </c>
      <c r="F129" s="18">
        <v>38.095280000000002</v>
      </c>
      <c r="G129" s="23" t="str">
        <f t="shared" si="63"/>
        <v>X</v>
      </c>
      <c r="H129" s="12"/>
      <c r="I129" s="12">
        <v>1</v>
      </c>
      <c r="J129" s="34" t="str">
        <f t="shared" si="64"/>
        <v>X</v>
      </c>
      <c r="K129" s="35"/>
      <c r="L129" s="31" t="str">
        <f t="shared" si="65"/>
        <v>X</v>
      </c>
      <c r="M129" s="18"/>
      <c r="N129" s="18"/>
      <c r="O129" s="34">
        <v>454</v>
      </c>
      <c r="P129" s="18"/>
      <c r="Q129" s="18" t="s">
        <v>99</v>
      </c>
      <c r="R129" s="13" t="str">
        <f t="shared" si="68"/>
        <v>X</v>
      </c>
      <c r="T129" s="39" t="s">
        <v>265</v>
      </c>
      <c r="U129" s="5">
        <v>55</v>
      </c>
      <c r="V129" s="5">
        <v>36</v>
      </c>
      <c r="W129" s="5">
        <v>40</v>
      </c>
      <c r="X129" s="5">
        <v>38</v>
      </c>
      <c r="Y129" s="5">
        <v>5</v>
      </c>
      <c r="Z129" s="5">
        <v>43</v>
      </c>
      <c r="AA129" s="5">
        <f t="shared" si="39"/>
        <v>55.611111111111114</v>
      </c>
      <c r="AB129" s="5">
        <f t="shared" si="40"/>
        <v>38.095277777777781</v>
      </c>
      <c r="AC129" s="5">
        <f>VLOOKUP(A129,TABL!D:E,2,0)</f>
        <v>9</v>
      </c>
      <c r="AD129" s="23" t="str">
        <f t="shared" si="44"/>
        <v>X</v>
      </c>
      <c r="AE129" s="15" t="str">
        <f t="shared" si="45"/>
        <v>X</v>
      </c>
      <c r="AG129" s="10">
        <f t="shared" si="58"/>
        <v>0</v>
      </c>
      <c r="AH129" s="10">
        <f t="shared" si="46"/>
        <v>0</v>
      </c>
      <c r="AI129" s="10">
        <f t="shared" si="66"/>
        <v>4.0000000240070221E-3</v>
      </c>
      <c r="AJ129" s="10">
        <f t="shared" si="67"/>
        <v>7.9999999968549673E-3</v>
      </c>
    </row>
    <row r="130" spans="1:36" x14ac:dyDescent="0.25">
      <c r="A130" s="11" t="s">
        <v>233</v>
      </c>
      <c r="B130" s="18" t="str">
        <f>VLOOKUP(C130,TABL!A:B,2,0)</f>
        <v>MB O</v>
      </c>
      <c r="C130" s="18">
        <v>910</v>
      </c>
      <c r="D130" s="36" t="s">
        <v>122</v>
      </c>
      <c r="E130" s="18">
        <v>55.611109999999996</v>
      </c>
      <c r="F130" s="18">
        <v>38.095280000000002</v>
      </c>
      <c r="G130" s="23" t="str">
        <f t="shared" si="63"/>
        <v>X</v>
      </c>
      <c r="H130" s="12"/>
      <c r="I130" s="12">
        <v>1</v>
      </c>
      <c r="J130" s="34" t="str">
        <f t="shared" si="64"/>
        <v>X</v>
      </c>
      <c r="K130" s="35"/>
      <c r="L130" s="31" t="str">
        <f t="shared" si="65"/>
        <v>X</v>
      </c>
      <c r="M130" s="18"/>
      <c r="N130" s="18"/>
      <c r="O130" s="34" t="str">
        <f>IF(B130="MB O", "X", IF(B130="MB I", "X", 0))</f>
        <v>X</v>
      </c>
      <c r="P130" s="18"/>
      <c r="Q130" s="35" t="str">
        <f>IF(B130="MB O", "-", IF(B130="MB I", "-", "?"))</f>
        <v>-</v>
      </c>
      <c r="R130" s="13" t="str">
        <f t="shared" si="68"/>
        <v>0</v>
      </c>
      <c r="T130" s="39" t="s">
        <v>265</v>
      </c>
      <c r="U130" s="33">
        <v>55</v>
      </c>
      <c r="V130" s="33">
        <v>36</v>
      </c>
      <c r="W130" s="33">
        <v>40</v>
      </c>
      <c r="X130" s="33">
        <v>38</v>
      </c>
      <c r="Y130" s="33">
        <v>5</v>
      </c>
      <c r="Z130" s="33">
        <v>43</v>
      </c>
      <c r="AA130" s="5">
        <f t="shared" si="39"/>
        <v>55.611111111111114</v>
      </c>
      <c r="AB130" s="5">
        <f t="shared" si="40"/>
        <v>38.095277777777781</v>
      </c>
      <c r="AC130" s="5">
        <f>VLOOKUP(A130,TABL!D:E,2,0)</f>
        <v>9</v>
      </c>
      <c r="AD130" s="23" t="str">
        <f t="shared" si="44"/>
        <v>X</v>
      </c>
      <c r="AE130" s="15" t="str">
        <f t="shared" si="45"/>
        <v>X</v>
      </c>
      <c r="AG130" s="10">
        <f t="shared" si="58"/>
        <v>0</v>
      </c>
      <c r="AH130" s="10">
        <f t="shared" si="46"/>
        <v>0</v>
      </c>
      <c r="AI130" s="10">
        <f t="shared" si="66"/>
        <v>4.0000000240070221E-3</v>
      </c>
      <c r="AJ130" s="10">
        <f t="shared" si="67"/>
        <v>7.9999999968549673E-3</v>
      </c>
    </row>
    <row r="131" spans="1:36" x14ac:dyDescent="0.25">
      <c r="A131" s="11" t="s">
        <v>233</v>
      </c>
      <c r="B131" s="18" t="str">
        <f>VLOOKUP(C131,TABL!A:B,2,0)</f>
        <v>LOC</v>
      </c>
      <c r="C131" s="18">
        <v>906</v>
      </c>
      <c r="D131" s="36" t="s">
        <v>152</v>
      </c>
      <c r="E131" s="18">
        <v>55.62236</v>
      </c>
      <c r="F131" s="18">
        <v>38.034669999999998</v>
      </c>
      <c r="G131" s="23">
        <f>AD131+IF(AD131&lt;180, 1, -1)*180+AC131</f>
        <v>109</v>
      </c>
      <c r="H131" s="1"/>
      <c r="I131" s="12">
        <v>1</v>
      </c>
      <c r="J131" s="34">
        <v>109</v>
      </c>
      <c r="K131" s="35"/>
      <c r="L131" s="31" t="str">
        <f t="shared" ref="L131" si="69">IF(B131="GS", 0, "X")</f>
        <v>X</v>
      </c>
      <c r="M131" s="18"/>
      <c r="N131" s="18"/>
      <c r="O131" s="34">
        <v>110.7</v>
      </c>
      <c r="P131" s="18"/>
      <c r="Q131" s="18" t="s">
        <v>100</v>
      </c>
      <c r="R131" s="13" t="str">
        <f t="shared" ref="R131" si="70">IF(Q131="-", "0", "X")</f>
        <v>X</v>
      </c>
      <c r="U131" s="32"/>
      <c r="V131" s="32"/>
      <c r="W131" s="32"/>
      <c r="X131" s="32"/>
      <c r="Y131" s="32"/>
      <c r="Z131" s="32"/>
      <c r="AA131" s="32">
        <f t="shared" si="39"/>
        <v>0</v>
      </c>
      <c r="AB131" s="32">
        <f t="shared" si="40"/>
        <v>0</v>
      </c>
      <c r="AC131" s="5">
        <f>VLOOKUP(A131,TABL!D:E,2,0)</f>
        <v>9</v>
      </c>
      <c r="AD131" s="23">
        <v>280</v>
      </c>
      <c r="AE131" s="15" t="str">
        <f t="shared" si="45"/>
        <v>X</v>
      </c>
      <c r="AG131" s="10"/>
      <c r="AH131" s="10"/>
    </row>
    <row r="132" spans="1:36" x14ac:dyDescent="0.25">
      <c r="A132" s="11" t="s">
        <v>233</v>
      </c>
      <c r="B132" s="18" t="str">
        <f>VLOOKUP(C132,TABL!A:B,2,0)</f>
        <v>GS</v>
      </c>
      <c r="C132" s="18">
        <v>905</v>
      </c>
      <c r="D132" s="36" t="s">
        <v>134</v>
      </c>
      <c r="E132" s="18">
        <v>55.613889999999998</v>
      </c>
      <c r="F132" s="18">
        <v>38.073329999999999</v>
      </c>
      <c r="G132" s="23">
        <f>AD132+IF(AD132&lt;180, 1, -1)*180+AC132</f>
        <v>109</v>
      </c>
      <c r="H132" s="1"/>
      <c r="I132" s="12">
        <v>1</v>
      </c>
      <c r="J132" s="34">
        <v>109</v>
      </c>
      <c r="K132" s="14"/>
      <c r="L132" s="19">
        <v>3.5</v>
      </c>
      <c r="M132" s="1"/>
      <c r="N132" s="1"/>
      <c r="O132" s="34">
        <v>110.7</v>
      </c>
      <c r="P132" s="18"/>
      <c r="Q132" s="18" t="s">
        <v>100</v>
      </c>
      <c r="R132" s="13" t="str">
        <f t="shared" ref="R132:R134" si="71">IF(Q132="-", "0", "X")</f>
        <v>X</v>
      </c>
      <c r="U132" s="32"/>
      <c r="V132" s="32"/>
      <c r="W132" s="32"/>
      <c r="X132" s="32"/>
      <c r="Y132" s="32"/>
      <c r="Z132" s="32"/>
      <c r="AA132" s="32">
        <f t="shared" ref="AA132:AA156" si="72">U132+V132/60+W132/3600</f>
        <v>0</v>
      </c>
      <c r="AB132" s="32">
        <f t="shared" ref="AB132:AB156" si="73">X132+Y132/60+Z132/3600</f>
        <v>0</v>
      </c>
      <c r="AC132" s="5">
        <f>VLOOKUP(A132,TABL!D:E,2,0)</f>
        <v>9</v>
      </c>
      <c r="AD132" s="23">
        <v>280</v>
      </c>
      <c r="AE132" s="15">
        <f t="shared" si="45"/>
        <v>0</v>
      </c>
      <c r="AG132" s="10"/>
      <c r="AH132" s="10"/>
    </row>
    <row r="133" spans="1:36" x14ac:dyDescent="0.25">
      <c r="A133" s="11" t="s">
        <v>233</v>
      </c>
      <c r="B133" s="18" t="str">
        <f>VLOOKUP(C133,TABL!A:B,2,0)</f>
        <v>LOC</v>
      </c>
      <c r="C133" s="18">
        <v>906</v>
      </c>
      <c r="D133" s="36" t="s">
        <v>153</v>
      </c>
      <c r="E133" s="18">
        <v>55.611109999999996</v>
      </c>
      <c r="F133" s="18">
        <v>38.092779999999998</v>
      </c>
      <c r="G133" s="23">
        <f>AD133+IF(AD133&lt;180, 1, -1)*180+AC133</f>
        <v>289</v>
      </c>
      <c r="H133" s="1"/>
      <c r="I133" s="12">
        <v>1</v>
      </c>
      <c r="J133" s="34">
        <v>289</v>
      </c>
      <c r="K133" s="14"/>
      <c r="L133" s="31" t="str">
        <f t="shared" ref="L133" si="74">IF(B133="GS", 0, "X")</f>
        <v>X</v>
      </c>
      <c r="M133" s="1"/>
      <c r="N133" s="1"/>
      <c r="O133" s="34">
        <v>110.3</v>
      </c>
      <c r="P133" s="18"/>
      <c r="Q133" s="18" t="s">
        <v>101</v>
      </c>
      <c r="R133" s="13" t="str">
        <f t="shared" si="71"/>
        <v>X</v>
      </c>
      <c r="U133" s="32"/>
      <c r="V133" s="32"/>
      <c r="W133" s="32"/>
      <c r="X133" s="32"/>
      <c r="Y133" s="32"/>
      <c r="Z133" s="32"/>
      <c r="AA133" s="32">
        <f t="shared" si="72"/>
        <v>0</v>
      </c>
      <c r="AB133" s="32">
        <f t="shared" si="73"/>
        <v>0</v>
      </c>
      <c r="AC133" s="5">
        <f>VLOOKUP(A133,TABL!D:E,2,0)</f>
        <v>9</v>
      </c>
      <c r="AD133" s="23">
        <v>100</v>
      </c>
      <c r="AE133" s="15" t="str">
        <f t="shared" si="45"/>
        <v>X</v>
      </c>
      <c r="AG133" s="10"/>
      <c r="AH133" s="10"/>
    </row>
    <row r="134" spans="1:36" x14ac:dyDescent="0.25">
      <c r="A134" s="11" t="s">
        <v>233</v>
      </c>
      <c r="B134" s="18" t="str">
        <f>VLOOKUP(C134,TABL!A:B,2,0)</f>
        <v>GS</v>
      </c>
      <c r="C134" s="18">
        <v>905</v>
      </c>
      <c r="D134" s="36" t="s">
        <v>134</v>
      </c>
      <c r="E134" s="18">
        <v>55.620330000000003</v>
      </c>
      <c r="F134" s="18">
        <v>38.048780000000001</v>
      </c>
      <c r="G134" s="23">
        <f>AD134+IF(AD134&lt;180, 1, -1)*180+AC134</f>
        <v>289</v>
      </c>
      <c r="H134" s="1"/>
      <c r="I134" s="12">
        <v>1</v>
      </c>
      <c r="J134" s="34">
        <v>289</v>
      </c>
      <c r="K134" s="14"/>
      <c r="L134" s="19">
        <v>3.5</v>
      </c>
      <c r="M134" s="1"/>
      <c r="N134" s="1"/>
      <c r="O134" s="34">
        <v>110.3</v>
      </c>
      <c r="P134" s="18"/>
      <c r="Q134" s="18" t="s">
        <v>101</v>
      </c>
      <c r="R134" s="13" t="str">
        <f t="shared" si="71"/>
        <v>X</v>
      </c>
      <c r="U134" s="32"/>
      <c r="V134" s="32"/>
      <c r="W134" s="32"/>
      <c r="X134" s="32"/>
      <c r="Y134" s="32"/>
      <c r="Z134" s="32"/>
      <c r="AA134" s="32">
        <f t="shared" si="72"/>
        <v>0</v>
      </c>
      <c r="AB134" s="32">
        <f t="shared" si="73"/>
        <v>0</v>
      </c>
      <c r="AC134" s="5">
        <f>VLOOKUP(A134,TABL!D:E,2,0)</f>
        <v>9</v>
      </c>
      <c r="AD134" s="23">
        <v>100</v>
      </c>
      <c r="AE134" s="15">
        <f t="shared" si="45"/>
        <v>0</v>
      </c>
      <c r="AG134" s="10"/>
      <c r="AH134" s="10"/>
    </row>
    <row r="135" spans="1:36" hidden="1" x14ac:dyDescent="0.25">
      <c r="A135" s="11" t="s">
        <v>236</v>
      </c>
      <c r="B135" s="1" t="str">
        <f>VLOOKUP(C135,TABL!A:B,2,0)</f>
        <v>NDB</v>
      </c>
      <c r="C135" s="1">
        <v>907</v>
      </c>
      <c r="D135" s="28" t="s">
        <v>220</v>
      </c>
      <c r="E135" s="18">
        <v>55.909180999999997</v>
      </c>
      <c r="F135" s="18">
        <v>38.001852</v>
      </c>
      <c r="G135" s="23" t="str">
        <f>IF(B135="LOC", 0, IF(B135="GS", 0, "X"))</f>
        <v>X</v>
      </c>
      <c r="H135" s="1"/>
      <c r="I135" s="1">
        <v>1</v>
      </c>
      <c r="J135" s="23" t="str">
        <f>IF(B135="LOC", 0, IF(B135="GS", 0, "X"))</f>
        <v>X</v>
      </c>
      <c r="K135" s="14"/>
      <c r="L135" s="15" t="str">
        <f>IF(B135="GS", 0, "X")</f>
        <v>X</v>
      </c>
      <c r="M135" s="1"/>
      <c r="N135" s="1"/>
      <c r="O135" s="23">
        <v>718</v>
      </c>
      <c r="P135" s="1"/>
      <c r="Q135" s="1" t="s">
        <v>102</v>
      </c>
      <c r="R135" s="14" t="str">
        <f t="shared" ref="R135:R156" si="75">IF(Q135="-", "0", "X")</f>
        <v>X</v>
      </c>
      <c r="U135" s="32"/>
      <c r="V135" s="32"/>
      <c r="W135" s="32"/>
      <c r="X135" s="32"/>
      <c r="Y135" s="32"/>
      <c r="Z135" s="32"/>
      <c r="AA135" s="32">
        <f t="shared" si="72"/>
        <v>0</v>
      </c>
      <c r="AB135" s="32">
        <f t="shared" si="73"/>
        <v>0</v>
      </c>
      <c r="AC135" s="5">
        <f>VLOOKUP(A135,TABL!D:E,2,0)</f>
        <v>10</v>
      </c>
      <c r="AD135" s="23" t="str">
        <f t="shared" ref="AD135:AD156" si="76">IF(B135="LOC", 0, IF(B135="GS", 0, "X"))</f>
        <v>X</v>
      </c>
      <c r="AE135" s="15" t="str">
        <f t="shared" ref="AE135:AE156" si="77">IF(B135="GS", 0, "X")</f>
        <v>X</v>
      </c>
      <c r="AG135" s="10"/>
      <c r="AH135" s="10"/>
    </row>
    <row r="136" spans="1:36" hidden="1" x14ac:dyDescent="0.25">
      <c r="A136" s="11" t="s">
        <v>236</v>
      </c>
      <c r="B136" s="1" t="str">
        <f>VLOOKUP(C136,TABL!A:B,2,0)</f>
        <v>MB I</v>
      </c>
      <c r="C136" s="1">
        <v>908</v>
      </c>
      <c r="D136" s="28" t="s">
        <v>37</v>
      </c>
      <c r="E136" s="18">
        <v>55.909180999999997</v>
      </c>
      <c r="F136" s="18">
        <v>38.001852</v>
      </c>
      <c r="G136" s="23" t="str">
        <f>IF(B136="LOC", 0, IF(B136="GS", 0, "X"))</f>
        <v>X</v>
      </c>
      <c r="H136" s="1"/>
      <c r="I136" s="1">
        <v>1</v>
      </c>
      <c r="J136" s="23" t="str">
        <f>IF(B136="LOC", 0, IF(B136="GS", 0, "X"))</f>
        <v>X</v>
      </c>
      <c r="K136" s="14"/>
      <c r="L136" s="15" t="str">
        <f>IF(B136="GS", 0, "X")</f>
        <v>X</v>
      </c>
      <c r="M136" s="1"/>
      <c r="N136" s="1"/>
      <c r="O136" s="23" t="str">
        <f>IF(B136="MB O", "X", IF(B136="MB I", "X", 0))</f>
        <v>X</v>
      </c>
      <c r="P136" s="1"/>
      <c r="Q136" s="14" t="str">
        <f>IF(B136="MB O", "-", IF(B136="MB I", "-", "?"))</f>
        <v>-</v>
      </c>
      <c r="R136" s="14" t="str">
        <f t="shared" si="75"/>
        <v>0</v>
      </c>
      <c r="U136" s="32"/>
      <c r="V136" s="32"/>
      <c r="W136" s="32"/>
      <c r="X136" s="32"/>
      <c r="Y136" s="32"/>
      <c r="Z136" s="32"/>
      <c r="AA136" s="32">
        <f t="shared" si="72"/>
        <v>0</v>
      </c>
      <c r="AB136" s="32">
        <f t="shared" si="73"/>
        <v>0</v>
      </c>
      <c r="AC136" s="5">
        <f>VLOOKUP(A136,TABL!D:E,2,0)</f>
        <v>10</v>
      </c>
      <c r="AD136" s="23" t="str">
        <f t="shared" si="76"/>
        <v>X</v>
      </c>
      <c r="AE136" s="15" t="str">
        <f t="shared" si="77"/>
        <v>X</v>
      </c>
      <c r="AG136" s="10"/>
      <c r="AH136" s="10"/>
    </row>
    <row r="137" spans="1:36" hidden="1" x14ac:dyDescent="0.25">
      <c r="A137" s="11" t="s">
        <v>236</v>
      </c>
      <c r="B137" s="1" t="str">
        <f>VLOOKUP(C137,TABL!A:B,2,0)</f>
        <v>NDB</v>
      </c>
      <c r="C137" s="1">
        <v>907</v>
      </c>
      <c r="D137" s="28" t="s">
        <v>221</v>
      </c>
      <c r="E137" s="18">
        <v>55.897215000000003</v>
      </c>
      <c r="F137" s="18">
        <v>38.027653999999998</v>
      </c>
      <c r="G137" s="23" t="str">
        <f>IF(B137="LOC", 0, IF(B137="GS", 0, "X"))</f>
        <v>X</v>
      </c>
      <c r="H137" s="1"/>
      <c r="I137" s="1">
        <v>1</v>
      </c>
      <c r="J137" s="23" t="str">
        <f>IF(B137="LOC", 0, IF(B137="GS", 0, "X"))</f>
        <v>X</v>
      </c>
      <c r="K137" s="14"/>
      <c r="L137" s="15" t="str">
        <f>IF(B137="GS", 0, "X")</f>
        <v>X</v>
      </c>
      <c r="M137" s="1"/>
      <c r="N137" s="1"/>
      <c r="O137" s="23">
        <v>806</v>
      </c>
      <c r="P137" s="1"/>
      <c r="Q137" s="1" t="s">
        <v>103</v>
      </c>
      <c r="R137" s="14" t="str">
        <f t="shared" si="75"/>
        <v>X</v>
      </c>
      <c r="U137" s="32"/>
      <c r="V137" s="32"/>
      <c r="W137" s="32"/>
      <c r="X137" s="32"/>
      <c r="Y137" s="32"/>
      <c r="Z137" s="32"/>
      <c r="AA137" s="32">
        <f t="shared" si="72"/>
        <v>0</v>
      </c>
      <c r="AB137" s="32">
        <f t="shared" si="73"/>
        <v>0</v>
      </c>
      <c r="AC137" s="5">
        <f>VLOOKUP(A137,TABL!D:E,2,0)</f>
        <v>10</v>
      </c>
      <c r="AD137" s="23" t="str">
        <f t="shared" si="76"/>
        <v>X</v>
      </c>
      <c r="AE137" s="15" t="str">
        <f t="shared" si="77"/>
        <v>X</v>
      </c>
      <c r="AG137" s="10"/>
      <c r="AH137" s="10"/>
    </row>
    <row r="138" spans="1:36" hidden="1" x14ac:dyDescent="0.25">
      <c r="A138" s="11" t="s">
        <v>236</v>
      </c>
      <c r="B138" s="1" t="str">
        <f>VLOOKUP(C138,TABL!A:B,2,0)</f>
        <v>MB O</v>
      </c>
      <c r="C138" s="1">
        <v>910</v>
      </c>
      <c r="D138" s="28" t="s">
        <v>122</v>
      </c>
      <c r="E138" s="18">
        <v>55.897215000000003</v>
      </c>
      <c r="F138" s="18">
        <v>38.027653999999998</v>
      </c>
      <c r="G138" s="23" t="str">
        <f>IF(B138="LOC", 0, IF(B138="GS", 0, "X"))</f>
        <v>X</v>
      </c>
      <c r="H138" s="1"/>
      <c r="I138" s="1">
        <v>1</v>
      </c>
      <c r="J138" s="23" t="str">
        <f>IF(B138="LOC", 0, IF(B138="GS", 0, "X"))</f>
        <v>X</v>
      </c>
      <c r="K138" s="14"/>
      <c r="L138" s="15" t="str">
        <f>IF(B138="GS", 0, "X")</f>
        <v>X</v>
      </c>
      <c r="M138" s="1"/>
      <c r="N138" s="1"/>
      <c r="O138" s="23" t="str">
        <f>IF(B138="MB O", "X", IF(B138="MB I", "X", 0))</f>
        <v>X</v>
      </c>
      <c r="P138" s="1"/>
      <c r="Q138" s="14" t="str">
        <f>IF(B138="MB O", "-", IF(B138="MB I", "-", "?"))</f>
        <v>-</v>
      </c>
      <c r="R138" s="14" t="str">
        <f t="shared" si="75"/>
        <v>0</v>
      </c>
      <c r="U138" s="32"/>
      <c r="V138" s="32"/>
      <c r="W138" s="32"/>
      <c r="X138" s="32"/>
      <c r="Y138" s="32"/>
      <c r="Z138" s="32"/>
      <c r="AA138" s="32">
        <f t="shared" si="72"/>
        <v>0</v>
      </c>
      <c r="AB138" s="32">
        <f t="shared" si="73"/>
        <v>0</v>
      </c>
      <c r="AC138" s="5">
        <f>VLOOKUP(A138,TABL!D:E,2,0)</f>
        <v>10</v>
      </c>
      <c r="AD138" s="23" t="str">
        <f t="shared" si="76"/>
        <v>X</v>
      </c>
      <c r="AE138" s="15" t="str">
        <f t="shared" si="77"/>
        <v>X</v>
      </c>
      <c r="AG138" s="10"/>
      <c r="AH138" s="10"/>
    </row>
    <row r="139" spans="1:36" hidden="1" x14ac:dyDescent="0.25">
      <c r="A139" s="11" t="s">
        <v>236</v>
      </c>
      <c r="B139" s="1" t="str">
        <f>VLOOKUP(C139,TABL!A:B,2,0)</f>
        <v>LOC</v>
      </c>
      <c r="C139" s="1">
        <v>906</v>
      </c>
      <c r="D139" s="28" t="s">
        <v>154</v>
      </c>
      <c r="E139" s="18">
        <v>55.86683</v>
      </c>
      <c r="F139" s="18">
        <v>38.092140000000001</v>
      </c>
      <c r="G139" s="23">
        <f>AD139+IF(AD139&lt;180, 1, -1)*180+AC139</f>
        <v>311</v>
      </c>
      <c r="H139" s="1"/>
      <c r="I139" s="1">
        <v>1</v>
      </c>
      <c r="J139" s="23">
        <v>310</v>
      </c>
      <c r="K139" s="14"/>
      <c r="L139" s="15" t="str">
        <f>IF(B139="GS", 0, "X")</f>
        <v>X</v>
      </c>
      <c r="M139" s="1"/>
      <c r="N139" s="1"/>
      <c r="O139" s="23">
        <v>109.9</v>
      </c>
      <c r="P139" s="1"/>
      <c r="Q139" s="1" t="s">
        <v>104</v>
      </c>
      <c r="R139" s="14" t="str">
        <f t="shared" si="75"/>
        <v>X</v>
      </c>
      <c r="U139" s="32"/>
      <c r="V139" s="32"/>
      <c r="W139" s="32"/>
      <c r="X139" s="32"/>
      <c r="Y139" s="32"/>
      <c r="Z139" s="32"/>
      <c r="AA139" s="32">
        <f t="shared" si="72"/>
        <v>0</v>
      </c>
      <c r="AB139" s="32">
        <f t="shared" si="73"/>
        <v>0</v>
      </c>
      <c r="AC139" s="5">
        <f>VLOOKUP(A139,TABL!D:E,2,0)</f>
        <v>10</v>
      </c>
      <c r="AD139" s="23">
        <v>121</v>
      </c>
      <c r="AE139" s="15" t="str">
        <f t="shared" si="77"/>
        <v>X</v>
      </c>
      <c r="AG139" s="10"/>
      <c r="AH139" s="10"/>
    </row>
    <row r="140" spans="1:36" hidden="1" x14ac:dyDescent="0.25">
      <c r="A140" s="11" t="s">
        <v>236</v>
      </c>
      <c r="B140" s="1" t="str">
        <f>VLOOKUP(C140,TABL!A:B,2,0)</f>
        <v>GS</v>
      </c>
      <c r="C140" s="1">
        <v>905</v>
      </c>
      <c r="D140" s="28" t="s">
        <v>134</v>
      </c>
      <c r="E140" s="18">
        <v>55.888359999999999</v>
      </c>
      <c r="F140" s="18">
        <v>38.044670000000004</v>
      </c>
      <c r="G140" s="23">
        <f>AD140+IF(AD140&lt;180, 1, -1)*180+AC140</f>
        <v>311</v>
      </c>
      <c r="H140" s="1"/>
      <c r="I140" s="1">
        <v>1</v>
      </c>
      <c r="J140" s="23">
        <v>310</v>
      </c>
      <c r="K140" s="14"/>
      <c r="L140" s="15">
        <v>3</v>
      </c>
      <c r="M140" s="1"/>
      <c r="N140" s="1"/>
      <c r="O140" s="23">
        <v>109.9</v>
      </c>
      <c r="P140" s="1"/>
      <c r="Q140" s="1" t="s">
        <v>104</v>
      </c>
      <c r="R140" s="14" t="str">
        <f t="shared" si="75"/>
        <v>X</v>
      </c>
      <c r="U140" s="32"/>
      <c r="V140" s="32"/>
      <c r="W140" s="32"/>
      <c r="X140" s="32"/>
      <c r="Y140" s="32"/>
      <c r="Z140" s="32"/>
      <c r="AA140" s="32">
        <f t="shared" si="72"/>
        <v>0</v>
      </c>
      <c r="AB140" s="32">
        <f t="shared" si="73"/>
        <v>0</v>
      </c>
      <c r="AC140" s="5">
        <f>VLOOKUP(A140,TABL!D:E,2,0)</f>
        <v>10</v>
      </c>
      <c r="AD140" s="23">
        <v>121</v>
      </c>
      <c r="AE140" s="15">
        <v>3</v>
      </c>
      <c r="AG140" s="10"/>
      <c r="AH140" s="10"/>
    </row>
    <row r="141" spans="1:36" hidden="1" x14ac:dyDescent="0.25">
      <c r="A141" s="11" t="s">
        <v>236</v>
      </c>
      <c r="B141" s="1" t="str">
        <f>VLOOKUP(C141,TABL!A:B,2,0)</f>
        <v>NDB</v>
      </c>
      <c r="C141" s="1">
        <v>907</v>
      </c>
      <c r="D141" s="28" t="s">
        <v>222</v>
      </c>
      <c r="E141" s="18">
        <v>55.851669999999999</v>
      </c>
      <c r="F141" s="18">
        <v>38.125</v>
      </c>
      <c r="G141" s="23" t="str">
        <f>IF(B141="LOC", 0, IF(B141="GS", 0, "X"))</f>
        <v>X</v>
      </c>
      <c r="H141" s="1"/>
      <c r="I141" s="1">
        <v>1</v>
      </c>
      <c r="J141" s="23" t="str">
        <f>IF(B141="LOC", 0, IF(B141="GS", 0, "X"))</f>
        <v>X</v>
      </c>
      <c r="K141" s="14"/>
      <c r="L141" s="15" t="str">
        <f>IF(B141="GS", 0, "X")</f>
        <v>X</v>
      </c>
      <c r="M141" s="1"/>
      <c r="N141" s="1"/>
      <c r="O141" s="23">
        <v>718</v>
      </c>
      <c r="P141" s="1"/>
      <c r="Q141" s="1" t="s">
        <v>105</v>
      </c>
      <c r="R141" s="14" t="str">
        <f t="shared" si="75"/>
        <v>X</v>
      </c>
      <c r="U141" s="32"/>
      <c r="V141" s="32"/>
      <c r="W141" s="32"/>
      <c r="X141" s="32"/>
      <c r="Y141" s="32"/>
      <c r="Z141" s="32"/>
      <c r="AA141" s="32">
        <f t="shared" si="72"/>
        <v>0</v>
      </c>
      <c r="AB141" s="32">
        <f t="shared" si="73"/>
        <v>0</v>
      </c>
      <c r="AC141" s="5">
        <f>VLOOKUP(A141,TABL!D:E,2,0)</f>
        <v>10</v>
      </c>
      <c r="AD141" s="23" t="str">
        <f t="shared" si="76"/>
        <v>X</v>
      </c>
      <c r="AE141" s="15" t="str">
        <f t="shared" si="77"/>
        <v>X</v>
      </c>
      <c r="AG141" s="10"/>
      <c r="AH141" s="10"/>
    </row>
    <row r="142" spans="1:36" hidden="1" x14ac:dyDescent="0.25">
      <c r="A142" s="11" t="s">
        <v>236</v>
      </c>
      <c r="B142" s="1" t="str">
        <f>VLOOKUP(C142,TABL!A:B,2,0)</f>
        <v>MB I</v>
      </c>
      <c r="C142" s="1">
        <v>908</v>
      </c>
      <c r="D142" s="28" t="s">
        <v>37</v>
      </c>
      <c r="E142" s="18">
        <v>55.851669999999999</v>
      </c>
      <c r="F142" s="18">
        <v>38.125</v>
      </c>
      <c r="G142" s="23" t="str">
        <f>IF(B142="LOC", 0, IF(B142="GS", 0, "X"))</f>
        <v>X</v>
      </c>
      <c r="H142" s="1"/>
      <c r="I142" s="1">
        <v>1</v>
      </c>
      <c r="J142" s="23" t="str">
        <f>IF(B142="LOC", 0, IF(B142="GS", 0, "X"))</f>
        <v>X</v>
      </c>
      <c r="K142" s="14"/>
      <c r="L142" s="15" t="str">
        <f>IF(B142="GS", 0, "X")</f>
        <v>X</v>
      </c>
      <c r="M142" s="1"/>
      <c r="N142" s="1"/>
      <c r="O142" s="23" t="str">
        <f>IF(B142="MB O", "X", IF(B142="MB I", "X", 0))</f>
        <v>X</v>
      </c>
      <c r="P142" s="1"/>
      <c r="Q142" s="14" t="str">
        <f>IF(B142="MB O", "-", IF(B142="MB I", "-", "?"))</f>
        <v>-</v>
      </c>
      <c r="R142" s="14" t="str">
        <f t="shared" si="75"/>
        <v>0</v>
      </c>
      <c r="U142" s="32"/>
      <c r="V142" s="32"/>
      <c r="W142" s="32"/>
      <c r="X142" s="32"/>
      <c r="Y142" s="32"/>
      <c r="Z142" s="32"/>
      <c r="AA142" s="32">
        <f t="shared" si="72"/>
        <v>0</v>
      </c>
      <c r="AB142" s="32">
        <f t="shared" si="73"/>
        <v>0</v>
      </c>
      <c r="AC142" s="5">
        <f>VLOOKUP(A142,TABL!D:E,2,0)</f>
        <v>10</v>
      </c>
      <c r="AD142" s="23" t="str">
        <f t="shared" si="76"/>
        <v>X</v>
      </c>
      <c r="AE142" s="15" t="str">
        <f t="shared" si="77"/>
        <v>X</v>
      </c>
      <c r="AG142" s="10"/>
      <c r="AH142" s="10"/>
    </row>
    <row r="143" spans="1:36" hidden="1" x14ac:dyDescent="0.25">
      <c r="A143" s="11" t="s">
        <v>236</v>
      </c>
      <c r="B143" s="1" t="str">
        <f>VLOOKUP(C143,TABL!A:B,2,0)</f>
        <v>NDB</v>
      </c>
      <c r="C143" s="1">
        <v>907</v>
      </c>
      <c r="D143" s="28" t="s">
        <v>223</v>
      </c>
      <c r="E143" s="18">
        <v>55.865940000000002</v>
      </c>
      <c r="F143" s="18">
        <v>38.094639999999998</v>
      </c>
      <c r="G143" s="23" t="str">
        <f>IF(B143="LOC", 0, IF(B143="GS", 0, "X"))</f>
        <v>X</v>
      </c>
      <c r="H143" s="1"/>
      <c r="I143" s="1">
        <v>1</v>
      </c>
      <c r="J143" s="23" t="str">
        <f>IF(B143="LOC", 0, IF(B143="GS", 0, "X"))</f>
        <v>X</v>
      </c>
      <c r="K143" s="14"/>
      <c r="L143" s="15" t="str">
        <f>IF(B143="GS", 0, "X")</f>
        <v>X</v>
      </c>
      <c r="M143" s="1"/>
      <c r="N143" s="1"/>
      <c r="O143" s="23">
        <v>806</v>
      </c>
      <c r="P143" s="1"/>
      <c r="Q143" s="1" t="s">
        <v>106</v>
      </c>
      <c r="R143" s="14" t="str">
        <f t="shared" si="75"/>
        <v>X</v>
      </c>
      <c r="U143" s="32"/>
      <c r="V143" s="32"/>
      <c r="W143" s="32"/>
      <c r="X143" s="32"/>
      <c r="Y143" s="32"/>
      <c r="Z143" s="32"/>
      <c r="AA143" s="32">
        <f t="shared" si="72"/>
        <v>0</v>
      </c>
      <c r="AB143" s="32">
        <f t="shared" si="73"/>
        <v>0</v>
      </c>
      <c r="AC143" s="5">
        <f>VLOOKUP(A143,TABL!D:E,2,0)</f>
        <v>10</v>
      </c>
      <c r="AD143" s="23" t="str">
        <f t="shared" si="76"/>
        <v>X</v>
      </c>
      <c r="AE143" s="15" t="str">
        <f t="shared" si="77"/>
        <v>X</v>
      </c>
      <c r="AG143" s="10"/>
      <c r="AH143" s="10"/>
    </row>
    <row r="144" spans="1:36" hidden="1" x14ac:dyDescent="0.25">
      <c r="A144" s="11" t="s">
        <v>236</v>
      </c>
      <c r="B144" s="1" t="str">
        <f>VLOOKUP(C144,TABL!A:B,2,0)</f>
        <v>MB O</v>
      </c>
      <c r="C144" s="1">
        <v>910</v>
      </c>
      <c r="D144" s="28" t="s">
        <v>122</v>
      </c>
      <c r="E144" s="18">
        <v>55.865940000000002</v>
      </c>
      <c r="F144" s="18">
        <v>38.094639999999998</v>
      </c>
      <c r="G144" s="23" t="str">
        <f>IF(B144="LOC", 0, IF(B144="GS", 0, "X"))</f>
        <v>X</v>
      </c>
      <c r="H144" s="1"/>
      <c r="I144" s="1">
        <v>1</v>
      </c>
      <c r="J144" s="23" t="str">
        <f>IF(B144="LOC", 0, IF(B144="GS", 0, "X"))</f>
        <v>X</v>
      </c>
      <c r="K144" s="14"/>
      <c r="L144" s="15" t="str">
        <f>IF(B144="GS", 0, "X")</f>
        <v>X</v>
      </c>
      <c r="M144" s="1"/>
      <c r="N144" s="1"/>
      <c r="O144" s="23" t="str">
        <f>IF(B144="MB O", "X", IF(B144="MB I", "X", 0))</f>
        <v>X</v>
      </c>
      <c r="P144" s="1"/>
      <c r="Q144" s="14" t="str">
        <f>IF(B144="MB O", "-", IF(B144="MB I", "-", "?"))</f>
        <v>-</v>
      </c>
      <c r="R144" s="14" t="str">
        <f t="shared" si="75"/>
        <v>0</v>
      </c>
      <c r="U144" s="32"/>
      <c r="V144" s="32"/>
      <c r="W144" s="32"/>
      <c r="X144" s="32"/>
      <c r="Y144" s="32"/>
      <c r="Z144" s="32"/>
      <c r="AA144" s="32">
        <f t="shared" si="72"/>
        <v>0</v>
      </c>
      <c r="AB144" s="32">
        <f t="shared" si="73"/>
        <v>0</v>
      </c>
      <c r="AC144" s="5">
        <f>VLOOKUP(A144,TABL!D:E,2,0)</f>
        <v>10</v>
      </c>
      <c r="AD144" s="23" t="str">
        <f t="shared" si="76"/>
        <v>X</v>
      </c>
      <c r="AE144" s="15" t="str">
        <f t="shared" si="77"/>
        <v>X</v>
      </c>
      <c r="AG144" s="10"/>
      <c r="AH144" s="10"/>
    </row>
    <row r="145" spans="1:34" hidden="1" x14ac:dyDescent="0.25">
      <c r="A145" s="11" t="s">
        <v>236</v>
      </c>
      <c r="B145" s="1" t="str">
        <f>VLOOKUP(C145,TABL!A:B,2,0)</f>
        <v>LOC</v>
      </c>
      <c r="C145" s="1">
        <v>906</v>
      </c>
      <c r="D145" s="28" t="s">
        <v>155</v>
      </c>
      <c r="E145" s="18">
        <v>55.894669999999998</v>
      </c>
      <c r="F145" s="18">
        <v>38.033670000000001</v>
      </c>
      <c r="G145" s="23">
        <f>AD145+IF(AD145&lt;180, 1, -1)*180+AC145</f>
        <v>131</v>
      </c>
      <c r="H145" s="1"/>
      <c r="I145" s="1">
        <v>1</v>
      </c>
      <c r="J145" s="23">
        <v>130</v>
      </c>
      <c r="K145" s="14"/>
      <c r="L145" s="15" t="str">
        <f>IF(B145="GS", 0, "X")</f>
        <v>X</v>
      </c>
      <c r="M145" s="1"/>
      <c r="N145" s="1"/>
      <c r="O145" s="23">
        <v>109.9</v>
      </c>
      <c r="P145" s="1"/>
      <c r="Q145" s="1" t="s">
        <v>107</v>
      </c>
      <c r="R145" s="14" t="str">
        <f t="shared" si="75"/>
        <v>X</v>
      </c>
      <c r="U145" s="32"/>
      <c r="V145" s="32"/>
      <c r="W145" s="32"/>
      <c r="X145" s="32"/>
      <c r="Y145" s="32"/>
      <c r="Z145" s="32"/>
      <c r="AA145" s="32">
        <f t="shared" si="72"/>
        <v>0</v>
      </c>
      <c r="AB145" s="32">
        <f t="shared" si="73"/>
        <v>0</v>
      </c>
      <c r="AC145" s="5">
        <f>VLOOKUP(A145,TABL!D:E,2,0)</f>
        <v>10</v>
      </c>
      <c r="AD145" s="23">
        <v>301</v>
      </c>
      <c r="AE145" s="15" t="str">
        <f t="shared" si="77"/>
        <v>X</v>
      </c>
      <c r="AG145" s="10"/>
      <c r="AH145" s="10"/>
    </row>
    <row r="146" spans="1:34" hidden="1" x14ac:dyDescent="0.25">
      <c r="A146" s="11" t="s">
        <v>236</v>
      </c>
      <c r="B146" s="1" t="str">
        <f>VLOOKUP(C146,TABL!A:B,2,0)</f>
        <v>GS</v>
      </c>
      <c r="C146" s="1">
        <v>905</v>
      </c>
      <c r="D146" s="28" t="s">
        <v>134</v>
      </c>
      <c r="E146" s="18">
        <v>55.871830000000003</v>
      </c>
      <c r="F146" s="18">
        <v>38.078769999999999</v>
      </c>
      <c r="G146" s="23">
        <f>AD146+IF(AD146&lt;180, 1, -1)*180+AC146</f>
        <v>131</v>
      </c>
      <c r="H146" s="1"/>
      <c r="I146" s="1">
        <v>1</v>
      </c>
      <c r="J146" s="23">
        <v>130</v>
      </c>
      <c r="K146" s="14"/>
      <c r="L146" s="15">
        <v>3</v>
      </c>
      <c r="M146" s="1"/>
      <c r="N146" s="1"/>
      <c r="O146" s="23">
        <v>109.9</v>
      </c>
      <c r="P146" s="1"/>
      <c r="Q146" s="1" t="s">
        <v>107</v>
      </c>
      <c r="R146" s="14" t="str">
        <f t="shared" si="75"/>
        <v>X</v>
      </c>
      <c r="U146" s="32"/>
      <c r="V146" s="32"/>
      <c r="W146" s="32"/>
      <c r="X146" s="32"/>
      <c r="Y146" s="32"/>
      <c r="Z146" s="32"/>
      <c r="AA146" s="32">
        <f t="shared" si="72"/>
        <v>0</v>
      </c>
      <c r="AB146" s="32">
        <f t="shared" si="73"/>
        <v>0</v>
      </c>
      <c r="AC146" s="5">
        <f>VLOOKUP(A146,TABL!D:E,2,0)</f>
        <v>10</v>
      </c>
      <c r="AD146" s="23">
        <v>301</v>
      </c>
      <c r="AE146" s="15">
        <v>3</v>
      </c>
      <c r="AG146" s="10"/>
      <c r="AH146" s="10"/>
    </row>
    <row r="147" spans="1:34" hidden="1" x14ac:dyDescent="0.25">
      <c r="A147" s="11" t="s">
        <v>236</v>
      </c>
      <c r="B147" s="1" t="str">
        <f>VLOOKUP(C147,TABL!A:B,2,0)</f>
        <v>NDB</v>
      </c>
      <c r="C147" s="1">
        <v>907</v>
      </c>
      <c r="D147" s="28" t="s">
        <v>224</v>
      </c>
      <c r="E147" s="18">
        <v>55.906179999999999</v>
      </c>
      <c r="F147" s="18">
        <v>37.996830000000003</v>
      </c>
      <c r="G147" s="23" t="str">
        <f>IF(B147="LOC", 0, IF(B147="GS", 0, "X"))</f>
        <v>X</v>
      </c>
      <c r="H147" s="1"/>
      <c r="I147" s="1">
        <v>1</v>
      </c>
      <c r="J147" s="23" t="str">
        <f>IF(B147="LOC", 0, IF(B147="GS", 0, "X"))</f>
        <v>X</v>
      </c>
      <c r="K147" s="14"/>
      <c r="L147" s="15" t="str">
        <f>IF(B147="GS", 0, "X")</f>
        <v>X</v>
      </c>
      <c r="M147" s="1"/>
      <c r="N147" s="1"/>
      <c r="O147" s="23">
        <v>705</v>
      </c>
      <c r="P147" s="1"/>
      <c r="Q147" s="1" t="s">
        <v>108</v>
      </c>
      <c r="R147" s="14" t="str">
        <f t="shared" si="75"/>
        <v>X</v>
      </c>
      <c r="U147" s="32"/>
      <c r="V147" s="32"/>
      <c r="W147" s="32"/>
      <c r="X147" s="32"/>
      <c r="Y147" s="32"/>
      <c r="Z147" s="32"/>
      <c r="AA147" s="32">
        <f t="shared" si="72"/>
        <v>0</v>
      </c>
      <c r="AB147" s="32">
        <f t="shared" si="73"/>
        <v>0</v>
      </c>
      <c r="AC147" s="5">
        <f>VLOOKUP(A147,TABL!D:E,2,0)</f>
        <v>10</v>
      </c>
      <c r="AD147" s="23" t="str">
        <f t="shared" si="76"/>
        <v>X</v>
      </c>
      <c r="AE147" s="15" t="str">
        <f t="shared" si="77"/>
        <v>X</v>
      </c>
      <c r="AG147" s="10"/>
      <c r="AH147" s="10"/>
    </row>
    <row r="148" spans="1:34" hidden="1" x14ac:dyDescent="0.25">
      <c r="A148" s="11" t="s">
        <v>236</v>
      </c>
      <c r="B148" s="1" t="str">
        <f>VLOOKUP(C148,TABL!A:B,2,0)</f>
        <v>MB I</v>
      </c>
      <c r="C148" s="1">
        <v>908</v>
      </c>
      <c r="D148" s="28" t="s">
        <v>37</v>
      </c>
      <c r="E148" s="18">
        <v>55.906179999999999</v>
      </c>
      <c r="F148" s="18">
        <v>37.996830000000003</v>
      </c>
      <c r="G148" s="23" t="str">
        <f>IF(B148="LOC", 0, IF(B148="GS", 0, "X"))</f>
        <v>X</v>
      </c>
      <c r="H148" s="1"/>
      <c r="I148" s="1">
        <v>1</v>
      </c>
      <c r="J148" s="23" t="str">
        <f>IF(B148="LOC", 0, IF(B148="GS", 0, "X"))</f>
        <v>X</v>
      </c>
      <c r="K148" s="14"/>
      <c r="L148" s="15" t="str">
        <f>IF(B148="GS", 0, "X")</f>
        <v>X</v>
      </c>
      <c r="M148" s="1"/>
      <c r="N148" s="1"/>
      <c r="O148" s="23" t="str">
        <f>IF(B148="MB O", "X", IF(B148="MB I", "X", 0))</f>
        <v>X</v>
      </c>
      <c r="P148" s="1"/>
      <c r="Q148" s="14" t="str">
        <f>IF(B148="MB O", "-", IF(B148="MB I", "-", "?"))</f>
        <v>-</v>
      </c>
      <c r="R148" s="14" t="str">
        <f t="shared" si="75"/>
        <v>0</v>
      </c>
      <c r="U148" s="32"/>
      <c r="V148" s="32"/>
      <c r="W148" s="32"/>
      <c r="X148" s="32"/>
      <c r="Y148" s="32"/>
      <c r="Z148" s="32"/>
      <c r="AA148" s="32">
        <f t="shared" si="72"/>
        <v>0</v>
      </c>
      <c r="AB148" s="32">
        <f t="shared" si="73"/>
        <v>0</v>
      </c>
      <c r="AC148" s="5">
        <f>VLOOKUP(A148,TABL!D:E,2,0)</f>
        <v>10</v>
      </c>
      <c r="AD148" s="23" t="str">
        <f t="shared" si="76"/>
        <v>X</v>
      </c>
      <c r="AE148" s="15" t="str">
        <f t="shared" si="77"/>
        <v>X</v>
      </c>
      <c r="AG148" s="10"/>
      <c r="AH148" s="10"/>
    </row>
    <row r="149" spans="1:34" hidden="1" x14ac:dyDescent="0.25">
      <c r="A149" s="11" t="s">
        <v>236</v>
      </c>
      <c r="B149" s="1" t="str">
        <f>VLOOKUP(C149,TABL!A:B,2,0)</f>
        <v>NDB</v>
      </c>
      <c r="C149" s="1">
        <v>907</v>
      </c>
      <c r="D149" s="28" t="s">
        <v>225</v>
      </c>
      <c r="E149" s="18">
        <v>55.894889999999997</v>
      </c>
      <c r="F149" s="18">
        <v>38.02337</v>
      </c>
      <c r="G149" s="23" t="str">
        <f>IF(B149="LOC", 0, IF(B149="GS", 0, "X"))</f>
        <v>X</v>
      </c>
      <c r="H149" s="1"/>
      <c r="I149" s="1">
        <v>1</v>
      </c>
      <c r="J149" s="23" t="str">
        <f>IF(B149="LOC", 0, IF(B149="GS", 0, "X"))</f>
        <v>X</v>
      </c>
      <c r="K149" s="14"/>
      <c r="L149" s="15" t="str">
        <f>IF(B149="GS", 0, "X")</f>
        <v>X</v>
      </c>
      <c r="M149" s="1"/>
      <c r="N149" s="1"/>
      <c r="O149" s="23">
        <v>345</v>
      </c>
      <c r="P149" s="1"/>
      <c r="Q149" s="1" t="s">
        <v>109</v>
      </c>
      <c r="R149" s="14" t="str">
        <f t="shared" si="75"/>
        <v>X</v>
      </c>
      <c r="U149" s="32"/>
      <c r="V149" s="32"/>
      <c r="W149" s="32"/>
      <c r="X149" s="32"/>
      <c r="Y149" s="32"/>
      <c r="Z149" s="32"/>
      <c r="AA149" s="32">
        <f t="shared" si="72"/>
        <v>0</v>
      </c>
      <c r="AB149" s="32">
        <f t="shared" si="73"/>
        <v>0</v>
      </c>
      <c r="AC149" s="5">
        <f>VLOOKUP(A149,TABL!D:E,2,0)</f>
        <v>10</v>
      </c>
      <c r="AD149" s="23" t="str">
        <f t="shared" si="76"/>
        <v>X</v>
      </c>
      <c r="AE149" s="15" t="str">
        <f t="shared" si="77"/>
        <v>X</v>
      </c>
      <c r="AG149" s="10"/>
      <c r="AH149" s="10"/>
    </row>
    <row r="150" spans="1:34" hidden="1" x14ac:dyDescent="0.25">
      <c r="A150" s="11" t="s">
        <v>236</v>
      </c>
      <c r="B150" s="1" t="str">
        <f>VLOOKUP(C150,TABL!A:B,2,0)</f>
        <v>MB O</v>
      </c>
      <c r="C150" s="1">
        <v>910</v>
      </c>
      <c r="D150" s="28" t="s">
        <v>122</v>
      </c>
      <c r="E150" s="18">
        <v>55.894889999999997</v>
      </c>
      <c r="F150" s="18">
        <v>38.02337</v>
      </c>
      <c r="G150" s="23" t="str">
        <f>IF(B150="LOC", 0, IF(B150="GS", 0, "X"))</f>
        <v>X</v>
      </c>
      <c r="H150" s="1"/>
      <c r="I150" s="1">
        <v>1</v>
      </c>
      <c r="J150" s="23" t="str">
        <f>IF(B150="LOC", 0, IF(B150="GS", 0, "X"))</f>
        <v>X</v>
      </c>
      <c r="K150" s="14"/>
      <c r="L150" s="15" t="str">
        <f>IF(B150="GS", 0, "X")</f>
        <v>X</v>
      </c>
      <c r="M150" s="1"/>
      <c r="N150" s="1"/>
      <c r="O150" s="23" t="str">
        <f>IF(B150="MB O", "X", IF(B150="MB I", "X", 0))</f>
        <v>X</v>
      </c>
      <c r="P150" s="1"/>
      <c r="Q150" s="14" t="str">
        <f>IF(B150="MB O", "-", IF(B150="MB I", "-", "?"))</f>
        <v>-</v>
      </c>
      <c r="R150" s="14" t="str">
        <f t="shared" si="75"/>
        <v>0</v>
      </c>
      <c r="U150" s="32"/>
      <c r="V150" s="32"/>
      <c r="W150" s="32"/>
      <c r="X150" s="32"/>
      <c r="Y150" s="32"/>
      <c r="Z150" s="32"/>
      <c r="AA150" s="32">
        <f t="shared" si="72"/>
        <v>0</v>
      </c>
      <c r="AB150" s="32">
        <f t="shared" si="73"/>
        <v>0</v>
      </c>
      <c r="AC150" s="5">
        <f>VLOOKUP(A150,TABL!D:E,2,0)</f>
        <v>10</v>
      </c>
      <c r="AD150" s="23" t="str">
        <f t="shared" si="76"/>
        <v>X</v>
      </c>
      <c r="AE150" s="15" t="str">
        <f t="shared" si="77"/>
        <v>X</v>
      </c>
      <c r="AG150" s="10"/>
      <c r="AH150" s="10"/>
    </row>
    <row r="151" spans="1:34" hidden="1" x14ac:dyDescent="0.25">
      <c r="A151" s="11" t="s">
        <v>236</v>
      </c>
      <c r="B151" s="1" t="str">
        <f>VLOOKUP(C151,TABL!A:B,2,0)</f>
        <v>LOC</v>
      </c>
      <c r="C151" s="1">
        <v>906</v>
      </c>
      <c r="D151" s="28" t="s">
        <v>156</v>
      </c>
      <c r="E151" s="18">
        <v>55.8645</v>
      </c>
      <c r="F151" s="18">
        <v>38.089530000000003</v>
      </c>
      <c r="G151" s="23">
        <f>AD151+IF(AD151&lt;180, 1, -1)*180+AC151</f>
        <v>311</v>
      </c>
      <c r="H151" s="1"/>
      <c r="I151" s="1">
        <v>1</v>
      </c>
      <c r="J151" s="23">
        <v>310</v>
      </c>
      <c r="K151" s="14"/>
      <c r="L151" s="15" t="str">
        <f>IF(B151="GS", 0, "X")</f>
        <v>X</v>
      </c>
      <c r="M151" s="1"/>
      <c r="N151" s="1"/>
      <c r="O151" s="23">
        <v>109.9</v>
      </c>
      <c r="P151" s="1"/>
      <c r="Q151" s="1" t="s">
        <v>110</v>
      </c>
      <c r="R151" s="14" t="str">
        <f t="shared" si="75"/>
        <v>X</v>
      </c>
      <c r="U151" s="32"/>
      <c r="V151" s="32"/>
      <c r="W151" s="32"/>
      <c r="X151" s="32"/>
      <c r="Y151" s="32"/>
      <c r="Z151" s="32"/>
      <c r="AA151" s="32">
        <f t="shared" si="72"/>
        <v>0</v>
      </c>
      <c r="AB151" s="32">
        <f t="shared" si="73"/>
        <v>0</v>
      </c>
      <c r="AC151" s="5">
        <f>VLOOKUP(A151,TABL!D:E,2,0)</f>
        <v>10</v>
      </c>
      <c r="AD151" s="23">
        <v>121</v>
      </c>
      <c r="AE151" s="15" t="str">
        <f t="shared" si="77"/>
        <v>X</v>
      </c>
      <c r="AG151" s="10"/>
      <c r="AH151" s="10"/>
    </row>
    <row r="152" spans="1:34" hidden="1" x14ac:dyDescent="0.25">
      <c r="A152" s="11" t="s">
        <v>236</v>
      </c>
      <c r="B152" s="1" t="str">
        <f>VLOOKUP(C152,TABL!A:B,2,0)</f>
        <v>GS</v>
      </c>
      <c r="C152" s="1">
        <v>905</v>
      </c>
      <c r="D152" s="28" t="s">
        <v>134</v>
      </c>
      <c r="E152" s="18">
        <v>55.886670000000002</v>
      </c>
      <c r="F152" s="18">
        <v>38.045079999999999</v>
      </c>
      <c r="G152" s="23">
        <f>AD152+IF(AD152&lt;180, 1, -1)*180+AC152</f>
        <v>311</v>
      </c>
      <c r="H152" s="1"/>
      <c r="I152" s="1">
        <v>1</v>
      </c>
      <c r="J152" s="23">
        <v>310</v>
      </c>
      <c r="K152" s="14"/>
      <c r="L152" s="15">
        <v>3</v>
      </c>
      <c r="M152" s="1"/>
      <c r="N152" s="1"/>
      <c r="O152" s="23">
        <v>109.9</v>
      </c>
      <c r="P152" s="1"/>
      <c r="Q152" s="1" t="s">
        <v>110</v>
      </c>
      <c r="R152" s="14" t="str">
        <f t="shared" si="75"/>
        <v>X</v>
      </c>
      <c r="U152" s="32"/>
      <c r="V152" s="32"/>
      <c r="W152" s="32"/>
      <c r="X152" s="32"/>
      <c r="Y152" s="32"/>
      <c r="Z152" s="32"/>
      <c r="AA152" s="32">
        <f t="shared" si="72"/>
        <v>0</v>
      </c>
      <c r="AB152" s="32">
        <f t="shared" si="73"/>
        <v>0</v>
      </c>
      <c r="AC152" s="5">
        <f>VLOOKUP(A152,TABL!D:E,2,0)</f>
        <v>10</v>
      </c>
      <c r="AD152" s="23">
        <v>121</v>
      </c>
      <c r="AE152" s="15">
        <v>3</v>
      </c>
      <c r="AG152" s="10"/>
      <c r="AH152" s="10"/>
    </row>
    <row r="153" spans="1:34" hidden="1" x14ac:dyDescent="0.25">
      <c r="A153" s="11" t="s">
        <v>236</v>
      </c>
      <c r="B153" s="1" t="str">
        <f>VLOOKUP(C153,TABL!A:B,2,0)</f>
        <v>NDB</v>
      </c>
      <c r="C153" s="1">
        <v>907</v>
      </c>
      <c r="D153" s="28" t="s">
        <v>226</v>
      </c>
      <c r="E153" s="18">
        <v>55.849080000000001</v>
      </c>
      <c r="F153" s="18">
        <v>38.121670000000002</v>
      </c>
      <c r="G153" s="23" t="str">
        <f>IF(B153="LOC", 0, IF(B153="GS", 0, "X"))</f>
        <v>X</v>
      </c>
      <c r="H153" s="1"/>
      <c r="I153" s="1">
        <v>1</v>
      </c>
      <c r="J153" s="23" t="str">
        <f>IF(B153="LOC", 0, IF(B153="GS", 0, "X"))</f>
        <v>X</v>
      </c>
      <c r="K153" s="14"/>
      <c r="L153" s="15" t="str">
        <f>IF(B153="GS", 0, "X")</f>
        <v>X</v>
      </c>
      <c r="M153" s="1"/>
      <c r="N153" s="1"/>
      <c r="O153" s="23">
        <v>705</v>
      </c>
      <c r="P153" s="1"/>
      <c r="Q153" s="1" t="s">
        <v>111</v>
      </c>
      <c r="R153" s="14" t="str">
        <f t="shared" si="75"/>
        <v>X</v>
      </c>
      <c r="U153" s="32"/>
      <c r="V153" s="32"/>
      <c r="W153" s="32"/>
      <c r="X153" s="32"/>
      <c r="Y153" s="32"/>
      <c r="Z153" s="32"/>
      <c r="AA153" s="32">
        <f t="shared" si="72"/>
        <v>0</v>
      </c>
      <c r="AB153" s="32">
        <f t="shared" si="73"/>
        <v>0</v>
      </c>
      <c r="AC153" s="5">
        <f>VLOOKUP(A153,TABL!D:E,2,0)</f>
        <v>10</v>
      </c>
      <c r="AD153" s="23" t="str">
        <f t="shared" si="76"/>
        <v>X</v>
      </c>
      <c r="AE153" s="15" t="str">
        <f t="shared" si="77"/>
        <v>X</v>
      </c>
      <c r="AG153" s="10"/>
      <c r="AH153" s="10"/>
    </row>
    <row r="154" spans="1:34" hidden="1" x14ac:dyDescent="0.25">
      <c r="A154" s="11" t="s">
        <v>236</v>
      </c>
      <c r="B154" s="1" t="str">
        <f>VLOOKUP(C154,TABL!A:B,2,0)</f>
        <v>MB I</v>
      </c>
      <c r="C154" s="1">
        <v>908</v>
      </c>
      <c r="D154" s="28" t="s">
        <v>37</v>
      </c>
      <c r="E154" s="18">
        <v>55.849080000000001</v>
      </c>
      <c r="F154" s="18">
        <v>38.121670000000002</v>
      </c>
      <c r="G154" s="23" t="str">
        <f>IF(B154="LOC", 0, IF(B154="GS", 0, "X"))</f>
        <v>X</v>
      </c>
      <c r="H154" s="1"/>
      <c r="I154" s="1">
        <v>1</v>
      </c>
      <c r="J154" s="23" t="str">
        <f>IF(B154="LOC", 0, IF(B154="GS", 0, "X"))</f>
        <v>X</v>
      </c>
      <c r="K154" s="14"/>
      <c r="L154" s="15" t="str">
        <f>IF(B154="GS", 0, "X")</f>
        <v>X</v>
      </c>
      <c r="M154" s="1"/>
      <c r="N154" s="1"/>
      <c r="O154" s="23" t="str">
        <f>IF(B154="MB O", "X", IF(B154="MB I", "X", 0))</f>
        <v>X</v>
      </c>
      <c r="P154" s="1"/>
      <c r="Q154" s="14" t="str">
        <f>IF(B154="MB O", "-", IF(B154="MB I", "-", "?"))</f>
        <v>-</v>
      </c>
      <c r="R154" s="14" t="str">
        <f t="shared" si="75"/>
        <v>0</v>
      </c>
      <c r="U154" s="32"/>
      <c r="V154" s="32"/>
      <c r="W154" s="32"/>
      <c r="X154" s="32"/>
      <c r="Y154" s="32"/>
      <c r="Z154" s="32"/>
      <c r="AA154" s="32">
        <f t="shared" si="72"/>
        <v>0</v>
      </c>
      <c r="AB154" s="32">
        <f t="shared" si="73"/>
        <v>0</v>
      </c>
      <c r="AC154" s="5">
        <f>VLOOKUP(A154,TABL!D:E,2,0)</f>
        <v>10</v>
      </c>
      <c r="AD154" s="23" t="str">
        <f t="shared" si="76"/>
        <v>X</v>
      </c>
      <c r="AE154" s="15" t="str">
        <f t="shared" si="77"/>
        <v>X</v>
      </c>
      <c r="AG154" s="10"/>
      <c r="AH154" s="10"/>
    </row>
    <row r="155" spans="1:34" hidden="1" x14ac:dyDescent="0.25">
      <c r="A155" s="11" t="s">
        <v>236</v>
      </c>
      <c r="B155" s="1" t="str">
        <f>VLOOKUP(C155,TABL!A:B,2,0)</f>
        <v>NDB</v>
      </c>
      <c r="C155" s="1">
        <v>907</v>
      </c>
      <c r="D155" s="28" t="s">
        <v>227</v>
      </c>
      <c r="E155" s="18">
        <v>55.864080000000001</v>
      </c>
      <c r="F155" s="18">
        <v>38.092559999999999</v>
      </c>
      <c r="G155" s="23" t="str">
        <f>IF(B155="LOC", 0, IF(B155="GS", 0, "X"))</f>
        <v>X</v>
      </c>
      <c r="H155" s="1"/>
      <c r="I155" s="1">
        <v>1</v>
      </c>
      <c r="J155" s="23" t="str">
        <f>IF(B155="LOC", 0, IF(B155="GS", 0, "X"))</f>
        <v>X</v>
      </c>
      <c r="K155" s="14"/>
      <c r="L155" s="15" t="str">
        <f>IF(B155="GS", 0, "X")</f>
        <v>X</v>
      </c>
      <c r="M155" s="1"/>
      <c r="N155" s="1"/>
      <c r="O155" s="23">
        <v>345</v>
      </c>
      <c r="P155" s="1"/>
      <c r="Q155" s="1" t="s">
        <v>112</v>
      </c>
      <c r="R155" s="14" t="str">
        <f t="shared" si="75"/>
        <v>X</v>
      </c>
      <c r="U155" s="32"/>
      <c r="V155" s="32"/>
      <c r="W155" s="32"/>
      <c r="X155" s="32"/>
      <c r="Y155" s="32"/>
      <c r="Z155" s="32"/>
      <c r="AA155" s="32">
        <f t="shared" si="72"/>
        <v>0</v>
      </c>
      <c r="AB155" s="32">
        <f t="shared" si="73"/>
        <v>0</v>
      </c>
      <c r="AC155" s="5">
        <f>VLOOKUP(A155,TABL!D:E,2,0)</f>
        <v>10</v>
      </c>
      <c r="AD155" s="23" t="str">
        <f t="shared" si="76"/>
        <v>X</v>
      </c>
      <c r="AE155" s="15" t="str">
        <f t="shared" si="77"/>
        <v>X</v>
      </c>
      <c r="AG155" s="10"/>
      <c r="AH155" s="10"/>
    </row>
    <row r="156" spans="1:34" hidden="1" x14ac:dyDescent="0.25">
      <c r="A156" s="11" t="s">
        <v>236</v>
      </c>
      <c r="B156" s="1" t="str">
        <f>VLOOKUP(C156,TABL!A:B,2,0)</f>
        <v>MB O</v>
      </c>
      <c r="C156" s="1">
        <v>910</v>
      </c>
      <c r="D156" s="28" t="s">
        <v>122</v>
      </c>
      <c r="E156" s="1">
        <v>55.864080000000001</v>
      </c>
      <c r="F156" s="1">
        <v>38.092559999999999</v>
      </c>
      <c r="G156" s="23" t="str">
        <f>IF(B156="LOC", 0, IF(B156="GS", 0, "X"))</f>
        <v>X</v>
      </c>
      <c r="H156" s="1"/>
      <c r="I156" s="1">
        <v>1</v>
      </c>
      <c r="J156" s="23" t="str">
        <f>IF(B156="LOC", 0, IF(B156="GS", 0, "X"))</f>
        <v>X</v>
      </c>
      <c r="K156" s="14"/>
      <c r="L156" s="15" t="str">
        <f>IF(B156="GS", 0, "X")</f>
        <v>X</v>
      </c>
      <c r="M156" s="1"/>
      <c r="N156" s="1"/>
      <c r="O156" s="23" t="str">
        <f>IF(B156="MB O", "X", IF(B156="MB I", "X", 0))</f>
        <v>X</v>
      </c>
      <c r="P156" s="1"/>
      <c r="Q156" s="14" t="str">
        <f>IF(B156="MB O", "-", IF(B156="MB I", "-", "?"))</f>
        <v>-</v>
      </c>
      <c r="R156" s="14" t="str">
        <f t="shared" si="75"/>
        <v>0</v>
      </c>
      <c r="U156" s="32"/>
      <c r="V156" s="32"/>
      <c r="W156" s="32"/>
      <c r="X156" s="32"/>
      <c r="Y156" s="32"/>
      <c r="Z156" s="32"/>
      <c r="AA156" s="32">
        <f t="shared" si="72"/>
        <v>0</v>
      </c>
      <c r="AB156" s="32">
        <f t="shared" si="73"/>
        <v>0</v>
      </c>
      <c r="AC156" s="5">
        <f>VLOOKUP(A156,TABL!D:E,2,0)</f>
        <v>10</v>
      </c>
      <c r="AD156" s="23" t="str">
        <f t="shared" si="76"/>
        <v>X</v>
      </c>
      <c r="AE156" s="15" t="str">
        <f t="shared" si="77"/>
        <v>X</v>
      </c>
      <c r="AG156" s="10"/>
      <c r="AH156" s="10"/>
    </row>
    <row r="157" spans="1:34" x14ac:dyDescent="0.25">
      <c r="K157" s="4"/>
      <c r="O157" s="4"/>
    </row>
    <row r="158" spans="1:34" x14ac:dyDescent="0.25">
      <c r="K158" s="4"/>
      <c r="O158" s="4"/>
    </row>
    <row r="159" spans="1:34" x14ac:dyDescent="0.25">
      <c r="K159" s="4"/>
      <c r="O159" s="4"/>
    </row>
    <row r="160" spans="1:34" x14ac:dyDescent="0.25">
      <c r="K160" s="4"/>
      <c r="O160" s="4"/>
    </row>
    <row r="161" spans="11:15" x14ac:dyDescent="0.25">
      <c r="K161" s="4"/>
      <c r="O161" s="4"/>
    </row>
    <row r="162" spans="11:15" x14ac:dyDescent="0.25">
      <c r="K162" s="4"/>
      <c r="O162" s="4"/>
    </row>
    <row r="163" spans="11:15" x14ac:dyDescent="0.25">
      <c r="K163" s="4"/>
      <c r="O163" s="4"/>
    </row>
    <row r="164" spans="11:15" x14ac:dyDescent="0.25">
      <c r="K164" s="4"/>
      <c r="O164" s="4"/>
    </row>
    <row r="165" spans="11:15" x14ac:dyDescent="0.25">
      <c r="K165" s="4"/>
      <c r="O165" s="4"/>
    </row>
    <row r="166" spans="11:15" x14ac:dyDescent="0.25">
      <c r="K166" s="4"/>
      <c r="O166" s="4"/>
    </row>
    <row r="167" spans="11:15" x14ac:dyDescent="0.25">
      <c r="K167" s="4"/>
      <c r="O167" s="4"/>
    </row>
    <row r="168" spans="11:15" x14ac:dyDescent="0.25">
      <c r="K168" s="4"/>
      <c r="O168" s="4"/>
    </row>
    <row r="169" spans="11:15" x14ac:dyDescent="0.25">
      <c r="K169" s="4"/>
      <c r="O169" s="4"/>
    </row>
    <row r="170" spans="11:15" x14ac:dyDescent="0.25">
      <c r="K170" s="4"/>
      <c r="O170" s="4"/>
    </row>
    <row r="171" spans="11:15" x14ac:dyDescent="0.25">
      <c r="K171" s="4"/>
      <c r="O171" s="4"/>
    </row>
    <row r="172" spans="11:15" x14ac:dyDescent="0.25">
      <c r="K172" s="4"/>
      <c r="O172" s="4"/>
    </row>
    <row r="173" spans="11:15" x14ac:dyDescent="0.25">
      <c r="K173" s="4"/>
      <c r="O173" s="4"/>
    </row>
    <row r="174" spans="11:15" x14ac:dyDescent="0.25">
      <c r="K174" s="4"/>
      <c r="O174" s="4"/>
    </row>
    <row r="175" spans="11:15" x14ac:dyDescent="0.25">
      <c r="K175" s="4"/>
      <c r="O175" s="4"/>
    </row>
    <row r="176" spans="11:15" x14ac:dyDescent="0.25">
      <c r="K176" s="4"/>
      <c r="O176" s="4"/>
    </row>
    <row r="177" spans="11:15" x14ac:dyDescent="0.25">
      <c r="K177" s="4"/>
      <c r="O177" s="4"/>
    </row>
    <row r="178" spans="11:15" x14ac:dyDescent="0.25">
      <c r="K178" s="4"/>
      <c r="O178" s="4"/>
    </row>
    <row r="179" spans="11:15" x14ac:dyDescent="0.25">
      <c r="K179" s="4"/>
      <c r="O179" s="4"/>
    </row>
    <row r="180" spans="11:15" x14ac:dyDescent="0.25">
      <c r="K180" s="4"/>
      <c r="O180" s="4"/>
    </row>
    <row r="181" spans="11:15" x14ac:dyDescent="0.25">
      <c r="K181" s="4"/>
      <c r="O181" s="4"/>
    </row>
    <row r="182" spans="11:15" x14ac:dyDescent="0.25">
      <c r="K182" s="4"/>
      <c r="O182" s="4"/>
    </row>
    <row r="183" spans="11:15" x14ac:dyDescent="0.25">
      <c r="K183" s="4"/>
      <c r="O183" s="4"/>
    </row>
    <row r="184" spans="11:15" x14ac:dyDescent="0.25">
      <c r="K184" s="4"/>
      <c r="O184" s="4"/>
    </row>
    <row r="185" spans="11:15" x14ac:dyDescent="0.25">
      <c r="K185" s="4"/>
      <c r="O185" s="4"/>
    </row>
    <row r="186" spans="11:15" x14ac:dyDescent="0.25">
      <c r="K186" s="4"/>
      <c r="O186" s="4"/>
    </row>
    <row r="187" spans="11:15" x14ac:dyDescent="0.25">
      <c r="K187" s="4"/>
      <c r="O187" s="4"/>
    </row>
    <row r="188" spans="11:15" x14ac:dyDescent="0.25">
      <c r="K188" s="4"/>
      <c r="O188" s="4"/>
    </row>
    <row r="189" spans="11:15" x14ac:dyDescent="0.25">
      <c r="K189" s="4"/>
      <c r="O189" s="4"/>
    </row>
    <row r="190" spans="11:15" x14ac:dyDescent="0.25">
      <c r="K190" s="4"/>
      <c r="O190" s="4"/>
    </row>
    <row r="191" spans="11:15" x14ac:dyDescent="0.25">
      <c r="K191" s="4"/>
      <c r="O191" s="4"/>
    </row>
    <row r="192" spans="11:15" x14ac:dyDescent="0.25">
      <c r="K192" s="4"/>
      <c r="O192" s="4"/>
    </row>
    <row r="193" spans="11:15" x14ac:dyDescent="0.25">
      <c r="K193" s="4"/>
      <c r="O193" s="4"/>
    </row>
    <row r="194" spans="11:15" x14ac:dyDescent="0.25">
      <c r="K194" s="4"/>
      <c r="O194" s="4"/>
    </row>
    <row r="195" spans="11:15" x14ac:dyDescent="0.25">
      <c r="K195" s="4"/>
      <c r="O195" s="4"/>
    </row>
    <row r="196" spans="11:15" x14ac:dyDescent="0.25">
      <c r="K196" s="4"/>
      <c r="O196" s="4"/>
    </row>
    <row r="197" spans="11:15" x14ac:dyDescent="0.25">
      <c r="K197" s="4"/>
      <c r="O197" s="4"/>
    </row>
    <row r="198" spans="11:15" x14ac:dyDescent="0.25">
      <c r="K198" s="4"/>
      <c r="O198" s="4"/>
    </row>
    <row r="199" spans="11:15" x14ac:dyDescent="0.25">
      <c r="K199" s="4"/>
      <c r="O199" s="4"/>
    </row>
    <row r="200" spans="11:15" x14ac:dyDescent="0.25">
      <c r="K200" s="4"/>
      <c r="O200" s="4"/>
    </row>
    <row r="201" spans="11:15" x14ac:dyDescent="0.25">
      <c r="K201" s="4"/>
      <c r="O201" s="4"/>
    </row>
    <row r="202" spans="11:15" x14ac:dyDescent="0.25">
      <c r="K202" s="4"/>
      <c r="O202" s="4"/>
    </row>
    <row r="203" spans="11:15" x14ac:dyDescent="0.25">
      <c r="K203" s="4"/>
      <c r="O203" s="4"/>
    </row>
    <row r="204" spans="11:15" x14ac:dyDescent="0.25">
      <c r="K204" s="4"/>
      <c r="O204" s="4"/>
    </row>
    <row r="205" spans="11:15" x14ac:dyDescent="0.25">
      <c r="K205" s="4"/>
      <c r="O205" s="4"/>
    </row>
    <row r="206" spans="11:15" x14ac:dyDescent="0.25">
      <c r="K206" s="4"/>
      <c r="O206" s="4"/>
    </row>
    <row r="207" spans="11:15" x14ac:dyDescent="0.25">
      <c r="K207" s="4"/>
      <c r="O207" s="4"/>
    </row>
    <row r="208" spans="11:15" x14ac:dyDescent="0.25">
      <c r="K208" s="4"/>
      <c r="O208" s="4"/>
    </row>
    <row r="209" spans="11:15" x14ac:dyDescent="0.25">
      <c r="K209" s="4"/>
      <c r="O209" s="4"/>
    </row>
    <row r="210" spans="11:15" x14ac:dyDescent="0.25">
      <c r="K210" s="4"/>
      <c r="O210" s="4"/>
    </row>
    <row r="211" spans="11:15" x14ac:dyDescent="0.25">
      <c r="K211" s="4"/>
      <c r="O211" s="4"/>
    </row>
    <row r="212" spans="11:15" x14ac:dyDescent="0.25">
      <c r="K212" s="4"/>
      <c r="O212" s="4"/>
    </row>
    <row r="213" spans="11:15" x14ac:dyDescent="0.25">
      <c r="K213" s="4"/>
      <c r="O213" s="4"/>
    </row>
    <row r="214" spans="11:15" x14ac:dyDescent="0.25">
      <c r="K214" s="4"/>
      <c r="O214" s="4"/>
    </row>
    <row r="215" spans="11:15" x14ac:dyDescent="0.25">
      <c r="K215" s="4"/>
      <c r="O215" s="4"/>
    </row>
    <row r="216" spans="11:15" x14ac:dyDescent="0.25">
      <c r="K216" s="4"/>
      <c r="O216" s="4"/>
    </row>
    <row r="217" spans="11:15" x14ac:dyDescent="0.25">
      <c r="K217" s="4"/>
      <c r="O217" s="4"/>
    </row>
    <row r="218" spans="11:15" x14ac:dyDescent="0.25">
      <c r="K218" s="4"/>
      <c r="O218" s="4"/>
    </row>
    <row r="219" spans="11:15" x14ac:dyDescent="0.25">
      <c r="K219" s="4"/>
      <c r="O219" s="4"/>
    </row>
    <row r="220" spans="11:15" x14ac:dyDescent="0.25">
      <c r="K220" s="4"/>
      <c r="O220" s="4"/>
    </row>
    <row r="221" spans="11:15" x14ac:dyDescent="0.25">
      <c r="K221" s="4"/>
      <c r="O221" s="4"/>
    </row>
    <row r="222" spans="11:15" x14ac:dyDescent="0.25">
      <c r="K222" s="4"/>
      <c r="O222" s="4"/>
    </row>
    <row r="223" spans="11:15" x14ac:dyDescent="0.25">
      <c r="K223" s="4"/>
      <c r="O223" s="4"/>
    </row>
    <row r="224" spans="11:15" x14ac:dyDescent="0.25">
      <c r="K224" s="4"/>
      <c r="O224" s="4"/>
    </row>
    <row r="225" spans="11:15" x14ac:dyDescent="0.25">
      <c r="K225" s="4"/>
      <c r="O225" s="4"/>
    </row>
    <row r="226" spans="11:15" x14ac:dyDescent="0.25">
      <c r="K226" s="4"/>
      <c r="O226" s="4"/>
    </row>
    <row r="227" spans="11:15" x14ac:dyDescent="0.25">
      <c r="K227" s="4"/>
      <c r="O227" s="4"/>
    </row>
    <row r="228" spans="11:15" x14ac:dyDescent="0.25">
      <c r="K228" s="4"/>
      <c r="O228" s="4"/>
    </row>
    <row r="229" spans="11:15" x14ac:dyDescent="0.25">
      <c r="K229" s="4"/>
      <c r="O229" s="4"/>
    </row>
    <row r="230" spans="11:15" x14ac:dyDescent="0.25">
      <c r="K230" s="4"/>
      <c r="O230" s="4"/>
    </row>
    <row r="231" spans="11:15" x14ac:dyDescent="0.25">
      <c r="K231" s="4"/>
      <c r="O231" s="4"/>
    </row>
    <row r="232" spans="11:15" x14ac:dyDescent="0.25">
      <c r="K232" s="4"/>
      <c r="O232" s="4"/>
    </row>
    <row r="233" spans="11:15" x14ac:dyDescent="0.25">
      <c r="K233" s="4"/>
      <c r="O233" s="4"/>
    </row>
    <row r="234" spans="11:15" x14ac:dyDescent="0.25">
      <c r="K234" s="4"/>
      <c r="O234" s="4"/>
    </row>
    <row r="235" spans="11:15" x14ac:dyDescent="0.25">
      <c r="K235" s="4"/>
      <c r="O235" s="4"/>
    </row>
    <row r="236" spans="11:15" x14ac:dyDescent="0.25">
      <c r="K236" s="4"/>
      <c r="O236" s="4"/>
    </row>
    <row r="237" spans="11:15" x14ac:dyDescent="0.25">
      <c r="K237" s="4"/>
      <c r="O237" s="4"/>
    </row>
    <row r="238" spans="11:15" x14ac:dyDescent="0.25">
      <c r="K238" s="4"/>
      <c r="O238" s="4"/>
    </row>
    <row r="239" spans="11:15" x14ac:dyDescent="0.25">
      <c r="K239" s="4"/>
      <c r="O239" s="4"/>
    </row>
    <row r="240" spans="11:15" x14ac:dyDescent="0.25">
      <c r="K240" s="4"/>
      <c r="O240" s="4"/>
    </row>
    <row r="241" spans="11:15" x14ac:dyDescent="0.25">
      <c r="K241" s="4"/>
      <c r="O241" s="4"/>
    </row>
    <row r="242" spans="11:15" x14ac:dyDescent="0.25">
      <c r="K242" s="4"/>
      <c r="O242" s="4"/>
    </row>
    <row r="243" spans="11:15" x14ac:dyDescent="0.25">
      <c r="K243" s="4"/>
      <c r="O243" s="4"/>
    </row>
    <row r="244" spans="11:15" x14ac:dyDescent="0.25">
      <c r="K244" s="4"/>
      <c r="O244" s="4"/>
    </row>
    <row r="245" spans="11:15" x14ac:dyDescent="0.25">
      <c r="K245" s="4"/>
      <c r="O245" s="4"/>
    </row>
    <row r="246" spans="11:15" x14ac:dyDescent="0.25">
      <c r="K246" s="4"/>
      <c r="O246" s="4"/>
    </row>
    <row r="247" spans="11:15" x14ac:dyDescent="0.25">
      <c r="K247" s="4"/>
      <c r="O247" s="4"/>
    </row>
    <row r="248" spans="11:15" x14ac:dyDescent="0.25">
      <c r="K248" s="4"/>
      <c r="O248" s="4"/>
    </row>
    <row r="249" spans="11:15" x14ac:dyDescent="0.25">
      <c r="K249" s="4"/>
      <c r="O249" s="4"/>
    </row>
    <row r="250" spans="11:15" x14ac:dyDescent="0.25">
      <c r="K250" s="4"/>
      <c r="O250" s="4"/>
    </row>
    <row r="251" spans="11:15" x14ac:dyDescent="0.25">
      <c r="K251" s="4"/>
      <c r="O251" s="4"/>
    </row>
    <row r="252" spans="11:15" x14ac:dyDescent="0.25">
      <c r="K252" s="4"/>
      <c r="O252" s="4"/>
    </row>
    <row r="253" spans="11:15" x14ac:dyDescent="0.25">
      <c r="K253" s="4"/>
      <c r="O253" s="4"/>
    </row>
    <row r="254" spans="11:15" x14ac:dyDescent="0.25">
      <c r="K254" s="4"/>
      <c r="O254" s="4"/>
    </row>
    <row r="255" spans="11:15" x14ac:dyDescent="0.25">
      <c r="K255" s="4"/>
      <c r="O255" s="4"/>
    </row>
    <row r="256" spans="11:15" x14ac:dyDescent="0.25">
      <c r="K256" s="4"/>
      <c r="O256" s="4"/>
    </row>
    <row r="257" spans="11:15" x14ac:dyDescent="0.25">
      <c r="K257" s="4"/>
      <c r="O257" s="4"/>
    </row>
    <row r="258" spans="11:15" x14ac:dyDescent="0.25">
      <c r="K258" s="4"/>
      <c r="O258" s="4"/>
    </row>
    <row r="259" spans="11:15" x14ac:dyDescent="0.25">
      <c r="K259" s="4"/>
      <c r="O259" s="4"/>
    </row>
    <row r="260" spans="11:15" x14ac:dyDescent="0.25">
      <c r="K260" s="4"/>
      <c r="O260" s="4"/>
    </row>
    <row r="261" spans="11:15" x14ac:dyDescent="0.25">
      <c r="K261" s="4"/>
      <c r="O261" s="4"/>
    </row>
    <row r="262" spans="11:15" x14ac:dyDescent="0.25">
      <c r="K262" s="4"/>
      <c r="O262" s="4"/>
    </row>
    <row r="263" spans="11:15" x14ac:dyDescent="0.25">
      <c r="K263" s="4"/>
      <c r="O263" s="4"/>
    </row>
    <row r="264" spans="11:15" x14ac:dyDescent="0.25">
      <c r="K264" s="4"/>
      <c r="O264" s="4"/>
    </row>
    <row r="265" spans="11:15" x14ac:dyDescent="0.25">
      <c r="K265" s="4"/>
      <c r="O265" s="4"/>
    </row>
    <row r="266" spans="11:15" x14ac:dyDescent="0.25">
      <c r="K266" s="4"/>
      <c r="O266" s="4"/>
    </row>
    <row r="267" spans="11:15" x14ac:dyDescent="0.25">
      <c r="K267" s="4"/>
      <c r="O267" s="4"/>
    </row>
    <row r="268" spans="11:15" x14ac:dyDescent="0.25">
      <c r="K268" s="4"/>
      <c r="O268" s="4"/>
    </row>
    <row r="269" spans="11:15" x14ac:dyDescent="0.25">
      <c r="K269" s="4"/>
      <c r="O269" s="4"/>
    </row>
    <row r="270" spans="11:15" x14ac:dyDescent="0.25">
      <c r="K270" s="4"/>
      <c r="O270" s="4"/>
    </row>
    <row r="271" spans="11:15" x14ac:dyDescent="0.25">
      <c r="K271" s="4"/>
      <c r="O271" s="4"/>
    </row>
    <row r="272" spans="11:15" x14ac:dyDescent="0.25">
      <c r="K272" s="4"/>
      <c r="O272" s="4"/>
    </row>
    <row r="273" spans="11:15" x14ac:dyDescent="0.25">
      <c r="K273" s="4"/>
      <c r="O273" s="4"/>
    </row>
    <row r="274" spans="11:15" x14ac:dyDescent="0.25">
      <c r="K274" s="4"/>
      <c r="O274" s="4"/>
    </row>
    <row r="275" spans="11:15" x14ac:dyDescent="0.25">
      <c r="K275" s="4"/>
      <c r="O275" s="4"/>
    </row>
    <row r="276" spans="11:15" x14ac:dyDescent="0.25">
      <c r="K276" s="4"/>
      <c r="O276" s="4"/>
    </row>
    <row r="277" spans="11:15" x14ac:dyDescent="0.25">
      <c r="K277" s="4"/>
      <c r="O277" s="4"/>
    </row>
    <row r="278" spans="11:15" x14ac:dyDescent="0.25">
      <c r="K278" s="4"/>
      <c r="O278" s="4"/>
    </row>
    <row r="279" spans="11:15" x14ac:dyDescent="0.25">
      <c r="K279" s="4"/>
      <c r="O279" s="4"/>
    </row>
    <row r="280" spans="11:15" x14ac:dyDescent="0.25">
      <c r="K280" s="4"/>
      <c r="O280" s="4"/>
    </row>
    <row r="281" spans="11:15" x14ac:dyDescent="0.25">
      <c r="K281" s="4"/>
      <c r="O281" s="4"/>
    </row>
    <row r="282" spans="11:15" x14ac:dyDescent="0.25">
      <c r="K282" s="4"/>
      <c r="O282" s="4"/>
    </row>
    <row r="283" spans="11:15" x14ac:dyDescent="0.25">
      <c r="K283" s="4"/>
      <c r="O283" s="4"/>
    </row>
    <row r="284" spans="11:15" x14ac:dyDescent="0.25">
      <c r="K284" s="4"/>
      <c r="O284" s="4"/>
    </row>
    <row r="285" spans="11:15" x14ac:dyDescent="0.25">
      <c r="K285" s="4"/>
      <c r="O285" s="4"/>
    </row>
    <row r="286" spans="11:15" x14ac:dyDescent="0.25">
      <c r="K286" s="4"/>
      <c r="O286" s="4"/>
    </row>
    <row r="287" spans="11:15" x14ac:dyDescent="0.25">
      <c r="K287" s="4"/>
      <c r="O287" s="4"/>
    </row>
    <row r="288" spans="11:15" x14ac:dyDescent="0.25">
      <c r="K288" s="4"/>
      <c r="O288" s="4"/>
    </row>
    <row r="289" spans="11:15" x14ac:dyDescent="0.25">
      <c r="K289" s="4"/>
      <c r="O289" s="4"/>
    </row>
    <row r="290" spans="11:15" x14ac:dyDescent="0.25">
      <c r="K290" s="4"/>
      <c r="O290" s="4"/>
    </row>
    <row r="291" spans="11:15" x14ac:dyDescent="0.25">
      <c r="K291" s="4"/>
      <c r="O291" s="4"/>
    </row>
    <row r="292" spans="11:15" x14ac:dyDescent="0.25">
      <c r="K292" s="4"/>
      <c r="O292" s="4"/>
    </row>
    <row r="293" spans="11:15" x14ac:dyDescent="0.25">
      <c r="K293" s="4"/>
      <c r="O293" s="4"/>
    </row>
    <row r="294" spans="11:15" x14ac:dyDescent="0.25">
      <c r="K294" s="4"/>
      <c r="O294" s="4"/>
    </row>
    <row r="295" spans="11:15" x14ac:dyDescent="0.25">
      <c r="K295" s="4"/>
      <c r="O295" s="4"/>
    </row>
    <row r="296" spans="11:15" x14ac:dyDescent="0.25">
      <c r="K296" s="4"/>
      <c r="O296" s="4"/>
    </row>
    <row r="297" spans="11:15" x14ac:dyDescent="0.25">
      <c r="K297" s="4"/>
      <c r="O297" s="4"/>
    </row>
    <row r="298" spans="11:15" x14ac:dyDescent="0.25">
      <c r="K298" s="4"/>
      <c r="O298" s="4"/>
    </row>
    <row r="299" spans="11:15" x14ac:dyDescent="0.25">
      <c r="K299" s="4"/>
      <c r="O299" s="4"/>
    </row>
    <row r="300" spans="11:15" x14ac:dyDescent="0.25">
      <c r="K300" s="4"/>
      <c r="O300" s="4"/>
    </row>
    <row r="301" spans="11:15" x14ac:dyDescent="0.25">
      <c r="K301" s="4"/>
      <c r="O301" s="4"/>
    </row>
    <row r="302" spans="11:15" x14ac:dyDescent="0.25">
      <c r="K302" s="4"/>
      <c r="O302" s="4"/>
    </row>
    <row r="303" spans="11:15" x14ac:dyDescent="0.25">
      <c r="K303" s="4"/>
      <c r="O303" s="4"/>
    </row>
    <row r="304" spans="11:15" x14ac:dyDescent="0.25">
      <c r="K304" s="4"/>
      <c r="O304" s="4"/>
    </row>
    <row r="305" spans="11:15" x14ac:dyDescent="0.25">
      <c r="K305" s="4"/>
      <c r="O305" s="4"/>
    </row>
    <row r="306" spans="11:15" x14ac:dyDescent="0.25">
      <c r="K306" s="4"/>
      <c r="O306" s="4"/>
    </row>
    <row r="307" spans="11:15" x14ac:dyDescent="0.25">
      <c r="K307" s="4"/>
      <c r="O307" s="4"/>
    </row>
    <row r="308" spans="11:15" x14ac:dyDescent="0.25">
      <c r="K308" s="4"/>
      <c r="O308" s="4"/>
    </row>
    <row r="309" spans="11:15" x14ac:dyDescent="0.25">
      <c r="K309" s="4"/>
      <c r="O309" s="4"/>
    </row>
    <row r="310" spans="11:15" x14ac:dyDescent="0.25">
      <c r="K310" s="4"/>
      <c r="O310" s="4"/>
    </row>
    <row r="311" spans="11:15" x14ac:dyDescent="0.25">
      <c r="K311" s="4"/>
      <c r="O311" s="4"/>
    </row>
    <row r="312" spans="11:15" x14ac:dyDescent="0.25">
      <c r="K312" s="4"/>
      <c r="O312" s="4"/>
    </row>
    <row r="313" spans="11:15" x14ac:dyDescent="0.25">
      <c r="K313" s="4"/>
      <c r="O313" s="4"/>
    </row>
    <row r="314" spans="11:15" x14ac:dyDescent="0.25">
      <c r="K314" s="4"/>
      <c r="O314" s="4"/>
    </row>
    <row r="315" spans="11:15" x14ac:dyDescent="0.25">
      <c r="K315" s="4"/>
      <c r="O315" s="4"/>
    </row>
    <row r="316" spans="11:15" x14ac:dyDescent="0.25">
      <c r="K316" s="4"/>
      <c r="O316" s="4"/>
    </row>
    <row r="317" spans="11:15" x14ac:dyDescent="0.25">
      <c r="K317" s="4"/>
      <c r="O317" s="4"/>
    </row>
    <row r="318" spans="11:15" x14ac:dyDescent="0.25">
      <c r="K318" s="4"/>
      <c r="O318" s="4"/>
    </row>
    <row r="319" spans="11:15" x14ac:dyDescent="0.25">
      <c r="K319" s="4"/>
      <c r="O319" s="4"/>
    </row>
    <row r="320" spans="11:15" x14ac:dyDescent="0.25">
      <c r="K320" s="4"/>
      <c r="O320" s="4"/>
    </row>
    <row r="321" spans="11:15" x14ac:dyDescent="0.25">
      <c r="K321" s="4"/>
      <c r="O321" s="4"/>
    </row>
    <row r="322" spans="11:15" x14ac:dyDescent="0.25">
      <c r="K322" s="4"/>
      <c r="O322" s="4"/>
    </row>
    <row r="323" spans="11:15" x14ac:dyDescent="0.25">
      <c r="K323" s="4"/>
      <c r="O323" s="4"/>
    </row>
    <row r="324" spans="11:15" x14ac:dyDescent="0.25">
      <c r="K324" s="4"/>
      <c r="O324" s="4"/>
    </row>
    <row r="325" spans="11:15" x14ac:dyDescent="0.25">
      <c r="K325" s="4"/>
      <c r="O325" s="4"/>
    </row>
    <row r="326" spans="11:15" x14ac:dyDescent="0.25">
      <c r="K326" s="4"/>
      <c r="O326" s="4"/>
    </row>
    <row r="327" spans="11:15" x14ac:dyDescent="0.25">
      <c r="K327" s="4"/>
      <c r="O327" s="4"/>
    </row>
    <row r="328" spans="11:15" x14ac:dyDescent="0.25">
      <c r="K328" s="4"/>
      <c r="O328" s="4"/>
    </row>
    <row r="329" spans="11:15" x14ac:dyDescent="0.25">
      <c r="K329" s="4"/>
      <c r="O329" s="4"/>
    </row>
    <row r="330" spans="11:15" x14ac:dyDescent="0.25">
      <c r="K330" s="4"/>
      <c r="O330" s="4"/>
    </row>
    <row r="331" spans="11:15" x14ac:dyDescent="0.25">
      <c r="K331" s="4"/>
      <c r="O331" s="4"/>
    </row>
    <row r="332" spans="11:15" x14ac:dyDescent="0.25">
      <c r="K332" s="4"/>
      <c r="O332" s="4"/>
    </row>
    <row r="333" spans="11:15" x14ac:dyDescent="0.25">
      <c r="K333" s="4"/>
      <c r="O333" s="4"/>
    </row>
    <row r="334" spans="11:15" x14ac:dyDescent="0.25">
      <c r="K334" s="4"/>
      <c r="O334" s="4"/>
    </row>
    <row r="335" spans="11:15" x14ac:dyDescent="0.25">
      <c r="K335" s="4"/>
      <c r="O335" s="4"/>
    </row>
    <row r="336" spans="11:15" x14ac:dyDescent="0.25">
      <c r="K336" s="4"/>
      <c r="O336" s="4"/>
    </row>
    <row r="337" spans="11:15" x14ac:dyDescent="0.25">
      <c r="K337" s="4"/>
      <c r="O337" s="4"/>
    </row>
    <row r="338" spans="11:15" x14ac:dyDescent="0.25">
      <c r="K338" s="4"/>
      <c r="O338" s="4"/>
    </row>
    <row r="339" spans="11:15" x14ac:dyDescent="0.25">
      <c r="K339" s="4"/>
      <c r="O339" s="4"/>
    </row>
    <row r="340" spans="11:15" x14ac:dyDescent="0.25">
      <c r="K340" s="4"/>
      <c r="O340" s="4"/>
    </row>
    <row r="341" spans="11:15" x14ac:dyDescent="0.25">
      <c r="K341" s="4"/>
      <c r="O341" s="4"/>
    </row>
    <row r="342" spans="11:15" x14ac:dyDescent="0.25">
      <c r="K342" s="4"/>
      <c r="O342" s="4"/>
    </row>
    <row r="343" spans="11:15" x14ac:dyDescent="0.25">
      <c r="K343" s="4"/>
      <c r="O343" s="4"/>
    </row>
    <row r="344" spans="11:15" x14ac:dyDescent="0.25">
      <c r="K344" s="4"/>
      <c r="O344" s="4"/>
    </row>
    <row r="345" spans="11:15" x14ac:dyDescent="0.25">
      <c r="K345" s="4"/>
      <c r="O345" s="4"/>
    </row>
    <row r="346" spans="11:15" x14ac:dyDescent="0.25">
      <c r="K346" s="4"/>
      <c r="O346" s="4"/>
    </row>
    <row r="347" spans="11:15" x14ac:dyDescent="0.25">
      <c r="K347" s="4"/>
      <c r="O347" s="4"/>
    </row>
    <row r="348" spans="11:15" x14ac:dyDescent="0.25">
      <c r="K348" s="4"/>
      <c r="O348" s="4"/>
    </row>
    <row r="349" spans="11:15" x14ac:dyDescent="0.25">
      <c r="K349" s="4"/>
      <c r="O349" s="4"/>
    </row>
    <row r="350" spans="11:15" x14ac:dyDescent="0.25">
      <c r="K350" s="4"/>
      <c r="O350" s="4"/>
    </row>
    <row r="351" spans="11:15" x14ac:dyDescent="0.25">
      <c r="K351" s="4"/>
      <c r="O351" s="4"/>
    </row>
    <row r="352" spans="11:15" x14ac:dyDescent="0.25">
      <c r="K352" s="4"/>
      <c r="O352" s="4"/>
    </row>
    <row r="353" spans="11:15" x14ac:dyDescent="0.25">
      <c r="K353" s="4"/>
      <c r="O353" s="4"/>
    </row>
    <row r="354" spans="11:15" x14ac:dyDescent="0.25">
      <c r="K354" s="4"/>
      <c r="O354" s="4"/>
    </row>
    <row r="355" spans="11:15" x14ac:dyDescent="0.25">
      <c r="K355" s="4"/>
      <c r="O355" s="4"/>
    </row>
    <row r="356" spans="11:15" x14ac:dyDescent="0.25">
      <c r="K356" s="4"/>
      <c r="O356" s="4"/>
    </row>
    <row r="357" spans="11:15" x14ac:dyDescent="0.25">
      <c r="K357" s="4"/>
      <c r="O357" s="4"/>
    </row>
    <row r="358" spans="11:15" x14ac:dyDescent="0.25">
      <c r="K358" s="4"/>
      <c r="O358" s="4"/>
    </row>
    <row r="359" spans="11:15" x14ac:dyDescent="0.25">
      <c r="K359" s="4"/>
      <c r="O359" s="4"/>
    </row>
    <row r="360" spans="11:15" x14ac:dyDescent="0.25">
      <c r="K360" s="4"/>
      <c r="O360" s="4"/>
    </row>
    <row r="361" spans="11:15" x14ac:dyDescent="0.25">
      <c r="K361" s="4"/>
      <c r="O361" s="4"/>
    </row>
    <row r="362" spans="11:15" x14ac:dyDescent="0.25">
      <c r="K362" s="4"/>
      <c r="O362" s="4"/>
    </row>
    <row r="363" spans="11:15" x14ac:dyDescent="0.25">
      <c r="K363" s="4"/>
      <c r="O363" s="4"/>
    </row>
    <row r="364" spans="11:15" x14ac:dyDescent="0.25">
      <c r="K364" s="4"/>
      <c r="O364" s="4"/>
    </row>
    <row r="365" spans="11:15" x14ac:dyDescent="0.25">
      <c r="K365" s="4"/>
      <c r="O365" s="4"/>
    </row>
    <row r="366" spans="11:15" x14ac:dyDescent="0.25">
      <c r="K366" s="4"/>
      <c r="O366" s="4"/>
    </row>
    <row r="367" spans="11:15" x14ac:dyDescent="0.25">
      <c r="K367" s="4"/>
      <c r="O367" s="4"/>
    </row>
    <row r="368" spans="11:15" x14ac:dyDescent="0.25">
      <c r="K368" s="4"/>
      <c r="O368" s="4"/>
    </row>
    <row r="369" spans="11:15" x14ac:dyDescent="0.25">
      <c r="K369" s="4"/>
      <c r="O369" s="4"/>
    </row>
    <row r="370" spans="11:15" x14ac:dyDescent="0.25">
      <c r="K370" s="4"/>
      <c r="O370" s="4"/>
    </row>
    <row r="371" spans="11:15" x14ac:dyDescent="0.25">
      <c r="K371" s="4"/>
      <c r="O371" s="4"/>
    </row>
    <row r="372" spans="11:15" x14ac:dyDescent="0.25">
      <c r="K372" s="4"/>
      <c r="O372" s="4"/>
    </row>
    <row r="373" spans="11:15" x14ac:dyDescent="0.25">
      <c r="K373" s="4"/>
      <c r="O373" s="4"/>
    </row>
    <row r="374" spans="11:15" x14ac:dyDescent="0.25">
      <c r="K374" s="4"/>
      <c r="O374" s="4"/>
    </row>
    <row r="375" spans="11:15" x14ac:dyDescent="0.25">
      <c r="K375" s="4"/>
      <c r="O375" s="4"/>
    </row>
    <row r="376" spans="11:15" x14ac:dyDescent="0.25">
      <c r="K376" s="4"/>
      <c r="O376" s="4"/>
    </row>
    <row r="377" spans="11:15" x14ac:dyDescent="0.25">
      <c r="K377" s="4"/>
      <c r="O377" s="4"/>
    </row>
    <row r="378" spans="11:15" x14ac:dyDescent="0.25">
      <c r="K378" s="4"/>
      <c r="O378" s="4"/>
    </row>
    <row r="379" spans="11:15" x14ac:dyDescent="0.25">
      <c r="K379" s="4"/>
      <c r="O379" s="4"/>
    </row>
    <row r="380" spans="11:15" x14ac:dyDescent="0.25">
      <c r="K380" s="4"/>
      <c r="O380" s="4"/>
    </row>
    <row r="381" spans="11:15" x14ac:dyDescent="0.25">
      <c r="K381" s="4"/>
      <c r="O381" s="4"/>
    </row>
    <row r="382" spans="11:15" x14ac:dyDescent="0.25">
      <c r="K382" s="4"/>
      <c r="O382" s="4"/>
    </row>
    <row r="383" spans="11:15" x14ac:dyDescent="0.25">
      <c r="K383" s="4"/>
      <c r="O383" s="4"/>
    </row>
    <row r="384" spans="11:15" x14ac:dyDescent="0.25">
      <c r="K384" s="4"/>
      <c r="O384" s="4"/>
    </row>
    <row r="385" spans="11:15" x14ac:dyDescent="0.25">
      <c r="K385" s="4"/>
      <c r="O385" s="4"/>
    </row>
    <row r="386" spans="11:15" x14ac:dyDescent="0.25">
      <c r="K386" s="4"/>
      <c r="O386" s="4"/>
    </row>
    <row r="387" spans="11:15" x14ac:dyDescent="0.25">
      <c r="K387" s="4"/>
      <c r="O387" s="4"/>
    </row>
    <row r="388" spans="11:15" x14ac:dyDescent="0.25">
      <c r="K388" s="4"/>
      <c r="O388" s="4"/>
    </row>
    <row r="389" spans="11:15" x14ac:dyDescent="0.25">
      <c r="K389" s="4"/>
      <c r="O389" s="4"/>
    </row>
    <row r="390" spans="11:15" x14ac:dyDescent="0.25">
      <c r="K390" s="4"/>
      <c r="O390" s="4"/>
    </row>
    <row r="391" spans="11:15" x14ac:dyDescent="0.25">
      <c r="K391" s="4"/>
      <c r="O391" s="4"/>
    </row>
    <row r="392" spans="11:15" x14ac:dyDescent="0.25">
      <c r="K392" s="4"/>
      <c r="O392" s="4"/>
    </row>
    <row r="393" spans="11:15" x14ac:dyDescent="0.25">
      <c r="K393" s="4"/>
      <c r="O393" s="4"/>
    </row>
    <row r="394" spans="11:15" x14ac:dyDescent="0.25">
      <c r="K394" s="4"/>
      <c r="O394" s="4"/>
    </row>
    <row r="395" spans="11:15" x14ac:dyDescent="0.25">
      <c r="K395" s="4"/>
      <c r="O395" s="4"/>
    </row>
    <row r="396" spans="11:15" x14ac:dyDescent="0.25">
      <c r="K396" s="4"/>
      <c r="O396" s="4"/>
    </row>
    <row r="397" spans="11:15" x14ac:dyDescent="0.25">
      <c r="K397" s="4"/>
      <c r="O397" s="4"/>
    </row>
    <row r="398" spans="11:15" x14ac:dyDescent="0.25">
      <c r="K398" s="4"/>
      <c r="O398" s="4"/>
    </row>
    <row r="399" spans="11:15" x14ac:dyDescent="0.25">
      <c r="K399" s="4"/>
      <c r="O399" s="4"/>
    </row>
    <row r="400" spans="11:15" x14ac:dyDescent="0.25">
      <c r="K400" s="4"/>
      <c r="O400" s="4"/>
    </row>
    <row r="401" spans="11:15" x14ac:dyDescent="0.25">
      <c r="K401" s="4"/>
      <c r="O401" s="4"/>
    </row>
    <row r="402" spans="11:15" x14ac:dyDescent="0.25">
      <c r="K402" s="4"/>
      <c r="O402" s="4"/>
    </row>
    <row r="403" spans="11:15" x14ac:dyDescent="0.25">
      <c r="K403" s="4"/>
      <c r="O403" s="4"/>
    </row>
    <row r="404" spans="11:15" x14ac:dyDescent="0.25">
      <c r="K404" s="4"/>
      <c r="O404" s="4"/>
    </row>
    <row r="405" spans="11:15" x14ac:dyDescent="0.25">
      <c r="K405" s="4"/>
      <c r="O405" s="4"/>
    </row>
    <row r="406" spans="11:15" x14ac:dyDescent="0.25">
      <c r="K406" s="4"/>
      <c r="O406" s="4"/>
    </row>
    <row r="407" spans="11:15" x14ac:dyDescent="0.25">
      <c r="K407" s="4"/>
      <c r="O407" s="4"/>
    </row>
    <row r="408" spans="11:15" x14ac:dyDescent="0.25">
      <c r="K408" s="4"/>
      <c r="O408" s="4"/>
    </row>
    <row r="409" spans="11:15" x14ac:dyDescent="0.25">
      <c r="K409" s="4"/>
      <c r="O409" s="4"/>
    </row>
    <row r="410" spans="11:15" x14ac:dyDescent="0.25">
      <c r="K410" s="4"/>
      <c r="O410" s="4"/>
    </row>
    <row r="411" spans="11:15" x14ac:dyDescent="0.25">
      <c r="K411" s="4"/>
      <c r="O411" s="4"/>
    </row>
    <row r="412" spans="11:15" x14ac:dyDescent="0.25">
      <c r="K412" s="4"/>
      <c r="O412" s="4"/>
    </row>
    <row r="413" spans="11:15" x14ac:dyDescent="0.25">
      <c r="K413" s="4"/>
      <c r="O413" s="4"/>
    </row>
    <row r="414" spans="11:15" x14ac:dyDescent="0.25">
      <c r="K414" s="4"/>
      <c r="O414" s="4"/>
    </row>
    <row r="415" spans="11:15" x14ac:dyDescent="0.25">
      <c r="K415" s="4"/>
      <c r="O415" s="4"/>
    </row>
    <row r="416" spans="11:15" x14ac:dyDescent="0.25">
      <c r="K416" s="4"/>
      <c r="O416" s="4"/>
    </row>
    <row r="417" spans="11:15" x14ac:dyDescent="0.25">
      <c r="K417" s="4"/>
      <c r="O417" s="4"/>
    </row>
    <row r="418" spans="11:15" x14ac:dyDescent="0.25">
      <c r="K418" s="4"/>
      <c r="O418" s="4"/>
    </row>
    <row r="419" spans="11:15" x14ac:dyDescent="0.25">
      <c r="K419" s="4"/>
      <c r="O419" s="4"/>
    </row>
    <row r="420" spans="11:15" x14ac:dyDescent="0.25">
      <c r="K420" s="4"/>
      <c r="O420" s="4"/>
    </row>
    <row r="421" spans="11:15" x14ac:dyDescent="0.25">
      <c r="K421" s="4"/>
      <c r="O421" s="4"/>
    </row>
    <row r="422" spans="11:15" x14ac:dyDescent="0.25">
      <c r="K422" s="4"/>
      <c r="O422" s="4"/>
    </row>
    <row r="423" spans="11:15" x14ac:dyDescent="0.25">
      <c r="K423" s="4"/>
      <c r="O423" s="4"/>
    </row>
    <row r="424" spans="11:15" x14ac:dyDescent="0.25">
      <c r="K424" s="4"/>
      <c r="O424" s="4"/>
    </row>
    <row r="425" spans="11:15" x14ac:dyDescent="0.25">
      <c r="K425" s="4"/>
      <c r="O425" s="4"/>
    </row>
    <row r="426" spans="11:15" x14ac:dyDescent="0.25">
      <c r="K426" s="4"/>
      <c r="O426" s="4"/>
    </row>
    <row r="427" spans="11:15" x14ac:dyDescent="0.25">
      <c r="K427" s="4"/>
      <c r="O427" s="4"/>
    </row>
    <row r="428" spans="11:15" x14ac:dyDescent="0.25">
      <c r="K428" s="4"/>
      <c r="O428" s="4"/>
    </row>
    <row r="429" spans="11:15" x14ac:dyDescent="0.25">
      <c r="K429" s="4"/>
      <c r="O429" s="4"/>
    </row>
    <row r="430" spans="11:15" x14ac:dyDescent="0.25">
      <c r="K430" s="4"/>
      <c r="O430" s="4"/>
    </row>
    <row r="431" spans="11:15" x14ac:dyDescent="0.25">
      <c r="K431" s="4"/>
      <c r="O431" s="4"/>
    </row>
    <row r="432" spans="11:15" x14ac:dyDescent="0.25">
      <c r="K432" s="4"/>
      <c r="O432" s="4"/>
    </row>
    <row r="433" spans="11:15" x14ac:dyDescent="0.25">
      <c r="K433" s="4"/>
      <c r="O433" s="4"/>
    </row>
    <row r="434" spans="11:15" x14ac:dyDescent="0.25">
      <c r="K434" s="4"/>
      <c r="O434" s="4"/>
    </row>
    <row r="435" spans="11:15" x14ac:dyDescent="0.25">
      <c r="K435" s="4"/>
      <c r="O435" s="4"/>
    </row>
    <row r="436" spans="11:15" x14ac:dyDescent="0.25">
      <c r="K436" s="4"/>
      <c r="O436" s="4"/>
    </row>
    <row r="437" spans="11:15" x14ac:dyDescent="0.25">
      <c r="K437" s="4"/>
      <c r="O437" s="4"/>
    </row>
    <row r="438" spans="11:15" x14ac:dyDescent="0.25">
      <c r="K438" s="4"/>
      <c r="O438" s="4"/>
    </row>
    <row r="439" spans="11:15" x14ac:dyDescent="0.25">
      <c r="K439" s="4"/>
      <c r="O439" s="4"/>
    </row>
    <row r="440" spans="11:15" x14ac:dyDescent="0.25">
      <c r="K440" s="4"/>
      <c r="O440" s="4"/>
    </row>
    <row r="441" spans="11:15" x14ac:dyDescent="0.25">
      <c r="K441" s="4"/>
      <c r="O441" s="4"/>
    </row>
    <row r="442" spans="11:15" x14ac:dyDescent="0.25">
      <c r="K442" s="4"/>
      <c r="O442" s="4"/>
    </row>
    <row r="443" spans="11:15" x14ac:dyDescent="0.25">
      <c r="K443" s="4"/>
      <c r="O443" s="4"/>
    </row>
    <row r="444" spans="11:15" x14ac:dyDescent="0.25">
      <c r="K444" s="4"/>
      <c r="O444" s="4"/>
    </row>
    <row r="445" spans="11:15" x14ac:dyDescent="0.25">
      <c r="K445" s="4"/>
      <c r="O445" s="4"/>
    </row>
    <row r="446" spans="11:15" x14ac:dyDescent="0.25">
      <c r="K446" s="4"/>
      <c r="O446" s="4"/>
    </row>
    <row r="447" spans="11:15" x14ac:dyDescent="0.25">
      <c r="K447" s="4"/>
      <c r="O447" s="4"/>
    </row>
    <row r="448" spans="11:15" x14ac:dyDescent="0.25">
      <c r="K448" s="4"/>
      <c r="O448" s="4"/>
    </row>
    <row r="449" spans="11:15" x14ac:dyDescent="0.25">
      <c r="K449" s="4"/>
      <c r="O449" s="4"/>
    </row>
    <row r="450" spans="11:15" x14ac:dyDescent="0.25">
      <c r="K450" s="4"/>
      <c r="O450" s="4"/>
    </row>
    <row r="451" spans="11:15" x14ac:dyDescent="0.25">
      <c r="K451" s="4"/>
      <c r="O451" s="4"/>
    </row>
    <row r="452" spans="11:15" x14ac:dyDescent="0.25">
      <c r="K452" s="4"/>
      <c r="O452" s="4"/>
    </row>
    <row r="453" spans="11:15" x14ac:dyDescent="0.25">
      <c r="K453" s="4"/>
      <c r="O453" s="4"/>
    </row>
    <row r="454" spans="11:15" x14ac:dyDescent="0.25">
      <c r="K454" s="4"/>
      <c r="O454" s="4"/>
    </row>
    <row r="455" spans="11:15" x14ac:dyDescent="0.25">
      <c r="K455" s="4"/>
      <c r="O455" s="4"/>
    </row>
    <row r="456" spans="11:15" x14ac:dyDescent="0.25">
      <c r="K456" s="4"/>
      <c r="O456" s="4"/>
    </row>
    <row r="457" spans="11:15" x14ac:dyDescent="0.25">
      <c r="K457" s="4"/>
      <c r="O457" s="4"/>
    </row>
    <row r="458" spans="11:15" x14ac:dyDescent="0.25">
      <c r="K458" s="4"/>
      <c r="O458" s="4"/>
    </row>
    <row r="459" spans="11:15" x14ac:dyDescent="0.25">
      <c r="K459" s="4"/>
      <c r="O459" s="4"/>
    </row>
    <row r="460" spans="11:15" x14ac:dyDescent="0.25">
      <c r="K460" s="4"/>
      <c r="O460" s="4"/>
    </row>
    <row r="461" spans="11:15" x14ac:dyDescent="0.25">
      <c r="K461" s="4"/>
      <c r="O461" s="4"/>
    </row>
    <row r="462" spans="11:15" x14ac:dyDescent="0.25">
      <c r="K462" s="4"/>
      <c r="O462" s="4"/>
    </row>
    <row r="463" spans="11:15" x14ac:dyDescent="0.25">
      <c r="K463" s="4"/>
      <c r="O463" s="4"/>
    </row>
    <row r="464" spans="11:15" x14ac:dyDescent="0.25">
      <c r="K464" s="4"/>
      <c r="O464" s="4"/>
    </row>
    <row r="465" spans="11:15" x14ac:dyDescent="0.25">
      <c r="K465" s="4"/>
      <c r="O465" s="4"/>
    </row>
    <row r="466" spans="11:15" x14ac:dyDescent="0.25">
      <c r="K466" s="4"/>
      <c r="O466" s="4"/>
    </row>
    <row r="467" spans="11:15" x14ac:dyDescent="0.25">
      <c r="K467" s="4"/>
      <c r="O467" s="4"/>
    </row>
    <row r="468" spans="11:15" x14ac:dyDescent="0.25">
      <c r="K468" s="4"/>
      <c r="O468" s="4"/>
    </row>
    <row r="469" spans="11:15" x14ac:dyDescent="0.25">
      <c r="K469" s="4"/>
      <c r="O469" s="4"/>
    </row>
    <row r="470" spans="11:15" x14ac:dyDescent="0.25">
      <c r="K470" s="4"/>
      <c r="O470" s="4"/>
    </row>
    <row r="471" spans="11:15" x14ac:dyDescent="0.25">
      <c r="K471" s="4"/>
      <c r="O471" s="4"/>
    </row>
    <row r="472" spans="11:15" x14ac:dyDescent="0.25">
      <c r="K472" s="4"/>
      <c r="O472" s="4"/>
    </row>
    <row r="473" spans="11:15" x14ac:dyDescent="0.25">
      <c r="K473" s="4"/>
      <c r="O473" s="4"/>
    </row>
    <row r="474" spans="11:15" x14ac:dyDescent="0.25">
      <c r="K474" s="4"/>
      <c r="O474" s="4"/>
    </row>
    <row r="475" spans="11:15" x14ac:dyDescent="0.25">
      <c r="K475" s="4"/>
      <c r="O475" s="4"/>
    </row>
    <row r="476" spans="11:15" x14ac:dyDescent="0.25">
      <c r="K476" s="4"/>
      <c r="O476" s="4"/>
    </row>
    <row r="477" spans="11:15" x14ac:dyDescent="0.25">
      <c r="K477" s="4"/>
      <c r="O477" s="4"/>
    </row>
    <row r="478" spans="11:15" x14ac:dyDescent="0.25">
      <c r="K478" s="4"/>
      <c r="O478" s="4"/>
    </row>
    <row r="479" spans="11:15" x14ac:dyDescent="0.25">
      <c r="K479" s="4"/>
      <c r="O479" s="4"/>
    </row>
    <row r="480" spans="11:15" x14ac:dyDescent="0.25">
      <c r="K480" s="4"/>
      <c r="O480" s="4"/>
    </row>
    <row r="481" spans="11:15" x14ac:dyDescent="0.25">
      <c r="K481" s="4"/>
      <c r="O481" s="4"/>
    </row>
    <row r="482" spans="11:15" x14ac:dyDescent="0.25">
      <c r="K482" s="4"/>
      <c r="O482" s="4"/>
    </row>
    <row r="483" spans="11:15" x14ac:dyDescent="0.25">
      <c r="K483" s="4"/>
      <c r="O483" s="4"/>
    </row>
    <row r="484" spans="11:15" x14ac:dyDescent="0.25">
      <c r="K484" s="4"/>
      <c r="O484" s="4"/>
    </row>
    <row r="485" spans="11:15" x14ac:dyDescent="0.25">
      <c r="K485" s="4"/>
      <c r="O485" s="4"/>
    </row>
    <row r="486" spans="11:15" x14ac:dyDescent="0.25">
      <c r="K486" s="4"/>
      <c r="O486" s="4"/>
    </row>
    <row r="487" spans="11:15" x14ac:dyDescent="0.25">
      <c r="K487" s="4"/>
      <c r="O487" s="4"/>
    </row>
    <row r="488" spans="11:15" x14ac:dyDescent="0.25">
      <c r="K488" s="4"/>
      <c r="O488" s="4"/>
    </row>
    <row r="489" spans="11:15" x14ac:dyDescent="0.25">
      <c r="K489" s="4"/>
      <c r="O489" s="4"/>
    </row>
    <row r="490" spans="11:15" x14ac:dyDescent="0.25">
      <c r="K490" s="4"/>
      <c r="O490" s="4"/>
    </row>
    <row r="491" spans="11:15" x14ac:dyDescent="0.25">
      <c r="K491" s="4"/>
      <c r="O491" s="4"/>
    </row>
    <row r="492" spans="11:15" x14ac:dyDescent="0.25">
      <c r="K492" s="4"/>
      <c r="O492" s="4"/>
    </row>
    <row r="493" spans="11:15" x14ac:dyDescent="0.25">
      <c r="K493" s="4"/>
      <c r="O493" s="4"/>
    </row>
    <row r="494" spans="11:15" x14ac:dyDescent="0.25">
      <c r="K494" s="4"/>
      <c r="O494" s="4"/>
    </row>
    <row r="495" spans="11:15" x14ac:dyDescent="0.25">
      <c r="K495" s="4"/>
      <c r="O495" s="4"/>
    </row>
    <row r="496" spans="11:15" x14ac:dyDescent="0.25">
      <c r="K496" s="4"/>
      <c r="O496" s="4"/>
    </row>
    <row r="497" spans="11:15" x14ac:dyDescent="0.25">
      <c r="K497" s="4"/>
      <c r="O497" s="4"/>
    </row>
    <row r="498" spans="11:15" x14ac:dyDescent="0.25">
      <c r="K498" s="4"/>
      <c r="O498" s="4"/>
    </row>
    <row r="499" spans="11:15" x14ac:dyDescent="0.25">
      <c r="K499" s="4"/>
      <c r="O499" s="4"/>
    </row>
    <row r="500" spans="11:15" x14ac:dyDescent="0.25">
      <c r="K500" s="4"/>
      <c r="O500" s="4"/>
    </row>
    <row r="501" spans="11:15" x14ac:dyDescent="0.25">
      <c r="K501" s="4"/>
      <c r="O501" s="4"/>
    </row>
    <row r="502" spans="11:15" x14ac:dyDescent="0.25">
      <c r="K502" s="4"/>
      <c r="O502" s="4"/>
    </row>
    <row r="503" spans="11:15" x14ac:dyDescent="0.25">
      <c r="K503" s="4"/>
      <c r="O503" s="4"/>
    </row>
    <row r="504" spans="11:15" x14ac:dyDescent="0.25">
      <c r="K504" s="4"/>
      <c r="O504" s="4"/>
    </row>
    <row r="505" spans="11:15" x14ac:dyDescent="0.25">
      <c r="K505" s="4"/>
      <c r="O505" s="4"/>
    </row>
    <row r="506" spans="11:15" x14ac:dyDescent="0.25">
      <c r="K506" s="4"/>
      <c r="O506" s="4"/>
    </row>
    <row r="507" spans="11:15" x14ac:dyDescent="0.25">
      <c r="K507" s="4"/>
      <c r="O507" s="4"/>
    </row>
    <row r="508" spans="11:15" x14ac:dyDescent="0.25">
      <c r="K508" s="4"/>
      <c r="O508" s="4"/>
    </row>
    <row r="509" spans="11:15" x14ac:dyDescent="0.25">
      <c r="K509" s="4"/>
      <c r="O509" s="4"/>
    </row>
    <row r="510" spans="11:15" x14ac:dyDescent="0.25">
      <c r="K510" s="4"/>
      <c r="O510" s="4"/>
    </row>
    <row r="511" spans="11:15" x14ac:dyDescent="0.25">
      <c r="K511" s="4"/>
      <c r="O511" s="4"/>
    </row>
    <row r="512" spans="11:15" x14ac:dyDescent="0.25">
      <c r="K512" s="4"/>
      <c r="O512" s="4"/>
    </row>
    <row r="513" spans="11:15" x14ac:dyDescent="0.25">
      <c r="K513" s="4"/>
      <c r="O513" s="4"/>
    </row>
    <row r="514" spans="11:15" x14ac:dyDescent="0.25">
      <c r="K514" s="4"/>
      <c r="O514" s="4"/>
    </row>
    <row r="515" spans="11:15" x14ac:dyDescent="0.25">
      <c r="K515" s="4"/>
      <c r="O515" s="4"/>
    </row>
    <row r="516" spans="11:15" x14ac:dyDescent="0.25">
      <c r="K516" s="4"/>
      <c r="O516" s="4"/>
    </row>
    <row r="517" spans="11:15" x14ac:dyDescent="0.25">
      <c r="K517" s="4"/>
      <c r="O517" s="4"/>
    </row>
    <row r="518" spans="11:15" x14ac:dyDescent="0.25">
      <c r="K518" s="4"/>
      <c r="O518" s="4"/>
    </row>
    <row r="519" spans="11:15" x14ac:dyDescent="0.25">
      <c r="K519" s="4"/>
      <c r="O519" s="4"/>
    </row>
    <row r="520" spans="11:15" x14ac:dyDescent="0.25">
      <c r="K520" s="4"/>
      <c r="O520" s="4"/>
    </row>
    <row r="521" spans="11:15" x14ac:dyDescent="0.25">
      <c r="K521" s="4"/>
      <c r="O521" s="4"/>
    </row>
    <row r="522" spans="11:15" x14ac:dyDescent="0.25">
      <c r="K522" s="4"/>
      <c r="O522" s="4"/>
    </row>
    <row r="523" spans="11:15" x14ac:dyDescent="0.25">
      <c r="K523" s="4"/>
      <c r="O523" s="4"/>
    </row>
    <row r="524" spans="11:15" x14ac:dyDescent="0.25">
      <c r="K524" s="4"/>
      <c r="O524" s="4"/>
    </row>
    <row r="525" spans="11:15" x14ac:dyDescent="0.25">
      <c r="K525" s="4"/>
      <c r="O525" s="4"/>
    </row>
    <row r="526" spans="11:15" x14ac:dyDescent="0.25">
      <c r="K526" s="4"/>
      <c r="O526" s="4"/>
    </row>
    <row r="527" spans="11:15" x14ac:dyDescent="0.25">
      <c r="K527" s="4"/>
      <c r="O527" s="4"/>
    </row>
    <row r="528" spans="11:15" x14ac:dyDescent="0.25">
      <c r="K528" s="4"/>
      <c r="O528" s="4"/>
    </row>
    <row r="529" spans="11:15" x14ac:dyDescent="0.25">
      <c r="K529" s="4"/>
      <c r="O529" s="4"/>
    </row>
    <row r="530" spans="11:15" x14ac:dyDescent="0.25">
      <c r="K530" s="4"/>
      <c r="O530" s="4"/>
    </row>
    <row r="531" spans="11:15" x14ac:dyDescent="0.25">
      <c r="K531" s="4"/>
      <c r="O531" s="4"/>
    </row>
    <row r="532" spans="11:15" x14ac:dyDescent="0.25">
      <c r="K532" s="4"/>
      <c r="O532" s="4"/>
    </row>
    <row r="533" spans="11:15" x14ac:dyDescent="0.25">
      <c r="K533" s="4"/>
      <c r="O533" s="4"/>
    </row>
    <row r="534" spans="11:15" x14ac:dyDescent="0.25">
      <c r="K534" s="4"/>
      <c r="O534" s="4"/>
    </row>
    <row r="535" spans="11:15" x14ac:dyDescent="0.25">
      <c r="K535" s="4"/>
      <c r="O535" s="4"/>
    </row>
    <row r="536" spans="11:15" x14ac:dyDescent="0.25">
      <c r="K536" s="4"/>
      <c r="O536" s="4"/>
    </row>
    <row r="537" spans="11:15" x14ac:dyDescent="0.25">
      <c r="K537" s="4"/>
      <c r="O537" s="4"/>
    </row>
    <row r="538" spans="11:15" x14ac:dyDescent="0.25">
      <c r="K538" s="4"/>
      <c r="O538" s="4"/>
    </row>
    <row r="539" spans="11:15" x14ac:dyDescent="0.25">
      <c r="K539" s="4"/>
      <c r="O539" s="4"/>
    </row>
    <row r="540" spans="11:15" x14ac:dyDescent="0.25">
      <c r="K540" s="4"/>
      <c r="O540" s="4"/>
    </row>
    <row r="541" spans="11:15" x14ac:dyDescent="0.25">
      <c r="K541" s="4"/>
    </row>
    <row r="542" spans="11:15" x14ac:dyDescent="0.25">
      <c r="K542" s="4"/>
    </row>
    <row r="543" spans="11:15" x14ac:dyDescent="0.25">
      <c r="K543" s="4"/>
    </row>
    <row r="544" spans="11:15" x14ac:dyDescent="0.25">
      <c r="K544" s="4"/>
    </row>
    <row r="545" spans="11:11" x14ac:dyDescent="0.25">
      <c r="K545" s="4"/>
    </row>
    <row r="546" spans="11:11" x14ac:dyDescent="0.25">
      <c r="K546" s="4"/>
    </row>
    <row r="547" spans="11:11" x14ac:dyDescent="0.25">
      <c r="K547" s="4"/>
    </row>
    <row r="548" spans="11:11" x14ac:dyDescent="0.25">
      <c r="K548" s="4"/>
    </row>
    <row r="549" spans="11:11" x14ac:dyDescent="0.25">
      <c r="K549" s="4"/>
    </row>
    <row r="550" spans="11:11" x14ac:dyDescent="0.25">
      <c r="K550" s="4"/>
    </row>
    <row r="551" spans="11:11" x14ac:dyDescent="0.25">
      <c r="K551" s="4"/>
    </row>
    <row r="552" spans="11:11" x14ac:dyDescent="0.25">
      <c r="K552" s="4"/>
    </row>
    <row r="553" spans="11:11" x14ac:dyDescent="0.25">
      <c r="K553" s="4"/>
    </row>
    <row r="554" spans="11:11" x14ac:dyDescent="0.25">
      <c r="K554" s="4"/>
    </row>
    <row r="555" spans="11:11" x14ac:dyDescent="0.25">
      <c r="K555" s="4"/>
    </row>
    <row r="556" spans="11:11" x14ac:dyDescent="0.25">
      <c r="K556" s="4"/>
    </row>
    <row r="557" spans="11:11" x14ac:dyDescent="0.25">
      <c r="K557" s="4"/>
    </row>
    <row r="558" spans="11:11" x14ac:dyDescent="0.25">
      <c r="K558" s="4"/>
    </row>
    <row r="559" spans="11:11" x14ac:dyDescent="0.25">
      <c r="K559" s="4"/>
    </row>
    <row r="560" spans="11:11" x14ac:dyDescent="0.25">
      <c r="K560" s="4"/>
    </row>
    <row r="561" spans="11:12" x14ac:dyDescent="0.25">
      <c r="K561" s="4"/>
    </row>
    <row r="562" spans="11:12" x14ac:dyDescent="0.25">
      <c r="K562" s="4"/>
    </row>
    <row r="563" spans="11:12" x14ac:dyDescent="0.25">
      <c r="K563" s="4"/>
    </row>
    <row r="564" spans="11:12" x14ac:dyDescent="0.25">
      <c r="K564" s="4"/>
      <c r="L564" s="4"/>
    </row>
    <row r="565" spans="11:12" x14ac:dyDescent="0.25">
      <c r="K565" s="4"/>
    </row>
    <row r="566" spans="11:12" x14ac:dyDescent="0.25">
      <c r="K566" s="4"/>
    </row>
    <row r="567" spans="11:12" x14ac:dyDescent="0.25">
      <c r="K567" s="4"/>
    </row>
    <row r="568" spans="11:12" x14ac:dyDescent="0.25">
      <c r="K568" s="4"/>
    </row>
    <row r="569" spans="11:12" x14ac:dyDescent="0.25">
      <c r="K569" s="4"/>
    </row>
    <row r="570" spans="11:12" x14ac:dyDescent="0.25">
      <c r="K570" s="4"/>
    </row>
  </sheetData>
  <autoFilter ref="A2:S156">
    <filterColumn colId="0">
      <filters>
        <filter val="UUBB"/>
        <filter val="UUBW"/>
        <filter val="UUDD"/>
        <filter val="UUEE"/>
        <filter val="UUMB"/>
        <filter val="UUMO"/>
        <filter val="UUWW"/>
      </filters>
    </filterColumn>
    <filterColumn colId="1">
      <filters>
        <filter val="DME"/>
        <filter val="GS"/>
        <filter val="LOC"/>
        <filter val="MB I"/>
        <filter val="MB O"/>
        <filter val="VOR"/>
      </filters>
    </filterColumn>
    <sortState ref="A9:S130">
      <sortCondition ref="A2:A156"/>
    </sortState>
  </autoFilter>
  <mergeCells count="7">
    <mergeCell ref="AI1:AJ1"/>
    <mergeCell ref="AK1:AL1"/>
    <mergeCell ref="B1:G1"/>
    <mergeCell ref="I1:S1"/>
    <mergeCell ref="U1:W1"/>
    <mergeCell ref="X1:Z1"/>
    <mergeCell ref="AG1:AH1"/>
  </mergeCells>
  <conditionalFormatting sqref="AG3:AH156">
    <cfRule type="cellIs" dxfId="4" priority="25" operator="greaterThan">
      <formula>2</formula>
    </cfRule>
  </conditionalFormatting>
  <conditionalFormatting sqref="T3:T4">
    <cfRule type="cellIs" dxfId="3" priority="22" operator="equal">
      <formula>0</formula>
    </cfRule>
    <cfRule type="cellIs" dxfId="2" priority="23" operator="greaterThan">
      <formula>0</formula>
    </cfRule>
  </conditionalFormatting>
  <conditionalFormatting sqref="E9:F155">
    <cfRule type="expression" dxfId="1" priority="21">
      <formula>AI9&gt;=0.1</formula>
    </cfRule>
  </conditionalFormatting>
  <conditionalFormatting sqref="G11">
    <cfRule type="expression" dxfId="0" priority="12">
      <formula>$AI$9&gt;1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"/>
  <sheetViews>
    <sheetView zoomScale="130" zoomScaleNormal="130" workbookViewId="0">
      <pane ySplit="2" topLeftCell="A3" activePane="bottomLeft" state="frozen"/>
      <selection pane="bottomLeft" activeCell="E4" sqref="E4"/>
    </sheetView>
  </sheetViews>
  <sheetFormatPr defaultRowHeight="15" x14ac:dyDescent="0.25"/>
  <cols>
    <col min="1" max="1" width="15.7109375" customWidth="1"/>
    <col min="2" max="3" width="7.7109375" customWidth="1"/>
    <col min="4" max="4" width="19.7109375" style="30" customWidth="1"/>
    <col min="5" max="7" width="9.7109375" customWidth="1"/>
    <col min="8" max="8" width="0" hidden="1" customWidth="1"/>
    <col min="9" max="9" width="10.7109375" hidden="1" customWidth="1"/>
    <col min="10" max="10" width="10.7109375" customWidth="1"/>
    <col min="11" max="11" width="0" hidden="1" customWidth="1"/>
    <col min="12" max="12" width="10.7109375" customWidth="1"/>
    <col min="13" max="14" width="0" hidden="1" customWidth="1"/>
    <col min="15" max="15" width="10.7109375" customWidth="1"/>
    <col min="16" max="16" width="0" hidden="1" customWidth="1"/>
    <col min="17" max="17" width="10.7109375" customWidth="1"/>
    <col min="18" max="18" width="11.7109375" hidden="1" customWidth="1"/>
    <col min="19" max="19" width="0" hidden="1" customWidth="1"/>
    <col min="20" max="20" width="5.7109375" customWidth="1"/>
    <col min="21" max="26" width="4.7109375" customWidth="1"/>
    <col min="27" max="29" width="9.7109375" customWidth="1"/>
  </cols>
  <sheetData>
    <row r="1" spans="1:31" x14ac:dyDescent="0.25">
      <c r="A1" s="5"/>
      <c r="B1" s="47" t="s">
        <v>0</v>
      </c>
      <c r="C1" s="47"/>
      <c r="D1" s="47"/>
      <c r="E1" s="47"/>
      <c r="F1" s="47"/>
      <c r="G1" s="47"/>
      <c r="H1" s="5" t="s">
        <v>6</v>
      </c>
      <c r="I1" s="47" t="s">
        <v>8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2"/>
      <c r="U1" s="47" t="s">
        <v>1</v>
      </c>
      <c r="V1" s="47"/>
      <c r="W1" s="47"/>
      <c r="X1" s="47" t="s">
        <v>2</v>
      </c>
      <c r="Y1" s="47"/>
      <c r="Z1" s="47"/>
      <c r="AA1" s="6" t="s">
        <v>1</v>
      </c>
      <c r="AB1" s="8" t="s">
        <v>2</v>
      </c>
      <c r="AC1" s="8" t="s">
        <v>258</v>
      </c>
      <c r="AD1" s="8" t="s">
        <v>261</v>
      </c>
      <c r="AE1" s="8" t="s">
        <v>262</v>
      </c>
    </row>
    <row r="2" spans="1:31" x14ac:dyDescent="0.25">
      <c r="A2" s="5" t="s">
        <v>27</v>
      </c>
      <c r="B2" s="5" t="s">
        <v>3</v>
      </c>
      <c r="C2" s="5" t="s">
        <v>22</v>
      </c>
      <c r="D2" s="33" t="s">
        <v>4</v>
      </c>
      <c r="E2" s="5" t="s">
        <v>1</v>
      </c>
      <c r="F2" s="5" t="s">
        <v>2</v>
      </c>
      <c r="G2" s="5" t="s">
        <v>5</v>
      </c>
      <c r="H2" s="5" t="s">
        <v>7</v>
      </c>
      <c r="I2" s="3" t="s">
        <v>9</v>
      </c>
      <c r="J2" s="3" t="s">
        <v>19</v>
      </c>
      <c r="K2" s="3" t="s">
        <v>10</v>
      </c>
      <c r="L2" s="3" t="s">
        <v>11</v>
      </c>
      <c r="M2" s="3" t="s">
        <v>14</v>
      </c>
      <c r="N2" s="3" t="s">
        <v>15</v>
      </c>
      <c r="O2" s="3" t="s">
        <v>16</v>
      </c>
      <c r="P2" s="3" t="s">
        <v>12</v>
      </c>
      <c r="Q2" s="3" t="s">
        <v>17</v>
      </c>
      <c r="R2" s="3" t="s">
        <v>13</v>
      </c>
      <c r="S2" s="3" t="s">
        <v>18</v>
      </c>
      <c r="T2" s="2"/>
      <c r="U2" s="5" t="s">
        <v>114</v>
      </c>
      <c r="V2" s="5" t="s">
        <v>47</v>
      </c>
      <c r="W2" s="5" t="s">
        <v>113</v>
      </c>
      <c r="X2" s="5" t="s">
        <v>114</v>
      </c>
      <c r="Y2" s="5" t="s">
        <v>47</v>
      </c>
      <c r="Z2" s="5" t="s">
        <v>113</v>
      </c>
      <c r="AA2" s="7"/>
      <c r="AB2" s="9"/>
      <c r="AC2" s="9" t="s">
        <v>260</v>
      </c>
      <c r="AD2" s="9"/>
      <c r="AE2" s="9"/>
    </row>
    <row r="3" spans="1:31" x14ac:dyDescent="0.25">
      <c r="A3" s="10" t="s">
        <v>256</v>
      </c>
      <c r="B3" s="5" t="str">
        <f>VLOOKUP(C3,TABL!A:B,2,0)</f>
        <v>LOC</v>
      </c>
      <c r="C3" s="5">
        <v>906</v>
      </c>
      <c r="D3" s="41" t="s">
        <v>239</v>
      </c>
      <c r="E3" s="5">
        <v>43.453609999999998</v>
      </c>
      <c r="F3" s="5">
        <v>39.966670000000001</v>
      </c>
      <c r="G3" s="23">
        <f>IF(B3="LOC", AD3+IF(AD3&lt;180, 1, -1)*180+AC3, IF(B3="GS", AD3+IF(AD3&lt;180, 1, -1)*180+AC3, "X"))</f>
        <v>244</v>
      </c>
      <c r="H3" s="33" t="s">
        <v>7</v>
      </c>
      <c r="I3" s="33">
        <v>1</v>
      </c>
      <c r="J3" s="14">
        <v>243.9</v>
      </c>
      <c r="K3" s="33"/>
      <c r="L3" s="31" t="str">
        <f t="shared" ref="L3" si="0">IF(B3="GS", 0, "X")</f>
        <v>X</v>
      </c>
      <c r="M3" s="5"/>
      <c r="N3" s="5"/>
      <c r="O3" s="14">
        <v>111.1</v>
      </c>
      <c r="P3" s="5"/>
      <c r="Q3" s="14" t="s">
        <v>238</v>
      </c>
      <c r="R3" s="14" t="str">
        <f>IF(Q3="-", "0", "X")</f>
        <v>X</v>
      </c>
      <c r="S3" s="2"/>
      <c r="U3" s="42">
        <v>43</v>
      </c>
      <c r="V3" s="42">
        <v>27</v>
      </c>
      <c r="W3" s="42">
        <v>13</v>
      </c>
      <c r="X3" s="42">
        <v>39</v>
      </c>
      <c r="Y3" s="42">
        <v>58</v>
      </c>
      <c r="Z3" s="42">
        <v>0</v>
      </c>
      <c r="AA3" s="42">
        <f>U3+V3/60+W3/3600</f>
        <v>43.453611111111115</v>
      </c>
      <c r="AB3" s="42">
        <f>X3+Y3/60+Z3/3600</f>
        <v>39.966666666666669</v>
      </c>
      <c r="AC3" s="33">
        <f>VLOOKUP(A3,TABL!D:E,2,0)</f>
        <v>6</v>
      </c>
      <c r="AD3" s="23">
        <v>58</v>
      </c>
      <c r="AE3" s="15" t="str">
        <f>IF(B3="GS", 0, "X")</f>
        <v>X</v>
      </c>
    </row>
    <row r="4" spans="1:31" x14ac:dyDescent="0.25">
      <c r="A4" s="10" t="s">
        <v>256</v>
      </c>
      <c r="B4" s="5" t="str">
        <f>VLOOKUP(C4,TABL!A:B,2,0)</f>
        <v>GS</v>
      </c>
      <c r="C4" s="5">
        <v>905</v>
      </c>
      <c r="D4" s="28" t="s">
        <v>240</v>
      </c>
      <c r="E4" s="5">
        <v>43.439439999999998</v>
      </c>
      <c r="F4" s="5">
        <v>39.93</v>
      </c>
      <c r="G4" s="23">
        <f t="shared" ref="G4:G14" si="1">IF(B4="LOC", AD4+IF(AD4&lt;180, 1, -1)*180+AC4, IF(B4="GS", AD4+IF(AD4&lt;180, 1, -1)*180+AC4, "X"))</f>
        <v>244</v>
      </c>
      <c r="H4" s="5" t="s">
        <v>7</v>
      </c>
      <c r="I4" s="5">
        <v>1</v>
      </c>
      <c r="J4" s="14">
        <v>243.9</v>
      </c>
      <c r="K4" s="5"/>
      <c r="L4" s="15">
        <v>2.8332999999999999</v>
      </c>
      <c r="M4" s="5"/>
      <c r="N4" s="5"/>
      <c r="O4" s="14">
        <v>111.1</v>
      </c>
      <c r="P4" s="5"/>
      <c r="Q4" s="14" t="s">
        <v>238</v>
      </c>
      <c r="R4" s="14" t="str">
        <f t="shared" ref="R4:R14" si="2">IF(Q4="-", "0", "X")</f>
        <v>X</v>
      </c>
      <c r="S4" s="2"/>
      <c r="U4" s="42">
        <v>43</v>
      </c>
      <c r="V4" s="42">
        <v>26</v>
      </c>
      <c r="W4" s="42">
        <v>22</v>
      </c>
      <c r="X4" s="42">
        <v>39</v>
      </c>
      <c r="Y4" s="42">
        <v>55</v>
      </c>
      <c r="Z4" s="42">
        <v>48</v>
      </c>
      <c r="AA4" s="42">
        <f t="shared" ref="AA4:AA14" si="3">U4+V4/60+W4/3600</f>
        <v>43.43944444444444</v>
      </c>
      <c r="AB4" s="42">
        <f t="shared" ref="AB4:AB14" si="4">X4+Y4/60+Z4/3600</f>
        <v>39.93</v>
      </c>
      <c r="AC4" s="33">
        <f>VLOOKUP(A4,TABL!D:E,2,0)</f>
        <v>6</v>
      </c>
      <c r="AD4" s="23">
        <v>58</v>
      </c>
      <c r="AE4" s="15">
        <v>2.8330000000000002</v>
      </c>
    </row>
    <row r="5" spans="1:31" x14ac:dyDescent="0.25">
      <c r="A5" s="10" t="s">
        <v>256</v>
      </c>
      <c r="B5" s="5" t="str">
        <f>VLOOKUP(C5,TABL!A:B,2,0)</f>
        <v>DME</v>
      </c>
      <c r="C5" s="5">
        <v>904</v>
      </c>
      <c r="D5" s="28" t="s">
        <v>241</v>
      </c>
      <c r="E5" s="5">
        <v>43.439439999999998</v>
      </c>
      <c r="F5" s="5">
        <v>39.93</v>
      </c>
      <c r="G5" s="23" t="str">
        <f t="shared" si="1"/>
        <v>X</v>
      </c>
      <c r="H5" s="5" t="s">
        <v>7</v>
      </c>
      <c r="I5" s="5">
        <v>1</v>
      </c>
      <c r="J5" s="14" t="str">
        <f t="shared" ref="J5:J14" si="5">IF(B5="LOC", 0, IF(B5="GS", 0, "X"))</f>
        <v>X</v>
      </c>
      <c r="K5" s="5"/>
      <c r="L5" s="15" t="str">
        <f t="shared" ref="L5:L14" si="6">IF(B5="GS", 0, "X")</f>
        <v>X</v>
      </c>
      <c r="M5" s="5"/>
      <c r="N5" s="5"/>
      <c r="O5" s="14">
        <v>111.1</v>
      </c>
      <c r="P5" s="5"/>
      <c r="Q5" s="14" t="s">
        <v>238</v>
      </c>
      <c r="R5" s="14" t="str">
        <f t="shared" si="2"/>
        <v>X</v>
      </c>
      <c r="S5" s="2"/>
      <c r="U5" s="42">
        <v>43</v>
      </c>
      <c r="V5" s="42">
        <v>26</v>
      </c>
      <c r="W5" s="42">
        <v>22</v>
      </c>
      <c r="X5" s="42">
        <v>39</v>
      </c>
      <c r="Y5" s="42">
        <v>55</v>
      </c>
      <c r="Z5" s="42">
        <v>48</v>
      </c>
      <c r="AA5" s="42">
        <f t="shared" si="3"/>
        <v>43.43944444444444</v>
      </c>
      <c r="AB5" s="42">
        <f t="shared" si="4"/>
        <v>39.93</v>
      </c>
      <c r="AC5" s="33">
        <f>VLOOKUP(A5,TABL!D:E,2,0)</f>
        <v>6</v>
      </c>
      <c r="AD5" s="23" t="str">
        <f t="shared" ref="AD5:AD14" si="7">IF(B5="LOC", 0, IF(B5="GS", 0, "X"))</f>
        <v>X</v>
      </c>
      <c r="AE5" s="15" t="str">
        <f t="shared" ref="AE5:AE14" si="8">IF(B5="GS", 0, "X")</f>
        <v>X</v>
      </c>
    </row>
    <row r="6" spans="1:31" x14ac:dyDescent="0.25">
      <c r="A6" s="10" t="s">
        <v>256</v>
      </c>
      <c r="B6" s="5" t="str">
        <f>VLOOKUP(C6,TABL!A:B,2,0)</f>
        <v>LOC</v>
      </c>
      <c r="C6" s="5">
        <v>906</v>
      </c>
      <c r="D6" s="28" t="s">
        <v>242</v>
      </c>
      <c r="E6" s="21" t="s">
        <v>243</v>
      </c>
      <c r="F6" s="21" t="s">
        <v>243</v>
      </c>
      <c r="G6" s="23">
        <f t="shared" si="1"/>
        <v>208</v>
      </c>
      <c r="H6" s="5" t="s">
        <v>7</v>
      </c>
      <c r="I6" s="5">
        <v>1</v>
      </c>
      <c r="J6" s="14">
        <v>208.2</v>
      </c>
      <c r="K6" s="5"/>
      <c r="L6" s="15" t="str">
        <f t="shared" si="6"/>
        <v>X</v>
      </c>
      <c r="M6" s="5"/>
      <c r="N6" s="5"/>
      <c r="O6" s="14">
        <v>110.5</v>
      </c>
      <c r="P6" s="5"/>
      <c r="Q6" s="14" t="s">
        <v>48</v>
      </c>
      <c r="R6" s="14" t="str">
        <f t="shared" si="2"/>
        <v>X</v>
      </c>
      <c r="S6" s="2"/>
      <c r="U6" s="42">
        <v>43</v>
      </c>
      <c r="V6" s="42">
        <v>27</v>
      </c>
      <c r="W6" s="42">
        <v>18</v>
      </c>
      <c r="X6" s="42">
        <v>39</v>
      </c>
      <c r="Y6" s="42">
        <v>57</v>
      </c>
      <c r="Z6" s="42">
        <v>36</v>
      </c>
      <c r="AA6" s="42">
        <f t="shared" si="3"/>
        <v>43.455000000000005</v>
      </c>
      <c r="AB6" s="42">
        <f t="shared" si="4"/>
        <v>39.96</v>
      </c>
      <c r="AC6" s="33">
        <f>VLOOKUP(A6,TABL!D:E,2,0)</f>
        <v>6</v>
      </c>
      <c r="AD6" s="23">
        <v>22</v>
      </c>
      <c r="AE6" s="15" t="str">
        <f t="shared" si="8"/>
        <v>X</v>
      </c>
    </row>
    <row r="7" spans="1:31" x14ac:dyDescent="0.25">
      <c r="A7" s="10" t="s">
        <v>256</v>
      </c>
      <c r="B7" s="5" t="str">
        <f>VLOOKUP(C7,TABL!A:B,2,0)</f>
        <v>GS</v>
      </c>
      <c r="C7" s="5">
        <v>905</v>
      </c>
      <c r="D7" s="28" t="s">
        <v>244</v>
      </c>
      <c r="E7" s="5">
        <v>43.436109999999999</v>
      </c>
      <c r="F7" s="5">
        <v>39.947499999999998</v>
      </c>
      <c r="G7" s="23">
        <f t="shared" si="1"/>
        <v>208</v>
      </c>
      <c r="H7" s="5" t="s">
        <v>7</v>
      </c>
      <c r="I7" s="5">
        <v>1</v>
      </c>
      <c r="J7" s="14">
        <v>208.2</v>
      </c>
      <c r="K7" s="5"/>
      <c r="L7" s="15">
        <v>2.8332999999999999</v>
      </c>
      <c r="M7" s="5"/>
      <c r="N7" s="5"/>
      <c r="O7" s="14">
        <v>110.5</v>
      </c>
      <c r="P7" s="5"/>
      <c r="Q7" s="14" t="s">
        <v>48</v>
      </c>
      <c r="R7" s="14" t="str">
        <f t="shared" si="2"/>
        <v>X</v>
      </c>
      <c r="S7" s="2"/>
      <c r="U7" s="42">
        <v>43</v>
      </c>
      <c r="V7" s="42">
        <v>26</v>
      </c>
      <c r="W7" s="42">
        <v>10</v>
      </c>
      <c r="X7" s="42">
        <v>39</v>
      </c>
      <c r="Y7" s="42">
        <v>56</v>
      </c>
      <c r="Z7" s="42">
        <v>51</v>
      </c>
      <c r="AA7" s="42">
        <f t="shared" si="3"/>
        <v>43.43611111111111</v>
      </c>
      <c r="AB7" s="42">
        <f t="shared" si="4"/>
        <v>39.947499999999998</v>
      </c>
      <c r="AC7" s="33">
        <f>VLOOKUP(A7,TABL!D:E,2,0)</f>
        <v>6</v>
      </c>
      <c r="AD7" s="23">
        <v>22</v>
      </c>
      <c r="AE7" s="15">
        <v>2.8330000000000002</v>
      </c>
    </row>
    <row r="8" spans="1:31" x14ac:dyDescent="0.25">
      <c r="A8" s="10" t="s">
        <v>256</v>
      </c>
      <c r="B8" s="5" t="str">
        <f>VLOOKUP(C8,TABL!A:B,2,0)</f>
        <v>VOR</v>
      </c>
      <c r="C8" s="5">
        <v>903</v>
      </c>
      <c r="D8" s="28" t="s">
        <v>245</v>
      </c>
      <c r="E8" s="5">
        <v>43.454470000000001</v>
      </c>
      <c r="F8" s="5">
        <v>39.962110000000003</v>
      </c>
      <c r="G8" s="23" t="str">
        <f t="shared" si="1"/>
        <v>X</v>
      </c>
      <c r="H8" s="5" t="s">
        <v>7</v>
      </c>
      <c r="I8" s="5">
        <v>1</v>
      </c>
      <c r="J8" s="22" t="str">
        <f t="shared" si="5"/>
        <v>X</v>
      </c>
      <c r="K8" s="5"/>
      <c r="L8" s="15" t="str">
        <f t="shared" si="6"/>
        <v>X</v>
      </c>
      <c r="M8" s="5"/>
      <c r="N8" s="5"/>
      <c r="O8" s="14">
        <v>112.7</v>
      </c>
      <c r="P8" s="5"/>
      <c r="Q8" s="14" t="s">
        <v>25</v>
      </c>
      <c r="R8" s="14" t="str">
        <f t="shared" si="2"/>
        <v>X</v>
      </c>
      <c r="S8" s="2"/>
      <c r="U8" s="10"/>
      <c r="V8" s="10"/>
      <c r="W8" s="10"/>
      <c r="X8" s="10"/>
      <c r="Y8" s="10"/>
      <c r="Z8" s="10"/>
      <c r="AA8" s="10">
        <f t="shared" si="3"/>
        <v>0</v>
      </c>
      <c r="AB8" s="10">
        <f t="shared" si="4"/>
        <v>0</v>
      </c>
      <c r="AC8" s="33">
        <f>VLOOKUP(A8,TABL!D:E,2,0)</f>
        <v>6</v>
      </c>
      <c r="AD8" s="23" t="str">
        <f t="shared" si="7"/>
        <v>X</v>
      </c>
      <c r="AE8" s="15" t="str">
        <f t="shared" si="8"/>
        <v>X</v>
      </c>
    </row>
    <row r="9" spans="1:31" x14ac:dyDescent="0.25">
      <c r="A9" s="10" t="s">
        <v>256</v>
      </c>
      <c r="B9" s="5" t="str">
        <f>VLOOKUP(C9,TABL!A:B,2,0)</f>
        <v>DME</v>
      </c>
      <c r="C9" s="5">
        <v>904</v>
      </c>
      <c r="D9" s="28" t="s">
        <v>246</v>
      </c>
      <c r="E9" s="5">
        <v>43.454470000000001</v>
      </c>
      <c r="F9" s="5">
        <v>39.962110000000003</v>
      </c>
      <c r="G9" s="23" t="str">
        <f t="shared" si="1"/>
        <v>X</v>
      </c>
      <c r="H9" s="5" t="s">
        <v>7</v>
      </c>
      <c r="I9" s="5">
        <v>1</v>
      </c>
      <c r="J9" s="14" t="str">
        <f t="shared" si="5"/>
        <v>X</v>
      </c>
      <c r="K9" s="5"/>
      <c r="L9" s="15" t="str">
        <f t="shared" si="6"/>
        <v>X</v>
      </c>
      <c r="M9" s="5"/>
      <c r="N9" s="5"/>
      <c r="O9" s="14">
        <v>110.5</v>
      </c>
      <c r="P9" s="5"/>
      <c r="Q9" s="14" t="s">
        <v>48</v>
      </c>
      <c r="R9" s="14" t="str">
        <f t="shared" si="2"/>
        <v>X</v>
      </c>
      <c r="S9" s="2"/>
      <c r="U9" s="42">
        <v>43</v>
      </c>
      <c r="V9" s="42">
        <v>26</v>
      </c>
      <c r="W9" s="42">
        <v>10</v>
      </c>
      <c r="X9" s="42">
        <v>39</v>
      </c>
      <c r="Y9" s="42">
        <v>56</v>
      </c>
      <c r="Z9" s="42">
        <v>51</v>
      </c>
      <c r="AA9" s="42">
        <f t="shared" si="3"/>
        <v>43.43611111111111</v>
      </c>
      <c r="AB9" s="42">
        <f t="shared" si="4"/>
        <v>39.947499999999998</v>
      </c>
      <c r="AC9" s="33">
        <f>VLOOKUP(A9,TABL!D:E,2,0)</f>
        <v>6</v>
      </c>
      <c r="AD9" s="23" t="str">
        <f t="shared" si="7"/>
        <v>X</v>
      </c>
      <c r="AE9" s="15" t="str">
        <f t="shared" si="8"/>
        <v>X</v>
      </c>
    </row>
    <row r="10" spans="1:31" x14ac:dyDescent="0.25">
      <c r="A10" s="10" t="s">
        <v>272</v>
      </c>
      <c r="B10" s="5" t="str">
        <f>VLOOKUP(C10,TABL!A:B,2,0)</f>
        <v>NDB</v>
      </c>
      <c r="C10" s="5">
        <v>907</v>
      </c>
      <c r="D10" s="28" t="s">
        <v>247</v>
      </c>
      <c r="E10" s="5">
        <v>44.310560000000002</v>
      </c>
      <c r="F10" s="5">
        <v>38.703890000000001</v>
      </c>
      <c r="G10" s="23" t="str">
        <f t="shared" si="1"/>
        <v>X</v>
      </c>
      <c r="H10" s="5" t="s">
        <v>7</v>
      </c>
      <c r="I10" s="5">
        <v>1</v>
      </c>
      <c r="J10" s="14" t="str">
        <f t="shared" si="5"/>
        <v>X</v>
      </c>
      <c r="K10" s="5"/>
      <c r="L10" s="15" t="str">
        <f t="shared" si="6"/>
        <v>X</v>
      </c>
      <c r="M10" s="5"/>
      <c r="N10" s="5"/>
      <c r="O10" s="14">
        <v>420</v>
      </c>
      <c r="P10" s="5"/>
      <c r="Q10" s="14" t="s">
        <v>248</v>
      </c>
      <c r="R10" s="14" t="str">
        <f t="shared" si="2"/>
        <v>X</v>
      </c>
      <c r="S10" s="2"/>
      <c r="U10" s="10">
        <v>44</v>
      </c>
      <c r="V10" s="10">
        <v>19</v>
      </c>
      <c r="W10" s="10">
        <v>0</v>
      </c>
      <c r="X10" s="10">
        <v>38</v>
      </c>
      <c r="Y10" s="10">
        <v>42</v>
      </c>
      <c r="Z10" s="10">
        <v>0</v>
      </c>
      <c r="AA10" s="10">
        <f t="shared" si="3"/>
        <v>44.31666666666667</v>
      </c>
      <c r="AB10" s="10">
        <f t="shared" si="4"/>
        <v>38.700000000000003</v>
      </c>
      <c r="AC10" s="33" t="e">
        <f>VLOOKUP(A10,TABL!D:E,2,0)</f>
        <v>#N/A</v>
      </c>
      <c r="AD10" s="23" t="str">
        <f t="shared" si="7"/>
        <v>X</v>
      </c>
      <c r="AE10" s="15" t="str">
        <f t="shared" si="8"/>
        <v>X</v>
      </c>
    </row>
    <row r="11" spans="1:31" x14ac:dyDescent="0.25">
      <c r="A11" s="10" t="s">
        <v>266</v>
      </c>
      <c r="B11" s="5" t="str">
        <f>VLOOKUP(C11,TABL!A:B,2,0)</f>
        <v>NDB</v>
      </c>
      <c r="C11" s="5">
        <v>907</v>
      </c>
      <c r="D11" s="28" t="s">
        <v>249</v>
      </c>
      <c r="E11" s="5">
        <v>44.13944</v>
      </c>
      <c r="F11" s="5">
        <v>39.026670000000003</v>
      </c>
      <c r="G11" s="23" t="str">
        <f t="shared" si="1"/>
        <v>X</v>
      </c>
      <c r="H11" s="5" t="s">
        <v>7</v>
      </c>
      <c r="I11" s="5">
        <v>1</v>
      </c>
      <c r="J11" s="14" t="str">
        <f t="shared" si="5"/>
        <v>X</v>
      </c>
      <c r="K11" s="5"/>
      <c r="L11" s="15" t="str">
        <f t="shared" si="6"/>
        <v>X</v>
      </c>
      <c r="M11" s="5"/>
      <c r="N11" s="5"/>
      <c r="O11" s="14">
        <v>381</v>
      </c>
      <c r="P11" s="5"/>
      <c r="Q11" s="14" t="s">
        <v>253</v>
      </c>
      <c r="R11" s="14" t="str">
        <f t="shared" si="2"/>
        <v>X</v>
      </c>
      <c r="S11" s="2"/>
      <c r="U11" s="10">
        <v>44</v>
      </c>
      <c r="V11" s="10">
        <v>8</v>
      </c>
      <c r="W11" s="10">
        <v>22</v>
      </c>
      <c r="X11" s="10">
        <v>39</v>
      </c>
      <c r="Y11" s="10">
        <v>1</v>
      </c>
      <c r="Z11" s="10">
        <v>36</v>
      </c>
      <c r="AA11" s="10">
        <f t="shared" si="3"/>
        <v>44.139444444444443</v>
      </c>
      <c r="AB11" s="10">
        <f t="shared" si="4"/>
        <v>39.026666666666664</v>
      </c>
      <c r="AC11" s="33" t="e">
        <f>VLOOKUP(A11,TABL!D:E,2,0)</f>
        <v>#N/A</v>
      </c>
      <c r="AD11" s="23" t="str">
        <f t="shared" si="7"/>
        <v>X</v>
      </c>
      <c r="AE11" s="15" t="str">
        <f t="shared" si="8"/>
        <v>X</v>
      </c>
    </row>
    <row r="12" spans="1:31" x14ac:dyDescent="0.25">
      <c r="A12" s="10" t="s">
        <v>267</v>
      </c>
      <c r="B12" s="5" t="str">
        <f>VLOOKUP(C12,TABL!A:B,2,0)</f>
        <v>NDB</v>
      </c>
      <c r="C12" s="5">
        <v>907</v>
      </c>
      <c r="D12" s="28" t="s">
        <v>250</v>
      </c>
      <c r="E12" s="5">
        <v>43.91028</v>
      </c>
      <c r="F12" s="5">
        <v>39.337780000000002</v>
      </c>
      <c r="G12" s="23" t="str">
        <f t="shared" si="1"/>
        <v>X</v>
      </c>
      <c r="H12" s="5" t="s">
        <v>7</v>
      </c>
      <c r="I12" s="5">
        <v>1</v>
      </c>
      <c r="J12" s="14" t="str">
        <f t="shared" si="5"/>
        <v>X</v>
      </c>
      <c r="K12" s="5"/>
      <c r="L12" s="15" t="str">
        <f t="shared" si="6"/>
        <v>X</v>
      </c>
      <c r="M12" s="5"/>
      <c r="N12" s="5"/>
      <c r="O12" s="14">
        <v>307</v>
      </c>
      <c r="P12" s="5"/>
      <c r="Q12" s="14" t="s">
        <v>254</v>
      </c>
      <c r="R12" s="14" t="str">
        <f t="shared" si="2"/>
        <v>X</v>
      </c>
      <c r="S12" s="2"/>
      <c r="U12" s="10">
        <v>43</v>
      </c>
      <c r="V12" s="10">
        <v>54</v>
      </c>
      <c r="W12" s="10">
        <v>37</v>
      </c>
      <c r="X12" s="10">
        <v>39</v>
      </c>
      <c r="Y12" s="10">
        <v>20</v>
      </c>
      <c r="Z12" s="10">
        <v>16</v>
      </c>
      <c r="AA12" s="10">
        <f t="shared" si="3"/>
        <v>43.910277777777779</v>
      </c>
      <c r="AB12" s="10">
        <f t="shared" si="4"/>
        <v>39.337777777777781</v>
      </c>
      <c r="AC12" s="33" t="e">
        <f>VLOOKUP(A12,TABL!D:E,2,0)</f>
        <v>#N/A</v>
      </c>
      <c r="AD12" s="23" t="str">
        <f t="shared" si="7"/>
        <v>X</v>
      </c>
      <c r="AE12" s="15" t="str">
        <f t="shared" si="8"/>
        <v>X</v>
      </c>
    </row>
    <row r="13" spans="1:31" x14ac:dyDescent="0.25">
      <c r="A13" s="10" t="s">
        <v>268</v>
      </c>
      <c r="B13" s="5" t="str">
        <f>VLOOKUP(C13,TABL!A:B,2,0)</f>
        <v>NDB</v>
      </c>
      <c r="C13" s="5">
        <v>907</v>
      </c>
      <c r="D13" s="28" t="s">
        <v>251</v>
      </c>
      <c r="E13" s="5">
        <v>43.433889999999998</v>
      </c>
      <c r="F13" s="5">
        <v>39.90972</v>
      </c>
      <c r="G13" s="23" t="str">
        <f t="shared" si="1"/>
        <v>X</v>
      </c>
      <c r="H13" s="5" t="s">
        <v>7</v>
      </c>
      <c r="I13" s="5">
        <v>1</v>
      </c>
      <c r="J13" s="14" t="str">
        <f t="shared" si="5"/>
        <v>X</v>
      </c>
      <c r="K13" s="5"/>
      <c r="L13" s="15" t="str">
        <f t="shared" si="6"/>
        <v>X</v>
      </c>
      <c r="M13" s="5"/>
      <c r="N13" s="5"/>
      <c r="O13" s="14">
        <v>761</v>
      </c>
      <c r="P13" s="5"/>
      <c r="Q13" s="14" t="s">
        <v>255</v>
      </c>
      <c r="R13" s="14" t="str">
        <f t="shared" si="2"/>
        <v>X</v>
      </c>
      <c r="S13" s="2"/>
      <c r="U13" s="10">
        <v>43</v>
      </c>
      <c r="V13" s="10">
        <v>26</v>
      </c>
      <c r="W13" s="10">
        <v>6</v>
      </c>
      <c r="X13" s="10">
        <v>39</v>
      </c>
      <c r="Y13" s="10">
        <v>54</v>
      </c>
      <c r="Z13" s="10">
        <v>35</v>
      </c>
      <c r="AA13" s="10">
        <f t="shared" si="3"/>
        <v>43.434999999999995</v>
      </c>
      <c r="AB13" s="10">
        <f t="shared" si="4"/>
        <v>39.909722222222221</v>
      </c>
      <c r="AC13" s="33" t="e">
        <f>VLOOKUP(A13,TABL!D:E,2,0)</f>
        <v>#N/A</v>
      </c>
      <c r="AD13" s="23" t="str">
        <f t="shared" si="7"/>
        <v>X</v>
      </c>
      <c r="AE13" s="15" t="str">
        <f t="shared" si="8"/>
        <v>X</v>
      </c>
    </row>
    <row r="14" spans="1:31" x14ac:dyDescent="0.25">
      <c r="A14" s="10" t="s">
        <v>268</v>
      </c>
      <c r="B14" s="5" t="str">
        <f>VLOOKUP(C14,TABL!A:B,2,0)</f>
        <v>NDB</v>
      </c>
      <c r="C14" s="5">
        <v>907</v>
      </c>
      <c r="D14" s="28" t="s">
        <v>252</v>
      </c>
      <c r="E14" s="5">
        <v>43.454720000000002</v>
      </c>
      <c r="F14" s="5">
        <v>39.960830000000001</v>
      </c>
      <c r="G14" s="23" t="str">
        <f t="shared" si="1"/>
        <v>X</v>
      </c>
      <c r="H14" s="5" t="s">
        <v>7</v>
      </c>
      <c r="I14" s="5">
        <v>1</v>
      </c>
      <c r="J14" s="14" t="str">
        <f t="shared" si="5"/>
        <v>X</v>
      </c>
      <c r="K14" s="5"/>
      <c r="L14" s="15" t="str">
        <f t="shared" si="6"/>
        <v>X</v>
      </c>
      <c r="M14" s="5"/>
      <c r="N14" s="5"/>
      <c r="O14" s="14">
        <v>365</v>
      </c>
      <c r="P14" s="5"/>
      <c r="Q14" s="14" t="s">
        <v>49</v>
      </c>
      <c r="R14" s="14" t="str">
        <f t="shared" si="2"/>
        <v>X</v>
      </c>
      <c r="S14" s="2"/>
      <c r="U14" s="10">
        <v>43</v>
      </c>
      <c r="V14" s="10">
        <v>24</v>
      </c>
      <c r="W14" s="10">
        <v>54</v>
      </c>
      <c r="X14" s="10">
        <v>39</v>
      </c>
      <c r="Y14" s="10">
        <v>55</v>
      </c>
      <c r="Z14" s="10">
        <v>54</v>
      </c>
      <c r="AA14" s="10">
        <f t="shared" si="3"/>
        <v>43.414999999999999</v>
      </c>
      <c r="AB14" s="10">
        <f t="shared" si="4"/>
        <v>39.931666666666665</v>
      </c>
      <c r="AC14" s="33" t="e">
        <f>VLOOKUP(A14,TABL!D:E,2,0)</f>
        <v>#N/A</v>
      </c>
      <c r="AD14" s="23" t="str">
        <f t="shared" si="7"/>
        <v>X</v>
      </c>
      <c r="AE14" s="15" t="str">
        <f t="shared" si="8"/>
        <v>X</v>
      </c>
    </row>
    <row r="15" spans="1:31" x14ac:dyDescent="0.25">
      <c r="A15" s="10" t="s">
        <v>269</v>
      </c>
      <c r="B15" s="33" t="str">
        <f>VLOOKUP(C15,TABL!A:B,2,0)</f>
        <v>NDB</v>
      </c>
      <c r="C15" s="33">
        <v>907</v>
      </c>
      <c r="D15" s="37" t="s">
        <v>270</v>
      </c>
      <c r="E15" s="33"/>
      <c r="F15" s="33"/>
      <c r="G15" s="23" t="str">
        <f t="shared" ref="G15" si="9">IF(B15="LOC", AD15+IF(AD15&lt;180, 1, -1)*180+AC15, IF(B15="GS", AD15+IF(AD15&lt;180, 1, -1)*180+AC15, "X"))</f>
        <v>X</v>
      </c>
      <c r="H15" s="33" t="s">
        <v>7</v>
      </c>
      <c r="I15" s="33">
        <v>2</v>
      </c>
      <c r="J15" s="14" t="str">
        <f t="shared" ref="J15" si="10">IF(B15="LOC", 0, IF(B15="GS", 0, "X"))</f>
        <v>X</v>
      </c>
      <c r="K15" s="33"/>
      <c r="L15" s="15" t="str">
        <f t="shared" ref="L15" si="11">IF(B15="GS", 0, "X")</f>
        <v>X</v>
      </c>
      <c r="M15" s="33"/>
      <c r="N15" s="33"/>
      <c r="O15" s="14">
        <v>489</v>
      </c>
      <c r="P15" s="33"/>
      <c r="Q15" s="14" t="s">
        <v>271</v>
      </c>
      <c r="R15" s="14" t="str">
        <f t="shared" ref="R15" si="12">IF(Q15="-", "0", "X")</f>
        <v>X</v>
      </c>
      <c r="S15" s="2"/>
      <c r="U15" s="10">
        <v>42</v>
      </c>
      <c r="V15" s="10">
        <v>51</v>
      </c>
      <c r="W15" s="10">
        <v>11</v>
      </c>
      <c r="X15" s="10">
        <v>41</v>
      </c>
      <c r="Y15" s="10">
        <v>7</v>
      </c>
      <c r="Z15" s="10">
        <v>18</v>
      </c>
      <c r="AA15" s="10">
        <f t="shared" ref="AA15" si="13">U15+V15/60+W15/3600</f>
        <v>42.853055555555557</v>
      </c>
      <c r="AB15" s="10">
        <f t="shared" ref="AB15" si="14">X15+Y15/60+Z15/3600</f>
        <v>41.12166666666667</v>
      </c>
      <c r="AC15" s="33" t="e">
        <f>VLOOKUP(A15,TABL!D:E,2,0)</f>
        <v>#N/A</v>
      </c>
      <c r="AD15" s="23" t="str">
        <f t="shared" ref="AD15" si="15">IF(B15="LOC", 0, IF(B15="GS", 0, "X"))</f>
        <v>X</v>
      </c>
      <c r="AE15" s="15" t="str">
        <f t="shared" ref="AE15" si="16">IF(B15="GS", 0, "X")</f>
        <v>X</v>
      </c>
    </row>
  </sheetData>
  <mergeCells count="4">
    <mergeCell ref="B1:G1"/>
    <mergeCell ref="I1:S1"/>
    <mergeCell ref="U1:W1"/>
    <mergeCell ref="X1:Z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zoomScale="130" zoomScaleNormal="130" workbookViewId="0">
      <selection activeCell="D7" sqref="D7:D10"/>
    </sheetView>
  </sheetViews>
  <sheetFormatPr defaultRowHeight="15" x14ac:dyDescent="0.25"/>
  <cols>
    <col min="1" max="2" width="9.140625" style="2"/>
  </cols>
  <sheetData>
    <row r="1" spans="1:5" x14ac:dyDescent="0.25">
      <c r="A1" s="5" t="s">
        <v>22</v>
      </c>
      <c r="B1" s="5" t="s">
        <v>3</v>
      </c>
      <c r="D1" s="10" t="s">
        <v>257</v>
      </c>
      <c r="E1" s="10" t="s">
        <v>259</v>
      </c>
    </row>
    <row r="2" spans="1:5" x14ac:dyDescent="0.25">
      <c r="A2" s="5">
        <v>903</v>
      </c>
      <c r="B2" s="5" t="s">
        <v>20</v>
      </c>
      <c r="D2" s="10" t="s">
        <v>229</v>
      </c>
      <c r="E2" s="10">
        <v>10</v>
      </c>
    </row>
    <row r="3" spans="1:5" x14ac:dyDescent="0.25">
      <c r="A3" s="5">
        <v>904</v>
      </c>
      <c r="B3" s="5" t="s">
        <v>23</v>
      </c>
      <c r="D3" s="10" t="s">
        <v>230</v>
      </c>
      <c r="E3" s="10">
        <v>11</v>
      </c>
    </row>
    <row r="4" spans="1:5" x14ac:dyDescent="0.25">
      <c r="A4" s="5">
        <v>905</v>
      </c>
      <c r="B4" s="5" t="s">
        <v>28</v>
      </c>
      <c r="D4" s="10" t="s">
        <v>228</v>
      </c>
      <c r="E4" s="10">
        <v>10</v>
      </c>
    </row>
    <row r="5" spans="1:5" x14ac:dyDescent="0.25">
      <c r="A5" s="5">
        <v>906</v>
      </c>
      <c r="B5" s="5" t="s">
        <v>26</v>
      </c>
      <c r="D5" s="38" t="s">
        <v>237</v>
      </c>
      <c r="E5" s="10">
        <v>11</v>
      </c>
    </row>
    <row r="6" spans="1:5" x14ac:dyDescent="0.25">
      <c r="A6" s="5">
        <v>907</v>
      </c>
      <c r="B6" s="5" t="s">
        <v>29</v>
      </c>
      <c r="D6" s="38" t="s">
        <v>235</v>
      </c>
      <c r="E6" s="10">
        <v>10</v>
      </c>
    </row>
    <row r="7" spans="1:5" x14ac:dyDescent="0.25">
      <c r="A7" s="5">
        <v>908</v>
      </c>
      <c r="B7" s="5" t="s">
        <v>30</v>
      </c>
      <c r="D7" s="38" t="s">
        <v>232</v>
      </c>
      <c r="E7" s="10">
        <v>10</v>
      </c>
    </row>
    <row r="8" spans="1:5" x14ac:dyDescent="0.25">
      <c r="A8" s="5">
        <v>910</v>
      </c>
      <c r="B8" s="5" t="s">
        <v>31</v>
      </c>
      <c r="D8" s="38" t="s">
        <v>236</v>
      </c>
      <c r="E8" s="10">
        <v>10</v>
      </c>
    </row>
    <row r="9" spans="1:5" x14ac:dyDescent="0.25">
      <c r="A9" s="5">
        <v>911</v>
      </c>
      <c r="B9" s="5" t="s">
        <v>32</v>
      </c>
      <c r="D9" s="38" t="s">
        <v>233</v>
      </c>
      <c r="E9" s="10">
        <v>9</v>
      </c>
    </row>
    <row r="10" spans="1:5" x14ac:dyDescent="0.25">
      <c r="D10" s="10" t="s">
        <v>256</v>
      </c>
      <c r="E10" s="38">
        <v>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="130" zoomScaleNormal="130" workbookViewId="0">
      <selection activeCell="D21" sqref="D21"/>
    </sheetView>
  </sheetViews>
  <sheetFormatPr defaultRowHeight="15" x14ac:dyDescent="0.25"/>
  <cols>
    <col min="1" max="1" width="9.140625" style="2"/>
    <col min="2" max="5" width="10.7109375" customWidth="1"/>
  </cols>
  <sheetData>
    <row r="1" spans="1:5" x14ac:dyDescent="0.25">
      <c r="A1" s="44" t="s">
        <v>273</v>
      </c>
      <c r="B1" s="43" t="s">
        <v>274</v>
      </c>
      <c r="C1" s="43" t="s">
        <v>275</v>
      </c>
      <c r="D1" s="43" t="s">
        <v>276</v>
      </c>
      <c r="E1" s="43" t="s">
        <v>277</v>
      </c>
    </row>
    <row r="2" spans="1:5" x14ac:dyDescent="0.25">
      <c r="A2" s="44" t="s">
        <v>229</v>
      </c>
      <c r="B2" s="44" t="s">
        <v>281</v>
      </c>
      <c r="C2" s="44"/>
      <c r="D2" s="44"/>
      <c r="E2" s="44"/>
    </row>
    <row r="3" spans="1:5" x14ac:dyDescent="0.25">
      <c r="A3" s="44" t="s">
        <v>229</v>
      </c>
      <c r="B3" s="44"/>
      <c r="C3" s="44"/>
      <c r="D3" s="44"/>
      <c r="E3" s="44"/>
    </row>
    <row r="4" spans="1:5" x14ac:dyDescent="0.25">
      <c r="A4" s="44" t="s">
        <v>229</v>
      </c>
      <c r="B4" s="44"/>
      <c r="C4" s="44"/>
      <c r="D4" s="44"/>
      <c r="E4" s="44"/>
    </row>
    <row r="5" spans="1:5" x14ac:dyDescent="0.25">
      <c r="A5" s="44" t="s">
        <v>229</v>
      </c>
      <c r="B5" s="44"/>
      <c r="C5" s="44"/>
      <c r="D5" s="44"/>
      <c r="E5" s="44"/>
    </row>
    <row r="6" spans="1:5" x14ac:dyDescent="0.25">
      <c r="A6" s="44" t="s">
        <v>229</v>
      </c>
      <c r="B6" s="10"/>
      <c r="C6" s="10"/>
      <c r="D6" s="10"/>
      <c r="E6" s="10"/>
    </row>
    <row r="7" spans="1:5" x14ac:dyDescent="0.25">
      <c r="A7" s="44" t="s">
        <v>230</v>
      </c>
      <c r="B7" s="44" t="s">
        <v>281</v>
      </c>
      <c r="C7" s="10"/>
      <c r="D7" s="10"/>
      <c r="E7" s="10"/>
    </row>
    <row r="8" spans="1:5" x14ac:dyDescent="0.25">
      <c r="A8" s="44" t="s">
        <v>230</v>
      </c>
      <c r="B8" s="10"/>
      <c r="C8" s="10"/>
      <c r="D8" s="10"/>
      <c r="E8" s="10"/>
    </row>
    <row r="9" spans="1:5" x14ac:dyDescent="0.25">
      <c r="A9" s="44" t="s">
        <v>230</v>
      </c>
      <c r="B9" s="10"/>
      <c r="C9" s="10"/>
      <c r="D9" s="10"/>
      <c r="E9" s="10"/>
    </row>
    <row r="10" spans="1:5" x14ac:dyDescent="0.25">
      <c r="A10" s="44" t="s">
        <v>230</v>
      </c>
      <c r="B10" s="10"/>
      <c r="C10" s="10"/>
      <c r="D10" s="10"/>
      <c r="E10" s="10"/>
    </row>
    <row r="11" spans="1:5" x14ac:dyDescent="0.25">
      <c r="A11" s="44" t="s">
        <v>230</v>
      </c>
      <c r="B11" s="10"/>
      <c r="C11" s="10"/>
      <c r="D11" s="10"/>
      <c r="E11" s="10"/>
    </row>
    <row r="12" spans="1:5" x14ac:dyDescent="0.25">
      <c r="A12" s="44" t="s">
        <v>228</v>
      </c>
      <c r="B12" s="44" t="s">
        <v>281</v>
      </c>
      <c r="C12" s="10"/>
      <c r="D12" s="10"/>
      <c r="E12" s="10"/>
    </row>
    <row r="13" spans="1:5" x14ac:dyDescent="0.25">
      <c r="A13" s="44" t="s">
        <v>228</v>
      </c>
      <c r="B13" s="10"/>
      <c r="C13" s="10"/>
      <c r="D13" s="10"/>
      <c r="E13" s="10"/>
    </row>
    <row r="14" spans="1:5" x14ac:dyDescent="0.25">
      <c r="A14" s="44" t="s">
        <v>228</v>
      </c>
      <c r="B14" s="10"/>
      <c r="C14" s="10"/>
      <c r="D14" s="10"/>
      <c r="E14" s="10"/>
    </row>
    <row r="15" spans="1:5" x14ac:dyDescent="0.25">
      <c r="A15" s="44" t="s">
        <v>228</v>
      </c>
      <c r="B15" s="10"/>
      <c r="C15" s="10"/>
      <c r="D15" s="10"/>
      <c r="E15" s="10"/>
    </row>
    <row r="16" spans="1:5" x14ac:dyDescent="0.25">
      <c r="A16" s="44" t="s">
        <v>228</v>
      </c>
      <c r="B16" s="10"/>
      <c r="C16" s="10"/>
      <c r="D16" s="10"/>
      <c r="E16" s="10"/>
    </row>
    <row r="17" spans="1:5" x14ac:dyDescent="0.25">
      <c r="A17" s="44" t="s">
        <v>237</v>
      </c>
      <c r="B17" s="44" t="s">
        <v>281</v>
      </c>
      <c r="C17" s="10"/>
      <c r="D17" s="10"/>
      <c r="E17" s="10"/>
    </row>
    <row r="18" spans="1:5" x14ac:dyDescent="0.25">
      <c r="A18" s="44" t="s">
        <v>237</v>
      </c>
      <c r="B18" s="10"/>
      <c r="C18" s="10"/>
      <c r="D18" s="10"/>
      <c r="E18" s="10"/>
    </row>
    <row r="19" spans="1:5" x14ac:dyDescent="0.25">
      <c r="A19" s="44" t="s">
        <v>235</v>
      </c>
      <c r="B19" s="44" t="s">
        <v>281</v>
      </c>
      <c r="C19" s="10"/>
      <c r="D19" s="10"/>
      <c r="E19" s="10"/>
    </row>
    <row r="20" spans="1:5" x14ac:dyDescent="0.25">
      <c r="A20" s="44" t="s">
        <v>235</v>
      </c>
      <c r="B20" s="10"/>
      <c r="C20" s="10"/>
      <c r="D20" s="10"/>
      <c r="E20" s="10"/>
    </row>
    <row r="21" spans="1:5" x14ac:dyDescent="0.25">
      <c r="A21" s="18" t="s">
        <v>232</v>
      </c>
      <c r="B21" s="44" t="s">
        <v>281</v>
      </c>
      <c r="C21" s="10"/>
      <c r="D21" s="10"/>
      <c r="E21" s="10"/>
    </row>
    <row r="22" spans="1:5" x14ac:dyDescent="0.25">
      <c r="A22" s="18" t="s">
        <v>232</v>
      </c>
      <c r="B22" s="10"/>
      <c r="C22" s="10"/>
      <c r="D22" s="10"/>
      <c r="E22" s="10"/>
    </row>
    <row r="23" spans="1:5" x14ac:dyDescent="0.25">
      <c r="A23" s="18" t="s">
        <v>236</v>
      </c>
      <c r="B23" s="44" t="s">
        <v>281</v>
      </c>
      <c r="C23" s="10"/>
      <c r="D23" s="10"/>
      <c r="E23" s="10"/>
    </row>
    <row r="24" spans="1:5" x14ac:dyDescent="0.25">
      <c r="A24" s="18" t="s">
        <v>236</v>
      </c>
      <c r="B24" s="10"/>
      <c r="C24" s="10"/>
      <c r="D24" s="10"/>
      <c r="E24" s="10"/>
    </row>
    <row r="25" spans="1:5" x14ac:dyDescent="0.25">
      <c r="A25" s="18" t="s">
        <v>233</v>
      </c>
      <c r="B25" s="44" t="s">
        <v>281</v>
      </c>
      <c r="C25" s="10"/>
      <c r="D25" s="10"/>
      <c r="E25" s="10"/>
    </row>
    <row r="26" spans="1:5" x14ac:dyDescent="0.25">
      <c r="A26" s="18" t="s">
        <v>233</v>
      </c>
      <c r="B26" s="10"/>
      <c r="C26" s="10"/>
      <c r="D26" s="10"/>
      <c r="E26" s="10"/>
    </row>
    <row r="27" spans="1:5" x14ac:dyDescent="0.25">
      <c r="A27" s="44" t="s">
        <v>256</v>
      </c>
      <c r="B27" s="44" t="s">
        <v>281</v>
      </c>
      <c r="C27" s="10"/>
      <c r="D27" s="10"/>
      <c r="E27" s="10"/>
    </row>
    <row r="28" spans="1:5" x14ac:dyDescent="0.25">
      <c r="A28" s="44" t="s">
        <v>256</v>
      </c>
      <c r="B28" s="10"/>
      <c r="C28" s="10"/>
      <c r="D28" s="10"/>
      <c r="E2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MSK</vt:lpstr>
      <vt:lpstr>SCH</vt:lpstr>
      <vt:lpstr>TABL</vt:lpstr>
      <vt:lpstr>APT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Малинин Александр</dc:creator>
  <cp:lastModifiedBy>Малинин Александр</cp:lastModifiedBy>
  <dcterms:created xsi:type="dcterms:W3CDTF">2017-02-13T07:04:51Z</dcterms:created>
  <dcterms:modified xsi:type="dcterms:W3CDTF">2017-02-16T07:05:28Z</dcterms:modified>
</cp:coreProperties>
</file>