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trlProps/ctrlProp3.xml" ContentType="application/vnd.ms-excel.controlproperti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trlProps/ctrlProp4.xml" ContentType="application/vnd.ms-excel.controlproperties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trlProps/ctrlProp5.xml" ContentType="application/vnd.ms-excel.controlproperties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trlProps/ctrlProp6.xml" ContentType="application/vnd.ms-excel.controlproperti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60" yWindow="5310" windowWidth="17055" windowHeight="12120" tabRatio="722"/>
  </bookViews>
  <sheets>
    <sheet name="Summary" sheetId="15" r:id="rId1"/>
    <sheet name="Data Input" sheetId="21" r:id="rId2"/>
    <sheet name="Answer the Phone" sheetId="20" r:id="rId3"/>
    <sheet name="Show Up" sheetId="19" r:id="rId4"/>
    <sheet name="Follow Your Schedule" sheetId="18" r:id="rId5"/>
    <sheet name="Getting Better" sheetId="17" r:id="rId6"/>
    <sheet name="Agent States (Pie)" sheetId="22" state="hidden" r:id="rId7"/>
    <sheet name="Community Absence Converter" sheetId="23" state="hidden" r:id="rId8"/>
  </sheets>
  <definedNames>
    <definedName name="Date_Range" localSheetId="6">OFFSET('Data Input'!#REF!,,,COUNTA(Table1[Week]))</definedName>
    <definedName name="Date_Range">OFFSET('Data Input'!#REF!,,,COUNTA(Table1[Week]))</definedName>
  </definedNames>
  <calcPr calcId="145621"/>
</workbook>
</file>

<file path=xl/calcChain.xml><?xml version="1.0" encoding="utf-8"?>
<calcChain xmlns="http://schemas.openxmlformats.org/spreadsheetml/2006/main">
  <c r="AE59" i="21" l="1"/>
  <c r="AE58" i="21"/>
  <c r="AE57" i="21"/>
  <c r="AE56" i="21"/>
  <c r="AE55" i="21"/>
  <c r="AE54" i="21"/>
  <c r="AE53" i="21"/>
  <c r="AE52" i="21"/>
  <c r="AE51" i="21"/>
  <c r="AE50" i="21"/>
  <c r="AE49" i="21"/>
  <c r="AE48" i="21"/>
  <c r="AE47" i="21"/>
  <c r="AE46" i="21"/>
  <c r="AE45" i="21"/>
  <c r="AE44" i="21"/>
  <c r="AE43" i="21"/>
  <c r="AE42" i="21"/>
  <c r="AE41" i="21"/>
  <c r="AE40" i="21"/>
  <c r="AE39" i="21"/>
  <c r="AE38" i="21"/>
  <c r="AE37" i="21"/>
  <c r="AE36" i="21"/>
  <c r="AE35" i="21"/>
  <c r="AE34" i="21"/>
  <c r="AE33" i="21"/>
  <c r="AE32" i="21"/>
  <c r="AE31" i="21"/>
  <c r="AE30" i="21"/>
  <c r="AE29" i="21"/>
  <c r="AE28" i="21"/>
  <c r="AE27" i="21"/>
  <c r="AE26" i="21"/>
  <c r="AE25" i="21"/>
  <c r="AE24" i="21"/>
  <c r="AE23" i="21"/>
  <c r="AE22" i="21"/>
  <c r="AE21" i="21"/>
  <c r="AE20" i="21"/>
  <c r="AE19" i="21"/>
  <c r="AE18" i="21"/>
  <c r="AE17" i="21"/>
  <c r="AE16" i="21"/>
  <c r="AE15" i="21"/>
  <c r="AE14" i="21"/>
  <c r="AE13" i="21"/>
  <c r="AE12" i="21"/>
  <c r="AE11" i="21"/>
  <c r="AE10" i="21"/>
  <c r="AE9" i="21"/>
  <c r="AE8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C26" i="21"/>
  <c r="AC27" i="21"/>
  <c r="AC28" i="21"/>
  <c r="AC29" i="21"/>
  <c r="AC30" i="21"/>
  <c r="AC31" i="21"/>
  <c r="AC32" i="21"/>
  <c r="AC33" i="21"/>
  <c r="AC34" i="21"/>
  <c r="AC35" i="21"/>
  <c r="AC36" i="21"/>
  <c r="AC37" i="21"/>
  <c r="AC38" i="21"/>
  <c r="AC39" i="21"/>
  <c r="AC40" i="21"/>
  <c r="AC41" i="21"/>
  <c r="AC42" i="21"/>
  <c r="AC43" i="21"/>
  <c r="AC44" i="21"/>
  <c r="AC45" i="21"/>
  <c r="AC46" i="21"/>
  <c r="AC47" i="21"/>
  <c r="AC48" i="21"/>
  <c r="AC49" i="21"/>
  <c r="AC50" i="21"/>
  <c r="AC51" i="21"/>
  <c r="AC52" i="21"/>
  <c r="AC53" i="21"/>
  <c r="AC54" i="21"/>
  <c r="AC55" i="21"/>
  <c r="AC56" i="21"/>
  <c r="AC57" i="21"/>
  <c r="AC58" i="21"/>
  <c r="AC59" i="21"/>
  <c r="W14" i="15" l="1"/>
  <c r="X14" i="15"/>
  <c r="K21" i="15" s="1"/>
  <c r="Y14" i="15"/>
  <c r="Z14" i="15"/>
  <c r="AA14" i="15"/>
  <c r="AB14" i="15"/>
  <c r="AC14" i="15"/>
  <c r="AD14" i="15"/>
  <c r="AE14" i="15"/>
  <c r="AF14" i="15"/>
  <c r="AG14" i="15"/>
  <c r="AH14" i="15"/>
  <c r="AJ14" i="15"/>
  <c r="S22" i="15" s="1"/>
  <c r="AK14" i="15"/>
  <c r="AL14" i="15"/>
  <c r="AP14" i="15"/>
  <c r="S9" i="15" s="1"/>
  <c r="AQ14" i="15"/>
  <c r="S10" i="15" s="1"/>
  <c r="AR14" i="15"/>
  <c r="S13" i="15" s="1"/>
  <c r="AS14" i="15"/>
  <c r="S14" i="15" s="1"/>
  <c r="AT14" i="15"/>
  <c r="S15" i="15" s="1"/>
  <c r="AU14" i="15"/>
  <c r="S16" i="15" s="1"/>
  <c r="AV14" i="15"/>
  <c r="K18" i="15" s="1"/>
  <c r="AX14" i="15"/>
  <c r="V14" i="15"/>
  <c r="W16" i="19"/>
  <c r="X16" i="19"/>
  <c r="Y16" i="19"/>
  <c r="Z16" i="19"/>
  <c r="W17" i="19"/>
  <c r="X17" i="19"/>
  <c r="Y17" i="19"/>
  <c r="Z17" i="19"/>
  <c r="W18" i="19"/>
  <c r="X18" i="19"/>
  <c r="Y18" i="19"/>
  <c r="Z18" i="19"/>
  <c r="W19" i="19"/>
  <c r="X19" i="19"/>
  <c r="Y19" i="19"/>
  <c r="Z19" i="19"/>
  <c r="X15" i="19"/>
  <c r="Y15" i="19"/>
  <c r="Z15" i="19"/>
  <c r="W15" i="19"/>
  <c r="V15" i="19"/>
  <c r="AY14" i="15"/>
  <c r="K27" i="15" s="1"/>
  <c r="AW14" i="15"/>
  <c r="K24" i="15" s="1"/>
  <c r="W18" i="17" l="1"/>
  <c r="X18" i="17"/>
  <c r="W19" i="17"/>
  <c r="X19" i="17"/>
  <c r="W20" i="17"/>
  <c r="X20" i="17"/>
  <c r="W21" i="17"/>
  <c r="X21" i="17"/>
  <c r="X17" i="17"/>
  <c r="W17" i="17"/>
  <c r="V18" i="17"/>
  <c r="V19" i="17"/>
  <c r="V20" i="17"/>
  <c r="V21" i="17"/>
  <c r="V17" i="17"/>
  <c r="W18" i="18"/>
  <c r="X18" i="18"/>
  <c r="W19" i="18"/>
  <c r="X19" i="18"/>
  <c r="W20" i="18"/>
  <c r="X20" i="18"/>
  <c r="W21" i="18"/>
  <c r="X21" i="18"/>
  <c r="X17" i="18"/>
  <c r="W17" i="18"/>
  <c r="V18" i="18"/>
  <c r="V19" i="18"/>
  <c r="V20" i="18"/>
  <c r="V21" i="18"/>
  <c r="V17" i="18"/>
  <c r="V16" i="19" l="1"/>
  <c r="V17" i="19"/>
  <c r="V18" i="19"/>
  <c r="V19" i="19"/>
  <c r="V16" i="20"/>
  <c r="W16" i="20"/>
  <c r="X16" i="20"/>
  <c r="Y16" i="20"/>
  <c r="Z16" i="20"/>
  <c r="AA16" i="20"/>
  <c r="AB16" i="20"/>
  <c r="AC16" i="20"/>
  <c r="AD16" i="20"/>
  <c r="AE16" i="20"/>
  <c r="V17" i="20"/>
  <c r="W17" i="20"/>
  <c r="X17" i="20"/>
  <c r="Y17" i="20"/>
  <c r="Z17" i="20"/>
  <c r="AA17" i="20"/>
  <c r="AB17" i="20"/>
  <c r="AC17" i="20"/>
  <c r="AD17" i="20"/>
  <c r="AE17" i="20"/>
  <c r="V18" i="20"/>
  <c r="W18" i="20"/>
  <c r="X18" i="20"/>
  <c r="Y18" i="20"/>
  <c r="Z18" i="20"/>
  <c r="AA18" i="20"/>
  <c r="AB18" i="20"/>
  <c r="AC18" i="20"/>
  <c r="AD18" i="20"/>
  <c r="AE18" i="20"/>
  <c r="V19" i="20"/>
  <c r="W19" i="20"/>
  <c r="X19" i="20"/>
  <c r="Y19" i="20"/>
  <c r="Z19" i="20"/>
  <c r="AA19" i="20"/>
  <c r="AB19" i="20"/>
  <c r="AC19" i="20"/>
  <c r="AD19" i="20"/>
  <c r="AE19" i="20"/>
  <c r="X15" i="20"/>
  <c r="Y15" i="20"/>
  <c r="Z15" i="20"/>
  <c r="AA15" i="20"/>
  <c r="AB15" i="20"/>
  <c r="AC15" i="20"/>
  <c r="AD15" i="20"/>
  <c r="AE15" i="20"/>
  <c r="V15" i="20"/>
  <c r="W15" i="20"/>
  <c r="AQ2" i="23" l="1"/>
  <c r="AP2" i="23"/>
  <c r="AO2" i="23"/>
  <c r="AN2" i="23"/>
  <c r="AM2" i="23"/>
  <c r="AL2" i="23"/>
  <c r="AK2" i="23"/>
  <c r="AJ2" i="23"/>
  <c r="AI2" i="23"/>
  <c r="AH2" i="23"/>
  <c r="AG2" i="23"/>
  <c r="AF2" i="23"/>
  <c r="AE2" i="23"/>
  <c r="AD2" i="23"/>
  <c r="AC2" i="23"/>
  <c r="AB2" i="23"/>
  <c r="AA2" i="23"/>
  <c r="Z2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J5" i="23" l="1"/>
  <c r="K5" i="23"/>
  <c r="K6" i="23"/>
  <c r="J6" i="23"/>
  <c r="O9" i="21" l="1"/>
  <c r="S9" i="21"/>
  <c r="O10" i="21"/>
  <c r="S10" i="21"/>
  <c r="O11" i="21"/>
  <c r="S11" i="21"/>
  <c r="O12" i="21"/>
  <c r="S12" i="21"/>
  <c r="O13" i="21"/>
  <c r="S13" i="21"/>
  <c r="T13" i="21" s="1"/>
  <c r="O14" i="21"/>
  <c r="S14" i="21"/>
  <c r="T14" i="21" s="1"/>
  <c r="O15" i="21"/>
  <c r="S15" i="21"/>
  <c r="T15" i="21" s="1"/>
  <c r="O16" i="21"/>
  <c r="S16" i="21"/>
  <c r="T16" i="21" s="1"/>
  <c r="O17" i="21"/>
  <c r="S17" i="21"/>
  <c r="T17" i="21" s="1"/>
  <c r="O18" i="21"/>
  <c r="S18" i="21"/>
  <c r="T18" i="21" s="1"/>
  <c r="O19" i="21"/>
  <c r="S19" i="21"/>
  <c r="T19" i="21" s="1"/>
  <c r="O20" i="21"/>
  <c r="S20" i="21"/>
  <c r="T20" i="21" s="1"/>
  <c r="O21" i="21"/>
  <c r="S21" i="21"/>
  <c r="T21" i="21" s="1"/>
  <c r="O22" i="21"/>
  <c r="S22" i="21"/>
  <c r="T22" i="21" s="1"/>
  <c r="O23" i="21"/>
  <c r="S23" i="21"/>
  <c r="T23" i="21" s="1"/>
  <c r="O24" i="21"/>
  <c r="S24" i="21"/>
  <c r="T24" i="21" s="1"/>
  <c r="O25" i="21"/>
  <c r="S25" i="21"/>
  <c r="T25" i="21" s="1"/>
  <c r="O26" i="21"/>
  <c r="S26" i="21"/>
  <c r="T26" i="21" s="1"/>
  <c r="O27" i="21"/>
  <c r="S27" i="21"/>
  <c r="T27" i="21" s="1"/>
  <c r="O28" i="21"/>
  <c r="S28" i="21"/>
  <c r="T28" i="21" s="1"/>
  <c r="O29" i="21"/>
  <c r="S29" i="21"/>
  <c r="T29" i="21" s="1"/>
  <c r="O30" i="21"/>
  <c r="S30" i="21"/>
  <c r="T30" i="21" s="1"/>
  <c r="O31" i="21"/>
  <c r="S31" i="21"/>
  <c r="T31" i="21" s="1"/>
  <c r="O32" i="21"/>
  <c r="S32" i="21"/>
  <c r="T32" i="21" s="1"/>
  <c r="O33" i="21"/>
  <c r="S33" i="21"/>
  <c r="T33" i="21" s="1"/>
  <c r="O34" i="21"/>
  <c r="S34" i="21"/>
  <c r="T34" i="21" s="1"/>
  <c r="O35" i="21"/>
  <c r="S35" i="21"/>
  <c r="T35" i="21" s="1"/>
  <c r="O36" i="21"/>
  <c r="S36" i="21"/>
  <c r="T36" i="21" s="1"/>
  <c r="O37" i="21"/>
  <c r="S37" i="21"/>
  <c r="T37" i="21" s="1"/>
  <c r="O38" i="21"/>
  <c r="S38" i="21"/>
  <c r="T38" i="21" s="1"/>
  <c r="O39" i="21"/>
  <c r="S39" i="21"/>
  <c r="T39" i="21" s="1"/>
  <c r="O40" i="21"/>
  <c r="S40" i="21"/>
  <c r="T40" i="21" s="1"/>
  <c r="O41" i="21"/>
  <c r="S41" i="21"/>
  <c r="T41" i="21" s="1"/>
  <c r="O42" i="21"/>
  <c r="S42" i="21"/>
  <c r="T42" i="21" s="1"/>
  <c r="O43" i="21"/>
  <c r="S43" i="21"/>
  <c r="T43" i="21" s="1"/>
  <c r="O44" i="21"/>
  <c r="S44" i="21"/>
  <c r="T44" i="21" s="1"/>
  <c r="O45" i="21"/>
  <c r="S45" i="21"/>
  <c r="T45" i="21" s="1"/>
  <c r="O46" i="21"/>
  <c r="S46" i="21"/>
  <c r="T46" i="21" s="1"/>
  <c r="O47" i="21"/>
  <c r="S47" i="21"/>
  <c r="T47" i="21" s="1"/>
  <c r="O48" i="21"/>
  <c r="S48" i="21"/>
  <c r="T48" i="21" s="1"/>
  <c r="O49" i="21"/>
  <c r="S49" i="21"/>
  <c r="T49" i="21" s="1"/>
  <c r="O50" i="21"/>
  <c r="S50" i="21"/>
  <c r="T50" i="21" s="1"/>
  <c r="O51" i="21"/>
  <c r="S51" i="21"/>
  <c r="T51" i="21" s="1"/>
  <c r="O52" i="21"/>
  <c r="S52" i="21"/>
  <c r="T52" i="21" s="1"/>
  <c r="O53" i="21"/>
  <c r="S53" i="21"/>
  <c r="T53" i="21" s="1"/>
  <c r="O54" i="21"/>
  <c r="S54" i="21"/>
  <c r="T54" i="21" s="1"/>
  <c r="O55" i="21"/>
  <c r="S55" i="21"/>
  <c r="T55" i="21" s="1"/>
  <c r="O56" i="21"/>
  <c r="S56" i="21"/>
  <c r="T56" i="21" s="1"/>
  <c r="O57" i="21"/>
  <c r="S57" i="21"/>
  <c r="T57" i="21" s="1"/>
  <c r="O58" i="21"/>
  <c r="S58" i="21"/>
  <c r="T58" i="21" s="1"/>
  <c r="O59" i="21"/>
  <c r="S59" i="21"/>
  <c r="T59" i="21" s="1"/>
  <c r="AF19" i="20" l="1"/>
  <c r="AF18" i="20"/>
  <c r="AF17" i="20"/>
  <c r="AF16" i="20"/>
  <c r="T11" i="21"/>
  <c r="Z20" i="17" s="1"/>
  <c r="Y20" i="17"/>
  <c r="T10" i="21"/>
  <c r="Z19" i="17" s="1"/>
  <c r="Y19" i="17"/>
  <c r="T9" i="21"/>
  <c r="Z18" i="17" s="1"/>
  <c r="Y18" i="17"/>
  <c r="T12" i="21"/>
  <c r="Z21" i="17" s="1"/>
  <c r="Y21" i="17"/>
  <c r="U45" i="21"/>
  <c r="U29" i="21"/>
  <c r="U53" i="21"/>
  <c r="U37" i="21"/>
  <c r="U21" i="21"/>
  <c r="U57" i="21"/>
  <c r="U49" i="21"/>
  <c r="U41" i="21"/>
  <c r="U33" i="21"/>
  <c r="U25" i="21"/>
  <c r="U17" i="21"/>
  <c r="U59" i="21"/>
  <c r="U55" i="21"/>
  <c r="U51" i="21"/>
  <c r="U47" i="21"/>
  <c r="U43" i="21"/>
  <c r="U39" i="21"/>
  <c r="U35" i="21"/>
  <c r="U31" i="21"/>
  <c r="U27" i="21"/>
  <c r="U23" i="21"/>
  <c r="U19" i="21"/>
  <c r="U15" i="21"/>
  <c r="U11" i="21"/>
  <c r="AA20" i="17" s="1"/>
  <c r="U9" i="21"/>
  <c r="AA18" i="17" s="1"/>
  <c r="U13" i="21"/>
  <c r="U58" i="21"/>
  <c r="U56" i="21"/>
  <c r="U54" i="21"/>
  <c r="U52" i="21"/>
  <c r="U50" i="21"/>
  <c r="U48" i="21"/>
  <c r="U46" i="21"/>
  <c r="U44" i="21"/>
  <c r="U42" i="21"/>
  <c r="U40" i="21"/>
  <c r="U38" i="21"/>
  <c r="U36" i="21"/>
  <c r="U34" i="21"/>
  <c r="U32" i="21"/>
  <c r="U30" i="21"/>
  <c r="U28" i="21"/>
  <c r="U26" i="21"/>
  <c r="U24" i="21"/>
  <c r="U22" i="21"/>
  <c r="U20" i="21"/>
  <c r="U18" i="21"/>
  <c r="U16" i="21"/>
  <c r="U14" i="21"/>
  <c r="U12" i="21"/>
  <c r="U10" i="21"/>
  <c r="AA19" i="17" s="1"/>
  <c r="AA21" i="17" l="1"/>
  <c r="K14" i="15"/>
  <c r="X17" i="22"/>
  <c r="Y17" i="22"/>
  <c r="Z17" i="22"/>
  <c r="AA17" i="22"/>
  <c r="AB17" i="22"/>
  <c r="AC17" i="22"/>
  <c r="AD17" i="22"/>
  <c r="AE17" i="22"/>
  <c r="AF17" i="22"/>
  <c r="X18" i="22"/>
  <c r="Y18" i="22"/>
  <c r="Z18" i="22"/>
  <c r="AA18" i="22"/>
  <c r="AB18" i="22"/>
  <c r="AC18" i="22"/>
  <c r="AD18" i="22"/>
  <c r="AE18" i="22"/>
  <c r="AF18" i="22"/>
  <c r="X19" i="22"/>
  <c r="Y19" i="22"/>
  <c r="Z19" i="22"/>
  <c r="AA19" i="22"/>
  <c r="AB19" i="22"/>
  <c r="AC19" i="22"/>
  <c r="AD19" i="22"/>
  <c r="AE19" i="22"/>
  <c r="AF19" i="22"/>
  <c r="S8" i="21" l="1"/>
  <c r="Y17" i="17" l="1"/>
  <c r="AM14" i="15"/>
  <c r="T8" i="21"/>
  <c r="U8" i="21"/>
  <c r="O8" i="21"/>
  <c r="I9" i="15"/>
  <c r="D13" i="15"/>
  <c r="D16" i="15"/>
  <c r="D15" i="15"/>
  <c r="D22" i="15"/>
  <c r="D21" i="15"/>
  <c r="D11" i="15"/>
  <c r="D19" i="15"/>
  <c r="D18" i="15"/>
  <c r="K9" i="15"/>
  <c r="W18" i="22"/>
  <c r="W19" i="22"/>
  <c r="W17" i="22"/>
  <c r="V19" i="22"/>
  <c r="V18" i="22"/>
  <c r="V17" i="22"/>
  <c r="AA17" i="17" l="1"/>
  <c r="AO14" i="15"/>
  <c r="Z17" i="17"/>
  <c r="AN14" i="15"/>
  <c r="AF15" i="20"/>
  <c r="AI14" i="15"/>
  <c r="D14" i="15" s="1"/>
</calcChain>
</file>

<file path=xl/sharedStrings.xml><?xml version="1.0" encoding="utf-8"?>
<sst xmlns="http://schemas.openxmlformats.org/spreadsheetml/2006/main" count="248" uniqueCount="165">
  <si>
    <t>Adherence</t>
  </si>
  <si>
    <t>Week</t>
  </si>
  <si>
    <t>Summary</t>
  </si>
  <si>
    <t>Answer the Phone</t>
  </si>
  <si>
    <t>AHT</t>
  </si>
  <si>
    <t>Inbound</t>
  </si>
  <si>
    <t>Available</t>
  </si>
  <si>
    <t>ACW</t>
  </si>
  <si>
    <t>Outbound</t>
  </si>
  <si>
    <t>Lch/Brk</t>
  </si>
  <si>
    <t>Unavailable</t>
  </si>
  <si>
    <t>Other</t>
  </si>
  <si>
    <t>Scored</t>
  </si>
  <si>
    <t>Score</t>
  </si>
  <si>
    <t>Community Event Report</t>
  </si>
  <si>
    <t>Community</t>
  </si>
  <si>
    <t>Reports 2.0</t>
  </si>
  <si>
    <t>Week Of</t>
  </si>
  <si>
    <t>Week OF</t>
  </si>
  <si>
    <t>Week Selection</t>
  </si>
  <si>
    <t>Handled</t>
  </si>
  <si>
    <t>Transferred</t>
  </si>
  <si>
    <t>%Transferred</t>
  </si>
  <si>
    <t>Abandons</t>
  </si>
  <si>
    <t>%Abandons</t>
  </si>
  <si>
    <t>Service Level</t>
  </si>
  <si>
    <t>#Week</t>
  </si>
  <si>
    <t>ASA</t>
  </si>
  <si>
    <t>Target Adherence</t>
  </si>
  <si>
    <t>Avg Handled Daily</t>
  </si>
  <si>
    <t>5 Week Window - Key Metrics</t>
  </si>
  <si>
    <t>Agent States</t>
  </si>
  <si>
    <t>Data Input</t>
  </si>
  <si>
    <t>Avg Speed of Answer (sec)</t>
  </si>
  <si>
    <t>% Transferred</t>
  </si>
  <si>
    <t>% Abandons</t>
  </si>
  <si>
    <t>Handled Daily (Avg)</t>
  </si>
  <si>
    <t>Getting Better - QUALITY</t>
  </si>
  <si>
    <t>Follow Your Schedule - ADHERENCE</t>
  </si>
  <si>
    <t>Show Up - ATTENDANCE</t>
  </si>
  <si>
    <t>WO Sep 16</t>
  </si>
  <si>
    <t>WO Dec 30</t>
  </si>
  <si>
    <t>Required Quality Scores</t>
  </si>
  <si>
    <t>Sup Directed: Coach</t>
  </si>
  <si>
    <t>System Issue: Sup Notified</t>
  </si>
  <si>
    <t>Training/ Meeting/ Project</t>
  </si>
  <si>
    <t>10% Above</t>
  </si>
  <si>
    <t>10% Below</t>
  </si>
  <si>
    <t>WO Jan 6</t>
  </si>
  <si>
    <t>WO Jan 13</t>
  </si>
  <si>
    <t>WO Jan 20</t>
  </si>
  <si>
    <t>WO Jan 27</t>
  </si>
  <si>
    <t>WO Feb 3</t>
  </si>
  <si>
    <t>WO Feb 10</t>
  </si>
  <si>
    <t>WO Feb 17</t>
  </si>
  <si>
    <t>WO Feb 24</t>
  </si>
  <si>
    <t>WO Mar 3</t>
  </si>
  <si>
    <t>WO Mar 10</t>
  </si>
  <si>
    <t>WO Mar 17</t>
  </si>
  <si>
    <t>WO Mar 24</t>
  </si>
  <si>
    <t>WO Mar 31</t>
  </si>
  <si>
    <t>WO Apr 7</t>
  </si>
  <si>
    <t>WO Apr 14</t>
  </si>
  <si>
    <t>WO Apr 21</t>
  </si>
  <si>
    <t>WO Apr 28</t>
  </si>
  <si>
    <t>WO May 5</t>
  </si>
  <si>
    <t>WO May 12</t>
  </si>
  <si>
    <t>WO May 19</t>
  </si>
  <si>
    <t>WO May 26</t>
  </si>
  <si>
    <t>WO Jun 9</t>
  </si>
  <si>
    <t>WO Jun 16</t>
  </si>
  <si>
    <t>WO Jun 23</t>
  </si>
  <si>
    <t>WO Jun 30</t>
  </si>
  <si>
    <t>WO Jul 7</t>
  </si>
  <si>
    <t>WO Jul 14</t>
  </si>
  <si>
    <t>WO Jul 21</t>
  </si>
  <si>
    <t>WO Jul 28</t>
  </si>
  <si>
    <t>WO Aug 4</t>
  </si>
  <si>
    <t>WO Aug 11</t>
  </si>
  <si>
    <t>WO Aug 18</t>
  </si>
  <si>
    <t>WO Aug 25</t>
  </si>
  <si>
    <t>WO Sep 8</t>
  </si>
  <si>
    <t>WO Sep 15</t>
  </si>
  <si>
    <t>WO Sep 22</t>
  </si>
  <si>
    <t>WO Sep 29</t>
  </si>
  <si>
    <t>WO Sep 6</t>
  </si>
  <si>
    <t>WO Sep 13</t>
  </si>
  <si>
    <t>WO Sep 20</t>
  </si>
  <si>
    <t>WO Sep 27</t>
  </si>
  <si>
    <t>WO Nov 3</t>
  </si>
  <si>
    <t>WO Nov 10</t>
  </si>
  <si>
    <t>WO Nov 17</t>
  </si>
  <si>
    <t>WO Nov 24</t>
  </si>
  <si>
    <t>WO Dec 1</t>
  </si>
  <si>
    <t>WO Dec 8</t>
  </si>
  <si>
    <t>WO Dec 15</t>
  </si>
  <si>
    <t>WO Dec 22</t>
  </si>
  <si>
    <t>WO Dec 29</t>
  </si>
  <si>
    <t>Event Type</t>
  </si>
  <si>
    <t>Paid</t>
  </si>
  <si>
    <t>Color</t>
  </si>
  <si>
    <t>Hours</t>
  </si>
  <si>
    <t>Duration</t>
  </si>
  <si>
    <t>Percent</t>
  </si>
  <si>
    <t>Cost</t>
  </si>
  <si>
    <t>In Queue</t>
  </si>
  <si>
    <t>WRK Phone</t>
  </si>
  <si>
    <t>WRK Phone Makeup</t>
  </si>
  <si>
    <t>COMMUNITY SYSTEM ISSUE</t>
  </si>
  <si>
    <t>WRK Phone From Home</t>
  </si>
  <si>
    <t>WRK Overtime</t>
  </si>
  <si>
    <t>Not In Queue</t>
  </si>
  <si>
    <t>BREAK</t>
  </si>
  <si>
    <t>LUNCH</t>
  </si>
  <si>
    <t>MEETING</t>
  </si>
  <si>
    <t>TRAINING</t>
  </si>
  <si>
    <t>COACHING</t>
  </si>
  <si>
    <t>BEREAVEMENT</t>
  </si>
  <si>
    <t>LATE</t>
  </si>
  <si>
    <t>02 - PTO</t>
  </si>
  <si>
    <t>PROJECT</t>
  </si>
  <si>
    <t>WRK Project</t>
  </si>
  <si>
    <t>MONTHLY REVIEW</t>
  </si>
  <si>
    <t>01 - UNPD</t>
  </si>
  <si>
    <t>EARLY</t>
  </si>
  <si>
    <t>CALLED IN</t>
  </si>
  <si>
    <t>NO CALL/SHOW</t>
  </si>
  <si>
    <t>SET LUNCH</t>
  </si>
  <si>
    <t>Out of Office - OP Apvd</t>
  </si>
  <si>
    <t>15 Min of FAME</t>
  </si>
  <si>
    <t>VTO</t>
  </si>
  <si>
    <t>LOA</t>
  </si>
  <si>
    <t>SME</t>
  </si>
  <si>
    <t>FMLA</t>
  </si>
  <si>
    <t>AM SYSTEM ISSUE</t>
  </si>
  <si>
    <t>WRK Lead</t>
  </si>
  <si>
    <t>LEAD</t>
  </si>
  <si>
    <t>Total Scheduled Hours</t>
  </si>
  <si>
    <t>Data Validation Test</t>
  </si>
  <si>
    <t>tus</t>
  </si>
  <si>
    <t>Calls Forecasted</t>
  </si>
  <si>
    <t>Calls Queued</t>
  </si>
  <si>
    <t>Total SL</t>
  </si>
  <si>
    <t>Service
Level</t>
  </si>
  <si>
    <t>Abn</t>
  </si>
  <si>
    <t>%Abn</t>
  </si>
  <si>
    <t>Trans</t>
  </si>
  <si>
    <t>%Trans</t>
  </si>
  <si>
    <t>Q'd</t>
  </si>
  <si>
    <t>Hdl</t>
  </si>
  <si>
    <t>days/wk</t>
  </si>
  <si>
    <t>Avg Hdl Daily</t>
  </si>
  <si>
    <t>Target Adherence (90%)</t>
  </si>
  <si>
    <t>Unapproved (hrs)</t>
  </si>
  <si>
    <t xml:space="preserve">% Unapproved </t>
  </si>
  <si>
    <t>Approved (hrs)</t>
  </si>
  <si>
    <t>% Approved</t>
  </si>
  <si>
    <t>Employee Head Ct</t>
  </si>
  <si>
    <t>inContact</t>
  </si>
  <si>
    <t>Forecast AHT</t>
  </si>
  <si>
    <t>Forecast Call Volume</t>
  </si>
  <si>
    <t>Forecast Call Volume (Variance)</t>
  </si>
  <si>
    <t>Forecast AHT (Variance)</t>
  </si>
  <si>
    <t>Contact Variance</t>
  </si>
  <si>
    <t>AHT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</si>
</sst>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FFC000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theme="1"/>
      <name val="Adobe Caslon Pro Bold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24"/>
      <color rgb="FF0033CC"/>
      <name val="Adobe Caslon Pro Bold"/>
      <family val="1"/>
    </font>
    <font>
      <sz val="10"/>
      <color rgb="FF0033CC"/>
      <name val="Adobe Caslon Pro Bold"/>
      <family val="1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0033CC"/>
      <name val="Adobe Caslon Pro Bold"/>
      <family val="1"/>
    </font>
    <font>
      <sz val="28"/>
      <color rgb="FFFFFF00"/>
      <name val="Adobe Garamond Pro"/>
      <family val="1"/>
    </font>
    <font>
      <sz val="8"/>
      <color theme="0"/>
      <name val="Calibri"/>
      <family val="2"/>
      <scheme val="minor"/>
    </font>
    <font>
      <sz val="8"/>
      <color theme="1"/>
      <name val="Tahom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26"/>
      <color theme="0"/>
      <name val="Arial Black"/>
      <family val="2"/>
    </font>
    <font>
      <sz val="24"/>
      <color theme="0"/>
      <name val="Arial Black"/>
      <family val="2"/>
    </font>
    <font>
      <sz val="14"/>
      <color theme="0"/>
      <name val="Arial Black"/>
      <family val="2"/>
    </font>
    <font>
      <sz val="14"/>
      <color theme="1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FEDB9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C0C0C0"/>
      </right>
      <top/>
      <bottom style="medium">
        <color rgb="FFC0C0C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0" fillId="0" borderId="0" xfId="0" applyNumberFormat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0" fillId="0" borderId="0" xfId="0" applyFill="1"/>
    <xf numFmtId="0" fontId="0" fillId="0" borderId="10" xfId="0" applyFill="1" applyBorder="1"/>
    <xf numFmtId="0" fontId="3" fillId="0" borderId="11" xfId="0" applyFont="1" applyFill="1" applyBorder="1" applyAlignment="1">
      <alignment vertical="center"/>
    </xf>
    <xf numFmtId="0" fontId="0" fillId="0" borderId="11" xfId="0" applyFill="1" applyBorder="1"/>
    <xf numFmtId="0" fontId="0" fillId="2" borderId="9" xfId="0" applyFill="1" applyBorder="1"/>
    <xf numFmtId="0" fontId="0" fillId="2" borderId="12" xfId="0" applyFill="1" applyBorder="1"/>
    <xf numFmtId="0" fontId="6" fillId="0" borderId="0" xfId="0" applyFont="1" applyAlignment="1">
      <alignment vertical="top"/>
    </xf>
    <xf numFmtId="9" fontId="0" fillId="0" borderId="1" xfId="1" applyFont="1" applyBorder="1"/>
    <xf numFmtId="0" fontId="7" fillId="0" borderId="0" xfId="0" applyFont="1" applyBorder="1" applyAlignment="1">
      <alignment vertical="center"/>
    </xf>
    <xf numFmtId="9" fontId="0" fillId="0" borderId="0" xfId="1" applyFont="1" applyBorder="1"/>
    <xf numFmtId="1" fontId="0" fillId="0" borderId="0" xfId="0" applyNumberFormat="1" applyBorder="1"/>
    <xf numFmtId="0" fontId="0" fillId="0" borderId="0" xfId="0" applyFill="1" applyBorder="1" applyAlignment="1"/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1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5" fillId="0" borderId="0" xfId="0" applyFont="1" applyBorder="1" applyAlignment="1"/>
    <xf numFmtId="0" fontId="12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1" fontId="15" fillId="2" borderId="0" xfId="0" applyNumberFormat="1" applyFont="1" applyFill="1" applyBorder="1" applyAlignment="1">
      <alignment horizontal="center" vertical="center"/>
    </xf>
    <xf numFmtId="9" fontId="15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Font="1" applyBorder="1"/>
    <xf numFmtId="0" fontId="15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vertical="center"/>
    </xf>
    <xf numFmtId="0" fontId="17" fillId="5" borderId="18" xfId="0" applyFont="1" applyFill="1" applyBorder="1" applyAlignment="1">
      <alignment vertical="center"/>
    </xf>
    <xf numFmtId="0" fontId="15" fillId="2" borderId="9" xfId="0" applyFont="1" applyFill="1" applyBorder="1" applyAlignment="1">
      <alignment horizontal="center" vertical="center"/>
    </xf>
    <xf numFmtId="9" fontId="15" fillId="2" borderId="9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0" fillId="0" borderId="0" xfId="0" applyFont="1" applyFill="1" applyBorder="1" applyAlignment="1">
      <alignment wrapText="1"/>
    </xf>
    <xf numFmtId="0" fontId="18" fillId="2" borderId="1" xfId="0" applyFont="1" applyFill="1" applyBorder="1"/>
    <xf numFmtId="1" fontId="18" fillId="2" borderId="3" xfId="0" applyNumberFormat="1" applyFont="1" applyFill="1" applyBorder="1" applyAlignment="1">
      <alignment horizontal="center" vertical="center"/>
    </xf>
    <xf numFmtId="1" fontId="18" fillId="2" borderId="1" xfId="0" applyNumberFormat="1" applyFont="1" applyFill="1" applyBorder="1" applyAlignment="1">
      <alignment horizontal="center" vertical="center"/>
    </xf>
    <xf numFmtId="0" fontId="0" fillId="0" borderId="16" xfId="0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19" xfId="0" applyBorder="1"/>
    <xf numFmtId="1" fontId="0" fillId="0" borderId="19" xfId="0" applyNumberFormat="1" applyBorder="1"/>
    <xf numFmtId="0" fontId="10" fillId="0" borderId="0" xfId="0" applyFont="1" applyFill="1" applyBorder="1"/>
    <xf numFmtId="1" fontId="10" fillId="0" borderId="0" xfId="0" applyNumberFormat="1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9" fillId="6" borderId="20" xfId="0" applyFont="1" applyFill="1" applyBorder="1" applyAlignment="1">
      <alignment horizontal="left" wrapText="1"/>
    </xf>
    <xf numFmtId="0" fontId="19" fillId="7" borderId="20" xfId="0" applyFont="1" applyFill="1" applyBorder="1" applyAlignment="1">
      <alignment horizontal="left" wrapText="1"/>
    </xf>
    <xf numFmtId="46" fontId="0" fillId="0" borderId="0" xfId="0" applyNumberFormat="1"/>
    <xf numFmtId="10" fontId="0" fillId="0" borderId="0" xfId="0" applyNumberFormat="1"/>
    <xf numFmtId="8" fontId="0" fillId="0" borderId="0" xfId="0" applyNumberFormat="1"/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20" fontId="0" fillId="0" borderId="0" xfId="0" applyNumberFormat="1"/>
    <xf numFmtId="0" fontId="0" fillId="0" borderId="0" xfId="0" applyFont="1"/>
    <xf numFmtId="0" fontId="25" fillId="0" borderId="0" xfId="0" applyFont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9" fontId="3" fillId="0" borderId="0" xfId="1" applyFont="1" applyBorder="1" applyAlignment="1"/>
    <xf numFmtId="0" fontId="0" fillId="0" borderId="0" xfId="0" applyBorder="1" applyAlignment="1"/>
    <xf numFmtId="9" fontId="2" fillId="0" borderId="0" xfId="0" applyNumberFormat="1" applyFont="1" applyBorder="1" applyAlignment="1">
      <alignment vertical="center"/>
    </xf>
    <xf numFmtId="9" fontId="1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1" fontId="9" fillId="0" borderId="14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0" fillId="0" borderId="0" xfId="0" applyNumberFormat="1" applyFill="1" applyBorder="1"/>
    <xf numFmtId="9" fontId="0" fillId="0" borderId="1" xfId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1" fontId="10" fillId="0" borderId="0" xfId="0" applyNumberFormat="1" applyFont="1" applyFill="1" applyBorder="1" applyAlignment="1">
      <alignment horizontal="center" vertical="center" wrapText="1"/>
    </xf>
    <xf numFmtId="1" fontId="0" fillId="8" borderId="16" xfId="0" applyNumberFormat="1" applyFill="1" applyBorder="1" applyAlignment="1">
      <alignment horizontal="center" vertical="center"/>
    </xf>
    <xf numFmtId="9" fontId="0" fillId="8" borderId="16" xfId="1" applyFon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1" fontId="8" fillId="9" borderId="16" xfId="1" applyNumberFormat="1" applyFont="1" applyFill="1" applyBorder="1" applyAlignment="1">
      <alignment horizontal="center" vertical="center"/>
    </xf>
    <xf numFmtId="9" fontId="8" fillId="9" borderId="1" xfId="1" applyFont="1" applyFill="1" applyBorder="1" applyAlignment="1">
      <alignment horizontal="center" vertical="center"/>
    </xf>
    <xf numFmtId="1" fontId="8" fillId="8" borderId="16" xfId="1" applyNumberFormat="1" applyFont="1" applyFill="1" applyBorder="1" applyAlignment="1">
      <alignment horizontal="center" vertical="center"/>
    </xf>
    <xf numFmtId="1" fontId="0" fillId="8" borderId="16" xfId="1" applyNumberFormat="1" applyFont="1" applyFill="1" applyBorder="1" applyAlignment="1">
      <alignment horizontal="center" vertical="center"/>
    </xf>
    <xf numFmtId="0" fontId="0" fillId="8" borderId="16" xfId="0" applyNumberFormat="1" applyFill="1" applyBorder="1" applyAlignment="1">
      <alignment horizontal="center" vertical="center"/>
    </xf>
    <xf numFmtId="1" fontId="0" fillId="8" borderId="14" xfId="0" applyNumberFormat="1" applyFill="1" applyBorder="1" applyAlignment="1">
      <alignment horizontal="center" vertical="center"/>
    </xf>
    <xf numFmtId="9" fontId="0" fillId="9" borderId="14" xfId="1" applyFont="1" applyFill="1" applyBorder="1" applyAlignment="1">
      <alignment horizontal="center" vertical="center"/>
    </xf>
    <xf numFmtId="9" fontId="0" fillId="9" borderId="1" xfId="1" applyFont="1" applyFill="1" applyBorder="1" applyAlignment="1">
      <alignment horizontal="center" vertical="center"/>
    </xf>
    <xf numFmtId="9" fontId="0" fillId="9" borderId="16" xfId="1" applyFont="1" applyFill="1" applyBorder="1" applyAlignment="1">
      <alignment horizontal="center" vertical="center"/>
    </xf>
    <xf numFmtId="9" fontId="0" fillId="9" borderId="14" xfId="1" applyNumberFormat="1" applyFont="1" applyFill="1" applyBorder="1" applyAlignment="1">
      <alignment horizontal="center" vertical="center"/>
    </xf>
    <xf numFmtId="9" fontId="0" fillId="9" borderId="1" xfId="0" applyNumberFormat="1" applyFill="1" applyBorder="1" applyAlignment="1">
      <alignment horizontal="center" vertical="center"/>
    </xf>
    <xf numFmtId="9" fontId="0" fillId="9" borderId="16" xfId="0" applyNumberFormat="1" applyFill="1" applyBorder="1" applyAlignment="1">
      <alignment horizontal="center" vertical="center"/>
    </xf>
    <xf numFmtId="9" fontId="21" fillId="0" borderId="9" xfId="0" applyNumberFormat="1" applyFont="1" applyFill="1" applyBorder="1" applyAlignment="1">
      <alignment horizontal="center" vertical="center"/>
    </xf>
    <xf numFmtId="0" fontId="7" fillId="0" borderId="0" xfId="0" applyFont="1" applyBorder="1"/>
    <xf numFmtId="0" fontId="7" fillId="0" borderId="9" xfId="0" applyFont="1" applyBorder="1"/>
    <xf numFmtId="9" fontId="15" fillId="2" borderId="9" xfId="1" applyFont="1" applyFill="1" applyBorder="1" applyAlignment="1">
      <alignment horizontal="center" vertical="center"/>
    </xf>
    <xf numFmtId="1" fontId="15" fillId="2" borderId="9" xfId="0" applyNumberFormat="1" applyFon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9" fillId="0" borderId="14" xfId="1" applyFont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/>
    </xf>
    <xf numFmtId="9" fontId="22" fillId="2" borderId="0" xfId="0" applyNumberFormat="1" applyFont="1" applyFill="1" applyBorder="1" applyAlignment="1">
      <alignment horizontal="center" vertical="center"/>
    </xf>
    <xf numFmtId="1" fontId="24" fillId="2" borderId="0" xfId="0" applyNumberFormat="1" applyFont="1" applyFill="1" applyBorder="1" applyAlignment="1">
      <alignment horizontal="center" vertical="center"/>
    </xf>
    <xf numFmtId="9" fontId="24" fillId="2" borderId="0" xfId="0" applyNumberFormat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left" vertical="center"/>
    </xf>
    <xf numFmtId="9" fontId="3" fillId="0" borderId="0" xfId="1" applyFont="1" applyBorder="1" applyAlignment="1">
      <alignment horizontal="left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5">
    <dxf>
      <numFmt numFmtId="13" formatCode="0%"/>
      <fill>
        <patternFill patternType="solid">
          <fgColor indexed="64"/>
          <bgColor theme="0" tint="-0.49998474074526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0" tint="-0.49998474074526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0" tint="-0.49998474074526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0" tint="-0.49998474074526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0" tint="-0.49998474074526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0" tint="-0.49998474074526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 tint="-0.49998474074526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5F95D7"/>
      <color rgb="FF0033CC"/>
      <color rgb="FF9ABCE6"/>
      <color rgb="FF000066"/>
      <color rgb="FFC6D9F1"/>
      <color rgb="FF80808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triangle"/>
            <c:size val="8"/>
            <c:spPr>
              <a:solidFill>
                <a:schemeClr val="bg1">
                  <a:lumMod val="95000"/>
                </a:schemeClr>
              </a:solidFill>
              <a:ln>
                <a:noFill/>
              </a:ln>
            </c:spPr>
          </c:marker>
          <c:dLbls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'Answer the Phone'!$AB$15:$AB$19</c:f>
              <c:numCache>
                <c:formatCode>0%</c:formatCode>
                <c:ptCount val="5"/>
                <c:pt idx="0">
                  <c:v>0.85319999999999996</c:v>
                </c:pt>
                <c:pt idx="1">
                  <c:v>0.86829999999999996</c:v>
                </c:pt>
                <c:pt idx="2">
                  <c:v>0.86499999999999999</c:v>
                </c:pt>
                <c:pt idx="3">
                  <c:v>0.86799999999999999</c:v>
                </c:pt>
                <c:pt idx="4">
                  <c:v>0.86150000000000004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889984"/>
        <c:axId val="132987136"/>
      </c:lineChart>
      <c:catAx>
        <c:axId val="13288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2987136"/>
        <c:crosses val="autoZero"/>
        <c:auto val="1"/>
        <c:lblAlgn val="ctr"/>
        <c:lblOffset val="100"/>
        <c:noMultiLvlLbl val="0"/>
      </c:catAx>
      <c:valAx>
        <c:axId val="13298713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132889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134010841245057"/>
          <c:y val="0.8925321321607305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43912372781241"/>
          <c:y val="0.27029252048607083"/>
          <c:w val="0.55011809667502864"/>
          <c:h val="0.58318562975937049"/>
        </c:manualLayout>
      </c:layout>
      <c:pieChart>
        <c:varyColors val="1"/>
        <c:ser>
          <c:idx val="0"/>
          <c:order val="0"/>
          <c:tx>
            <c:strRef>
              <c:f>'Agent States (Pie)'!$V$17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</a:ln>
          </c:spPr>
          <c:explosion val="9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7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8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9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Lbls>
            <c:dLbl>
              <c:idx val="0"/>
              <c:layout>
                <c:manualLayout>
                  <c:x val="0.12843355022497763"/>
                  <c:y val="7.56746197595111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1"/>
              <c:layout>
                <c:manualLayout>
                  <c:x val="-1.3937815856856385E-2"/>
                  <c:y val="3.91087701644421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2"/>
              <c:layout>
                <c:manualLayout>
                  <c:x val="-2.7002996183944694E-2"/>
                  <c:y val="-1.737447251967722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3"/>
              <c:layout>
                <c:manualLayout>
                  <c:x val="-2.6331946226169568E-3"/>
                  <c:y val="-1.34093522680757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4"/>
              <c:layout>
                <c:manualLayout>
                  <c:x val="-8.8196799470520046E-2"/>
                  <c:y val="-0.1022566734812543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5"/>
              <c:layout>
                <c:manualLayout>
                  <c:x val="-0.12037445669982476"/>
                  <c:y val="-0.191439895426156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6"/>
              <c:layout>
                <c:manualLayout>
                  <c:x val="4.223826548738656E-3"/>
                  <c:y val="-0.123111203795362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7"/>
              <c:layout>
                <c:manualLayout>
                  <c:x val="0.13701243688274614"/>
                  <c:y val="-0.2170638719113842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8"/>
              <c:layout>
                <c:manualLayout>
                  <c:x val="0.11905968583497407"/>
                  <c:y val="-6.825583186490349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9"/>
              <c:layout>
                <c:manualLayout>
                  <c:x val="0.16132744505034374"/>
                  <c:y val="0.1947596043657342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10"/>
              <c:layout>
                <c:manualLayout>
                  <c:x val="0.18293390076740607"/>
                  <c:y val="0.112288373216405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'Agent States (Pie)'!$W$16:$AF$16</c:f>
              <c:strCache>
                <c:ptCount val="10"/>
                <c:pt idx="0">
                  <c:v>Inbound</c:v>
                </c:pt>
                <c:pt idx="1">
                  <c:v>Available</c:v>
                </c:pt>
                <c:pt idx="2">
                  <c:v>ACW</c:v>
                </c:pt>
                <c:pt idx="3">
                  <c:v>Outbound</c:v>
                </c:pt>
                <c:pt idx="4">
                  <c:v>Lch/Brk</c:v>
                </c:pt>
                <c:pt idx="5">
                  <c:v>Unavailable</c:v>
                </c:pt>
                <c:pt idx="6">
                  <c:v>Training/ Meeting/ Project</c:v>
                </c:pt>
                <c:pt idx="7">
                  <c:v>Sup Directed: Coach</c:v>
                </c:pt>
                <c:pt idx="8">
                  <c:v>System Issue: Sup Notified</c:v>
                </c:pt>
                <c:pt idx="9">
                  <c:v>Other</c:v>
                </c:pt>
              </c:strCache>
            </c:strRef>
          </c:cat>
          <c:val>
            <c:numRef>
              <c:f>'Agent States (Pie)'!$W$17:$AF$17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60"/>
      </c:pie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547008547008736"/>
          <c:y val="0.8998178506375227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2847163335353"/>
          <c:y val="0.23750555770692594"/>
          <c:w val="0.58832303654351226"/>
          <c:h val="0.62690159631685705"/>
        </c:manualLayout>
      </c:layout>
      <c:pieChart>
        <c:varyColors val="1"/>
        <c:ser>
          <c:idx val="0"/>
          <c:order val="0"/>
          <c:tx>
            <c:strRef>
              <c:f>'Agent States (Pie)'!$V$18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</a:ln>
          </c:spPr>
          <c:explosion val="7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7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8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9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Lbls>
            <c:dLbl>
              <c:idx val="0"/>
              <c:layout>
                <c:manualLayout>
                  <c:x val="0.1137199003970655"/>
                  <c:y val="5.77066391291255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1"/>
              <c:layout>
                <c:manualLayout>
                  <c:x val="-3.0333400632613281E-2"/>
                  <c:y val="2.50178563745106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2"/>
              <c:layout>
                <c:manualLayout>
                  <c:x val="-2.9640487246786428E-2"/>
                  <c:y val="-4.39527845904507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3"/>
              <c:layout>
                <c:manualLayout>
                  <c:x val="-5.0697624335419786E-2"/>
                  <c:y val="-7.80215997590465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4"/>
              <c:layout>
                <c:manualLayout>
                  <c:x val="-0.11720384951881049"/>
                  <c:y val="-0.1009552084677939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5"/>
              <c:layout>
                <c:manualLayout>
                  <c:x val="-0.15961558651322474"/>
                  <c:y val="-0.165063178578087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6"/>
              <c:layout>
                <c:manualLayout>
                  <c:x val="-1.4192879736186846E-2"/>
                  <c:y val="-0.119207148286792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7"/>
              <c:layout>
                <c:manualLayout>
                  <c:x val="0.12132256544854989"/>
                  <c:y val="-0.171760251280065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8"/>
              <c:layout>
                <c:manualLayout>
                  <c:x val="0.11468685645063613"/>
                  <c:y val="2.35394346198528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9"/>
              <c:layout>
                <c:manualLayout>
                  <c:x val="0.13257042869641295"/>
                  <c:y val="0.1419824161324101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10"/>
              <c:layout>
                <c:manualLayout>
                  <c:x val="0.14070045090517541"/>
                  <c:y val="0.161179237841171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'Agent States (Pie)'!$W$16:$AF$16</c:f>
              <c:strCache>
                <c:ptCount val="10"/>
                <c:pt idx="0">
                  <c:v>Inbound</c:v>
                </c:pt>
                <c:pt idx="1">
                  <c:v>Available</c:v>
                </c:pt>
                <c:pt idx="2">
                  <c:v>ACW</c:v>
                </c:pt>
                <c:pt idx="3">
                  <c:v>Outbound</c:v>
                </c:pt>
                <c:pt idx="4">
                  <c:v>Lch/Brk</c:v>
                </c:pt>
                <c:pt idx="5">
                  <c:v>Unavailable</c:v>
                </c:pt>
                <c:pt idx="6">
                  <c:v>Training/ Meeting/ Project</c:v>
                </c:pt>
                <c:pt idx="7">
                  <c:v>Sup Directed: Coach</c:v>
                </c:pt>
                <c:pt idx="8">
                  <c:v>System Issue: Sup Notified</c:v>
                </c:pt>
                <c:pt idx="9">
                  <c:v>Other</c:v>
                </c:pt>
              </c:strCache>
            </c:strRef>
          </c:cat>
          <c:val>
            <c:numRef>
              <c:f>'Agent States (Pie)'!$W$18:$AF$18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60"/>
      </c:pie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667045485293731"/>
          <c:y val="0.8999713150610272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56630678897158"/>
          <c:y val="0.2010756852114797"/>
          <c:w val="0.62228346456692918"/>
          <c:h val="0.65968848156275561"/>
        </c:manualLayout>
      </c:layout>
      <c:pieChart>
        <c:varyColors val="1"/>
        <c:ser>
          <c:idx val="0"/>
          <c:order val="0"/>
          <c:tx>
            <c:strRef>
              <c:f>'Agent States (Pie)'!$V$19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</a:ln>
          </c:spPr>
          <c:explosion val="9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7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8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9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Lbls>
            <c:dLbl>
              <c:idx val="0"/>
              <c:layout>
                <c:manualLayout>
                  <c:x val="0.10832453932949103"/>
                  <c:y val="4.59561407283105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1"/>
              <c:layout>
                <c:manualLayout>
                  <c:x val="3.2404686527586116E-2"/>
                  <c:y val="0.1175150237367871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2"/>
              <c:layout>
                <c:manualLayout>
                  <c:x val="1.7956002922315123E-3"/>
                  <c:y val="-6.28676333491106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3"/>
              <c:layout>
                <c:manualLayout>
                  <c:x val="2.4054982817869452E-2"/>
                  <c:y val="-8.41251810736772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4"/>
              <c:layout>
                <c:manualLayout>
                  <c:x val="-0.12125821901128353"/>
                  <c:y val="-6.90340346800913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5"/>
              <c:layout>
                <c:manualLayout>
                  <c:x val="-0.14112346781394589"/>
                  <c:y val="-0.10570514751229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6"/>
              <c:layout>
                <c:manualLayout>
                  <c:x val="4.8262575425494496E-2"/>
                  <c:y val="-3.30387390100827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7"/>
              <c:layout>
                <c:manualLayout>
                  <c:x val="0.15827339881483923"/>
                  <c:y val="-0.1187562210461400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8"/>
              <c:layout>
                <c:manualLayout>
                  <c:x val="0.21700597992261278"/>
                  <c:y val="6.98478263987493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9"/>
              <c:layout>
                <c:manualLayout>
                  <c:x val="0.15726222366534112"/>
                  <c:y val="0.16692597851498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10"/>
              <c:layout>
                <c:manualLayout>
                  <c:x val="0.16329247503855832"/>
                  <c:y val="0.1293366607862541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'Agent States (Pie)'!$W$16:$AF$16</c:f>
              <c:strCache>
                <c:ptCount val="10"/>
                <c:pt idx="0">
                  <c:v>Inbound</c:v>
                </c:pt>
                <c:pt idx="1">
                  <c:v>Available</c:v>
                </c:pt>
                <c:pt idx="2">
                  <c:v>ACW</c:v>
                </c:pt>
                <c:pt idx="3">
                  <c:v>Outbound</c:v>
                </c:pt>
                <c:pt idx="4">
                  <c:v>Lch/Brk</c:v>
                </c:pt>
                <c:pt idx="5">
                  <c:v>Unavailable</c:v>
                </c:pt>
                <c:pt idx="6">
                  <c:v>Training/ Meeting/ Project</c:v>
                </c:pt>
                <c:pt idx="7">
                  <c:v>Sup Directed: Coach</c:v>
                </c:pt>
                <c:pt idx="8">
                  <c:v>System Issue: Sup Notified</c:v>
                </c:pt>
                <c:pt idx="9">
                  <c:v>Other</c:v>
                </c:pt>
              </c:strCache>
            </c:strRef>
          </c:cat>
          <c:val>
            <c:numRef>
              <c:f>'Agent States (Pie)'!$W$19:$AF$19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60"/>
      </c:pie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the Phone'!$X$14</c:f>
              <c:strCache>
                <c:ptCount val="1"/>
                <c:pt idx="0">
                  <c:v>ACW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'Answer the Phone'!$V$15:$V$19</c:f>
              <c:strCache>
                <c:ptCount val="5"/>
                <c:pt idx="0">
                  <c:v>WO Mar 10</c:v>
                </c:pt>
                <c:pt idx="1">
                  <c:v>WO Mar 17</c:v>
                </c:pt>
                <c:pt idx="2">
                  <c:v>WO Mar 24</c:v>
                </c:pt>
                <c:pt idx="3">
                  <c:v>WO Mar 31</c:v>
                </c:pt>
                <c:pt idx="4">
                  <c:v>WO Apr 7</c:v>
                </c:pt>
              </c:strCache>
            </c:strRef>
          </c:cat>
          <c:val>
            <c:numRef>
              <c:f>'Answer the Phone'!$X$15:$X$19</c:f>
              <c:numCache>
                <c:formatCode>0</c:formatCode>
                <c:ptCount val="5"/>
                <c:pt idx="0">
                  <c:v>48.9</c:v>
                </c:pt>
                <c:pt idx="1">
                  <c:v>45.08</c:v>
                </c:pt>
                <c:pt idx="2">
                  <c:v>44.22</c:v>
                </c:pt>
                <c:pt idx="3">
                  <c:v>43.02</c:v>
                </c:pt>
                <c:pt idx="4">
                  <c:v>40.729999999999997</c:v>
                </c:pt>
              </c:numCache>
            </c:numRef>
          </c:val>
        </c:ser>
        <c:ser>
          <c:idx val="1"/>
          <c:order val="1"/>
          <c:tx>
            <c:strRef>
              <c:f>'Answer the Phone'!$Y$14</c:f>
              <c:strCache>
                <c:ptCount val="1"/>
                <c:pt idx="0">
                  <c:v>AHT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'Answer the Phone'!$V$15:$V$19</c:f>
              <c:strCache>
                <c:ptCount val="5"/>
                <c:pt idx="0">
                  <c:v>WO Mar 10</c:v>
                </c:pt>
                <c:pt idx="1">
                  <c:v>WO Mar 17</c:v>
                </c:pt>
                <c:pt idx="2">
                  <c:v>WO Mar 24</c:v>
                </c:pt>
                <c:pt idx="3">
                  <c:v>WO Mar 31</c:v>
                </c:pt>
                <c:pt idx="4">
                  <c:v>WO Apr 7</c:v>
                </c:pt>
              </c:strCache>
            </c:strRef>
          </c:cat>
          <c:val>
            <c:numRef>
              <c:f>'Answer the Phone'!$Y$15:$Y$19</c:f>
              <c:numCache>
                <c:formatCode>0</c:formatCode>
                <c:ptCount val="5"/>
                <c:pt idx="0">
                  <c:v>272.36</c:v>
                </c:pt>
                <c:pt idx="1">
                  <c:v>265.31</c:v>
                </c:pt>
                <c:pt idx="2">
                  <c:v>265.26</c:v>
                </c:pt>
                <c:pt idx="3">
                  <c:v>256.27</c:v>
                </c:pt>
                <c:pt idx="4">
                  <c:v>250.16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72608"/>
        <c:axId val="133174400"/>
      </c:barChart>
      <c:catAx>
        <c:axId val="1331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3174400"/>
        <c:crosses val="autoZero"/>
        <c:auto val="1"/>
        <c:lblAlgn val="ctr"/>
        <c:lblOffset val="100"/>
        <c:noMultiLvlLbl val="0"/>
      </c:catAx>
      <c:valAx>
        <c:axId val="133174400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one"/>
        <c:crossAx val="133172608"/>
        <c:crosses val="autoZero"/>
        <c:crossBetween val="between"/>
        <c:majorUnit val="1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'Answer the Phone'!$AE$14</c:f>
              <c:strCache>
                <c:ptCount val="1"/>
                <c:pt idx="0">
                  <c:v>%Transferred</c:v>
                </c:pt>
              </c:strCache>
            </c:strRef>
          </c:tx>
          <c:spPr>
            <a:ln w="25400" cmpd="sng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triangle"/>
            <c:size val="10"/>
            <c:spPr>
              <a:solidFill>
                <a:schemeClr val="bg1">
                  <a:lumMod val="95000"/>
                </a:schemeClr>
              </a:solidFill>
              <a:ln>
                <a:noFill/>
              </a:ln>
            </c:spPr>
          </c:marker>
          <c:dLbls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'Answer the Phone'!$AE$15:$AE$19</c:f>
              <c:numCache>
                <c:formatCode>0%</c:formatCode>
                <c:ptCount val="5"/>
                <c:pt idx="0">
                  <c:v>0.18609999999999999</c:v>
                </c:pt>
                <c:pt idx="1">
                  <c:v>0.19500000000000001</c:v>
                </c:pt>
                <c:pt idx="2">
                  <c:v>0.18740000000000001</c:v>
                </c:pt>
                <c:pt idx="3">
                  <c:v>0.19370000000000001</c:v>
                </c:pt>
                <c:pt idx="4">
                  <c:v>0.20530000000000001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2688"/>
        <c:axId val="133204224"/>
      </c:lineChart>
      <c:catAx>
        <c:axId val="133202688"/>
        <c:scaling>
          <c:orientation val="minMax"/>
        </c:scaling>
        <c:delete val="1"/>
        <c:axPos val="b"/>
        <c:majorTickMark val="out"/>
        <c:minorTickMark val="none"/>
        <c:tickLblPos val="none"/>
        <c:crossAx val="133204224"/>
        <c:crosses val="autoZero"/>
        <c:auto val="1"/>
        <c:lblAlgn val="ctr"/>
        <c:lblOffset val="100"/>
        <c:noMultiLvlLbl val="0"/>
      </c:catAx>
      <c:valAx>
        <c:axId val="13320422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13320268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'Answer the Phone'!$AA$14</c:f>
              <c:strCache>
                <c:ptCount val="1"/>
                <c:pt idx="0">
                  <c:v>%Abandons</c:v>
                </c:pt>
              </c:strCache>
            </c:strRef>
          </c:tx>
          <c:spPr>
            <a:ln w="25400" cmpd="sng">
              <a:solidFill>
                <a:schemeClr val="bg1">
                  <a:lumMod val="50000"/>
                </a:schemeClr>
              </a:solidFill>
              <a:prstDash val="sysDot"/>
              <a:round/>
            </a:ln>
          </c:spPr>
          <c:marker>
            <c:symbol val="triangle"/>
            <c:size val="8"/>
            <c:spPr>
              <a:solidFill>
                <a:schemeClr val="bg1">
                  <a:lumMod val="95000"/>
                </a:schemeClr>
              </a:solidFill>
              <a:ln>
                <a:noFill/>
              </a:ln>
            </c:spPr>
          </c:marker>
          <c:dLbls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'Answer the Phone'!$AA$15:$AA$19</c:f>
              <c:numCache>
                <c:formatCode>0%</c:formatCode>
                <c:ptCount val="5"/>
                <c:pt idx="0">
                  <c:v>1.4200000000000001E-2</c:v>
                </c:pt>
                <c:pt idx="1">
                  <c:v>1.2699999999999999E-2</c:v>
                </c:pt>
                <c:pt idx="2">
                  <c:v>1.47E-2</c:v>
                </c:pt>
                <c:pt idx="3">
                  <c:v>1.72E-2</c:v>
                </c:pt>
                <c:pt idx="4">
                  <c:v>1.2999999999999999E-2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25120"/>
        <c:axId val="135939200"/>
      </c:lineChart>
      <c:catAx>
        <c:axId val="135925120"/>
        <c:scaling>
          <c:orientation val="minMax"/>
        </c:scaling>
        <c:delete val="1"/>
        <c:axPos val="b"/>
        <c:majorTickMark val="out"/>
        <c:minorTickMark val="none"/>
        <c:tickLblPos val="none"/>
        <c:crossAx val="135939200"/>
        <c:crosses val="autoZero"/>
        <c:auto val="1"/>
        <c:lblAlgn val="ctr"/>
        <c:lblOffset val="100"/>
        <c:noMultiLvlLbl val="0"/>
      </c:catAx>
      <c:valAx>
        <c:axId val="13593920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13592512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'Answer the Phone'!$AF$14</c:f>
              <c:strCache>
                <c:ptCount val="1"/>
                <c:pt idx="0">
                  <c:v>Avg Handled Daily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triangle"/>
            <c:size val="8"/>
            <c:spPr>
              <a:solidFill>
                <a:schemeClr val="bg1">
                  <a:lumMod val="95000"/>
                </a:schemeClr>
              </a:solidFill>
              <a:ln>
                <a:noFill/>
              </a:ln>
            </c:spPr>
          </c:marker>
          <c:dLbls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'Answer the Phone'!$AF$15:$AF$19</c:f>
              <c:numCache>
                <c:formatCode>0</c:formatCode>
                <c:ptCount val="5"/>
                <c:pt idx="0">
                  <c:v>1237</c:v>
                </c:pt>
                <c:pt idx="1">
                  <c:v>1254.4000000000001</c:v>
                </c:pt>
                <c:pt idx="2">
                  <c:v>1249.8</c:v>
                </c:pt>
                <c:pt idx="3">
                  <c:v>1281.2</c:v>
                </c:pt>
                <c:pt idx="4">
                  <c:v>1247.8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67488"/>
        <c:axId val="135969024"/>
      </c:lineChart>
      <c:catAx>
        <c:axId val="135967488"/>
        <c:scaling>
          <c:orientation val="minMax"/>
        </c:scaling>
        <c:delete val="1"/>
        <c:axPos val="b"/>
        <c:majorTickMark val="out"/>
        <c:minorTickMark val="none"/>
        <c:tickLblPos val="none"/>
        <c:crossAx val="135969024"/>
        <c:crosses val="autoZero"/>
        <c:auto val="1"/>
        <c:lblAlgn val="ctr"/>
        <c:lblOffset val="100"/>
        <c:noMultiLvlLbl val="0"/>
      </c:catAx>
      <c:valAx>
        <c:axId val="135969024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one"/>
        <c:crossAx val="1359674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'Show Up'!$W$14</c:f>
              <c:strCache>
                <c:ptCount val="1"/>
                <c:pt idx="0">
                  <c:v>Unapproved (hrs)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'Show Up'!$V$15:$V$19</c:f>
              <c:strCache>
                <c:ptCount val="5"/>
                <c:pt idx="0">
                  <c:v>WO Mar 10</c:v>
                </c:pt>
                <c:pt idx="1">
                  <c:v>WO Mar 17</c:v>
                </c:pt>
                <c:pt idx="2">
                  <c:v>WO Mar 24</c:v>
                </c:pt>
                <c:pt idx="3">
                  <c:v>WO Mar 31</c:v>
                </c:pt>
                <c:pt idx="4">
                  <c:v>WO Apr 7</c:v>
                </c:pt>
              </c:strCache>
            </c:strRef>
          </c:cat>
          <c:val>
            <c:numRef>
              <c:f>'Show Up'!$W$15:$W$19</c:f>
              <c:numCache>
                <c:formatCode>0</c:formatCode>
                <c:ptCount val="5"/>
                <c:pt idx="0">
                  <c:v>127</c:v>
                </c:pt>
                <c:pt idx="1">
                  <c:v>89</c:v>
                </c:pt>
                <c:pt idx="2">
                  <c:v>46</c:v>
                </c:pt>
                <c:pt idx="3">
                  <c:v>70</c:v>
                </c:pt>
                <c:pt idx="4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6394240"/>
        <c:axId val="136392704"/>
      </c:barChart>
      <c:lineChart>
        <c:grouping val="standard"/>
        <c:varyColors val="0"/>
        <c:ser>
          <c:idx val="1"/>
          <c:order val="1"/>
          <c:tx>
            <c:strRef>
              <c:f>'Show Up'!$X$14</c:f>
              <c:strCache>
                <c:ptCount val="1"/>
                <c:pt idx="0">
                  <c:v>% Unapproved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spPr>
              <a:noFill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'Show Up'!$V$15:$V$19</c:f>
              <c:strCache>
                <c:ptCount val="5"/>
                <c:pt idx="0">
                  <c:v>WO Mar 10</c:v>
                </c:pt>
                <c:pt idx="1">
                  <c:v>WO Mar 17</c:v>
                </c:pt>
                <c:pt idx="2">
                  <c:v>WO Mar 24</c:v>
                </c:pt>
                <c:pt idx="3">
                  <c:v>WO Mar 31</c:v>
                </c:pt>
                <c:pt idx="4">
                  <c:v>WO Apr 7</c:v>
                </c:pt>
              </c:strCache>
            </c:strRef>
          </c:cat>
          <c:val>
            <c:numRef>
              <c:f>'Show Up'!$X$15:$X$19</c:f>
              <c:numCache>
                <c:formatCode>0%</c:formatCode>
                <c:ptCount val="5"/>
                <c:pt idx="0">
                  <c:v>0.11204234671371857</c:v>
                </c:pt>
                <c:pt idx="1">
                  <c:v>0.08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318336"/>
        <c:axId val="136382720"/>
      </c:lineChart>
      <c:catAx>
        <c:axId val="1363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6382720"/>
        <c:crosses val="autoZero"/>
        <c:auto val="1"/>
        <c:lblAlgn val="ctr"/>
        <c:lblOffset val="100"/>
        <c:noMultiLvlLbl val="0"/>
      </c:catAx>
      <c:valAx>
        <c:axId val="1363827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136318336"/>
        <c:crosses val="autoZero"/>
        <c:crossBetween val="between"/>
      </c:valAx>
      <c:valAx>
        <c:axId val="13639270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36394240"/>
        <c:crosses val="max"/>
        <c:crossBetween val="between"/>
      </c:valAx>
      <c:catAx>
        <c:axId val="136394240"/>
        <c:scaling>
          <c:orientation val="minMax"/>
        </c:scaling>
        <c:delete val="1"/>
        <c:axPos val="b"/>
        <c:majorTickMark val="out"/>
        <c:minorTickMark val="none"/>
        <c:tickLblPos val="none"/>
        <c:crossAx val="136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'Show Up'!$Y$14</c:f>
              <c:strCache>
                <c:ptCount val="1"/>
                <c:pt idx="0">
                  <c:v>Approved (hrs)</c:v>
                </c:pt>
              </c:strCache>
            </c:strRef>
          </c:tx>
          <c:spPr>
            <a:solidFill>
              <a:srgbClr val="5F95D7"/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'Show Up'!$V$15:$V$19</c:f>
              <c:strCache>
                <c:ptCount val="5"/>
                <c:pt idx="0">
                  <c:v>WO Mar 10</c:v>
                </c:pt>
                <c:pt idx="1">
                  <c:v>WO Mar 17</c:v>
                </c:pt>
                <c:pt idx="2">
                  <c:v>WO Mar 24</c:v>
                </c:pt>
                <c:pt idx="3">
                  <c:v>WO Mar 31</c:v>
                </c:pt>
                <c:pt idx="4">
                  <c:v>WO Apr 7</c:v>
                </c:pt>
              </c:strCache>
            </c:strRef>
          </c:cat>
          <c:val>
            <c:numRef>
              <c:f>'Show Up'!$Y$15:$Y$19</c:f>
              <c:numCache>
                <c:formatCode>0</c:formatCode>
                <c:ptCount val="5"/>
                <c:pt idx="0">
                  <c:v>110.5</c:v>
                </c:pt>
                <c:pt idx="1">
                  <c:v>101</c:v>
                </c:pt>
                <c:pt idx="2">
                  <c:v>58</c:v>
                </c:pt>
                <c:pt idx="3">
                  <c:v>38</c:v>
                </c:pt>
                <c:pt idx="4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6442624"/>
        <c:axId val="136440832"/>
      </c:barChart>
      <c:lineChart>
        <c:grouping val="standard"/>
        <c:varyColors val="0"/>
        <c:ser>
          <c:idx val="1"/>
          <c:order val="1"/>
          <c:tx>
            <c:strRef>
              <c:f>'Show Up'!$Z$14</c:f>
              <c:strCache>
                <c:ptCount val="1"/>
                <c:pt idx="0">
                  <c:v>% Approved</c:v>
                </c:pt>
              </c:strCache>
            </c:strRef>
          </c:tx>
          <c:spPr>
            <a:ln>
              <a:solidFill>
                <a:srgbClr val="5F95D7"/>
              </a:solidFill>
            </a:ln>
          </c:spPr>
          <c:marker>
            <c:symbol val="none"/>
          </c:marker>
          <c:dLbls>
            <c:spPr>
              <a:noFill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'Show Up'!$V$15:$V$19</c:f>
              <c:strCache>
                <c:ptCount val="5"/>
                <c:pt idx="0">
                  <c:v>WO Mar 10</c:v>
                </c:pt>
                <c:pt idx="1">
                  <c:v>WO Mar 17</c:v>
                </c:pt>
                <c:pt idx="2">
                  <c:v>WO Mar 24</c:v>
                </c:pt>
                <c:pt idx="3">
                  <c:v>WO Mar 31</c:v>
                </c:pt>
                <c:pt idx="4">
                  <c:v>WO Apr 7</c:v>
                </c:pt>
              </c:strCache>
            </c:strRef>
          </c:cat>
          <c:val>
            <c:numRef>
              <c:f>'Show Up'!$Z$15:$Z$19</c:f>
              <c:numCache>
                <c:formatCode>0%</c:formatCode>
                <c:ptCount val="5"/>
                <c:pt idx="0">
                  <c:v>9.7485663872959857E-2</c:v>
                </c:pt>
                <c:pt idx="1">
                  <c:v>0.09</c:v>
                </c:pt>
                <c:pt idx="2">
                  <c:v>0.06</c:v>
                </c:pt>
                <c:pt idx="3">
                  <c:v>0.04</c:v>
                </c:pt>
                <c:pt idx="4">
                  <c:v>0.09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428160"/>
        <c:axId val="136439296"/>
      </c:lineChart>
      <c:catAx>
        <c:axId val="13642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136439296"/>
        <c:crosses val="autoZero"/>
        <c:auto val="1"/>
        <c:lblAlgn val="ctr"/>
        <c:lblOffset val="100"/>
        <c:noMultiLvlLbl val="0"/>
      </c:catAx>
      <c:valAx>
        <c:axId val="1364392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136428160"/>
        <c:crosses val="autoZero"/>
        <c:crossBetween val="between"/>
      </c:valAx>
      <c:valAx>
        <c:axId val="13644083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36442624"/>
        <c:crosses val="max"/>
        <c:crossBetween val="between"/>
      </c:valAx>
      <c:catAx>
        <c:axId val="136442624"/>
        <c:scaling>
          <c:orientation val="minMax"/>
        </c:scaling>
        <c:delete val="1"/>
        <c:axPos val="b"/>
        <c:majorTickMark val="out"/>
        <c:minorTickMark val="none"/>
        <c:tickLblPos val="none"/>
        <c:crossAx val="13644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'Follow Your Schedule'!$W$16</c:f>
              <c:strCache>
                <c:ptCount val="1"/>
                <c:pt idx="0">
                  <c:v>Adherence</c:v>
                </c:pt>
              </c:strCache>
            </c:strRef>
          </c:tx>
          <c:spPr>
            <a:solidFill>
              <a:srgbClr val="0033CC">
                <a:alpha val="33000"/>
              </a:srgbClr>
            </a:solidFill>
          </c:spPr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'Follow Your Schedule'!$V$17:$V$21</c:f>
              <c:strCache>
                <c:ptCount val="5"/>
                <c:pt idx="0">
                  <c:v>WO Mar 10</c:v>
                </c:pt>
                <c:pt idx="1">
                  <c:v>WO Mar 17</c:v>
                </c:pt>
                <c:pt idx="2">
                  <c:v>WO Mar 24</c:v>
                </c:pt>
                <c:pt idx="3">
                  <c:v>WO Mar 31</c:v>
                </c:pt>
                <c:pt idx="4">
                  <c:v>WO Apr 7</c:v>
                </c:pt>
              </c:strCache>
            </c:strRef>
          </c:cat>
          <c:val>
            <c:numRef>
              <c:f>'Follow Your Schedule'!$W$17:$W$21</c:f>
              <c:numCache>
                <c:formatCode>0%</c:formatCode>
                <c:ptCount val="5"/>
                <c:pt idx="0">
                  <c:v>0.94179999999999997</c:v>
                </c:pt>
                <c:pt idx="1">
                  <c:v>0.94889999999999997</c:v>
                </c:pt>
                <c:pt idx="2">
                  <c:v>0.94320000000000004</c:v>
                </c:pt>
                <c:pt idx="3">
                  <c:v>0.95130000000000003</c:v>
                </c:pt>
                <c:pt idx="4">
                  <c:v>0.9536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6456064"/>
        <c:axId val="136457600"/>
      </c:barChart>
      <c:lineChart>
        <c:grouping val="standard"/>
        <c:varyColors val="0"/>
        <c:ser>
          <c:idx val="1"/>
          <c:order val="1"/>
          <c:tx>
            <c:strRef>
              <c:f>'Follow Your Schedule'!$X$16</c:f>
              <c:strCache>
                <c:ptCount val="1"/>
                <c:pt idx="0">
                  <c:v>Target Adherence (90%)</c:v>
                </c:pt>
              </c:strCache>
            </c:strRef>
          </c:tx>
          <c:spPr>
            <a:ln>
              <a:solidFill>
                <a:srgbClr val="0033CC"/>
              </a:solidFill>
            </a:ln>
          </c:spPr>
          <c:marker>
            <c:symbol val="none"/>
          </c:marker>
          <c:dLbls>
            <c:delete val="1"/>
          </c:dLbls>
          <c:cat>
            <c:strRef>
              <c:f>'Follow Your Schedule'!$V$17:$V$21</c:f>
              <c:strCache>
                <c:ptCount val="5"/>
                <c:pt idx="0">
                  <c:v>WO Mar 10</c:v>
                </c:pt>
                <c:pt idx="1">
                  <c:v>WO Mar 17</c:v>
                </c:pt>
                <c:pt idx="2">
                  <c:v>WO Mar 24</c:v>
                </c:pt>
                <c:pt idx="3">
                  <c:v>WO Mar 31</c:v>
                </c:pt>
                <c:pt idx="4">
                  <c:v>WO Apr 7</c:v>
                </c:pt>
              </c:strCache>
            </c:strRef>
          </c:cat>
          <c:val>
            <c:numRef>
              <c:f>'Follow Your Schedule'!$X$17:$X$21</c:f>
              <c:numCache>
                <c:formatCode>0%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456064"/>
        <c:axId val="136457600"/>
      </c:lineChart>
      <c:catAx>
        <c:axId val="13645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6457600"/>
        <c:crosses val="autoZero"/>
        <c:auto val="1"/>
        <c:lblAlgn val="ctr"/>
        <c:lblOffset val="100"/>
        <c:noMultiLvlLbl val="0"/>
      </c:catAx>
      <c:valAx>
        <c:axId val="13645760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136456064"/>
        <c:crosses val="autoZero"/>
        <c:crossBetween val="between"/>
      </c:valAx>
      <c:spPr>
        <a:noFill/>
        <a:ln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'Getting Better'!$W$16</c:f>
              <c:strCache>
                <c:ptCount val="1"/>
                <c:pt idx="0">
                  <c:v>Scored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'Getting Better'!$V$17:$V$21</c:f>
              <c:strCache>
                <c:ptCount val="5"/>
                <c:pt idx="0">
                  <c:v>WO Mar 10</c:v>
                </c:pt>
                <c:pt idx="1">
                  <c:v>WO Mar 17</c:v>
                </c:pt>
                <c:pt idx="2">
                  <c:v>WO Mar 24</c:v>
                </c:pt>
                <c:pt idx="3">
                  <c:v>WO Mar 31</c:v>
                </c:pt>
                <c:pt idx="4">
                  <c:v>WO Apr 7</c:v>
                </c:pt>
              </c:strCache>
            </c:strRef>
          </c:cat>
          <c:val>
            <c:numRef>
              <c:f>'Getting Better'!$W$17:$W$21</c:f>
              <c:numCache>
                <c:formatCode>General</c:formatCode>
                <c:ptCount val="5"/>
                <c:pt idx="0">
                  <c:v>66</c:v>
                </c:pt>
                <c:pt idx="1">
                  <c:v>71</c:v>
                </c:pt>
                <c:pt idx="2">
                  <c:v>76</c:v>
                </c:pt>
                <c:pt idx="3">
                  <c:v>53</c:v>
                </c:pt>
                <c:pt idx="4">
                  <c:v>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6716288"/>
        <c:axId val="136718976"/>
      </c:barChart>
      <c:lineChart>
        <c:grouping val="standard"/>
        <c:varyColors val="0"/>
        <c:ser>
          <c:idx val="3"/>
          <c:order val="2"/>
          <c:tx>
            <c:strRef>
              <c:f>'Getting Better'!$Z$16</c:f>
              <c:strCache>
                <c:ptCount val="1"/>
                <c:pt idx="0">
                  <c:v>10% Above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40"/>
            <c:spPr>
              <a:solidFill>
                <a:srgbClr val="FFFF00"/>
              </a:solidFill>
              <a:ln w="12700">
                <a:solidFill>
                  <a:srgbClr val="FFFF00"/>
                </a:solidFill>
              </a:ln>
            </c:spPr>
          </c:marker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'Getting Better'!$Z$17:$Z$21</c:f>
              <c:numCache>
                <c:formatCode>0</c:formatCode>
                <c:ptCount val="5"/>
                <c:pt idx="0">
                  <c:v>59.4</c:v>
                </c:pt>
                <c:pt idx="1">
                  <c:v>59.4</c:v>
                </c:pt>
                <c:pt idx="2">
                  <c:v>55</c:v>
                </c:pt>
                <c:pt idx="3">
                  <c:v>55</c:v>
                </c:pt>
                <c:pt idx="4">
                  <c:v>52.8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'Getting Better'!$AA$16</c:f>
              <c:strCache>
                <c:ptCount val="1"/>
                <c:pt idx="0">
                  <c:v>10% Below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40"/>
            <c:spPr>
              <a:solidFill>
                <a:srgbClr val="FFFF00"/>
              </a:solidFill>
              <a:ln w="12700">
                <a:solidFill>
                  <a:srgbClr val="FFFF00"/>
                </a:solidFill>
              </a:ln>
            </c:spPr>
          </c:marker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'Getting Better'!$AA$17:$AA$21</c:f>
              <c:numCache>
                <c:formatCode>0</c:formatCode>
                <c:ptCount val="5"/>
                <c:pt idx="0">
                  <c:v>48.6</c:v>
                </c:pt>
                <c:pt idx="1">
                  <c:v>48.6</c:v>
                </c:pt>
                <c:pt idx="2">
                  <c:v>45</c:v>
                </c:pt>
                <c:pt idx="3">
                  <c:v>45</c:v>
                </c:pt>
                <c:pt idx="4">
                  <c:v>43.2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16288"/>
        <c:axId val="136718976"/>
      </c:lineChart>
      <c:lineChart>
        <c:grouping val="standard"/>
        <c:varyColors val="0"/>
        <c:ser>
          <c:idx val="1"/>
          <c:order val="1"/>
          <c:tx>
            <c:strRef>
              <c:f>'Getting Better'!$X$16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'Getting Better'!$V$17:$V$21</c:f>
              <c:strCache>
                <c:ptCount val="5"/>
                <c:pt idx="0">
                  <c:v>WO Mar 10</c:v>
                </c:pt>
                <c:pt idx="1">
                  <c:v>WO Mar 17</c:v>
                </c:pt>
                <c:pt idx="2">
                  <c:v>WO Mar 24</c:v>
                </c:pt>
                <c:pt idx="3">
                  <c:v>WO Mar 31</c:v>
                </c:pt>
                <c:pt idx="4">
                  <c:v>WO Apr 7</c:v>
                </c:pt>
              </c:strCache>
            </c:strRef>
          </c:cat>
          <c:val>
            <c:numRef>
              <c:f>'Getting Better'!$X$17:$X$21</c:f>
              <c:numCache>
                <c:formatCode>0%</c:formatCode>
                <c:ptCount val="5"/>
                <c:pt idx="0">
                  <c:v>0.93</c:v>
                </c:pt>
                <c:pt idx="1">
                  <c:v>0.96</c:v>
                </c:pt>
                <c:pt idx="2">
                  <c:v>0.96</c:v>
                </c:pt>
                <c:pt idx="3">
                  <c:v>0.95</c:v>
                </c:pt>
                <c:pt idx="4">
                  <c:v>0.96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726400"/>
        <c:axId val="136724864"/>
      </c:lineChart>
      <c:catAx>
        <c:axId val="1367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6718976"/>
        <c:crosses val="autoZero"/>
        <c:auto val="1"/>
        <c:lblAlgn val="ctr"/>
        <c:lblOffset val="100"/>
        <c:noMultiLvlLbl val="0"/>
      </c:catAx>
      <c:valAx>
        <c:axId val="13671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36716288"/>
        <c:crosses val="autoZero"/>
        <c:crossBetween val="between"/>
      </c:valAx>
      <c:valAx>
        <c:axId val="136724864"/>
        <c:scaling>
          <c:orientation val="minMax"/>
          <c:max val="1"/>
          <c:min val="0.70000000000000062"/>
        </c:scaling>
        <c:delete val="0"/>
        <c:axPos val="r"/>
        <c:numFmt formatCode="0%" sourceLinked="1"/>
        <c:majorTickMark val="out"/>
        <c:minorTickMark val="none"/>
        <c:tickLblPos val="nextTo"/>
        <c:crossAx val="136726400"/>
        <c:crosses val="max"/>
        <c:crossBetween val="between"/>
      </c:valAx>
      <c:catAx>
        <c:axId val="13672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672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Scroll" dx="16" fmlaLink="$U$14" horiz="1" max="100" page="10" val="11"/>
</file>

<file path=xl/ctrlProps/ctrlProp2.xml><?xml version="1.0" encoding="utf-8"?>
<formControlPr xmlns="http://schemas.microsoft.com/office/spreadsheetml/2009/9/main" objectType="Scroll" dx="16" fmlaLink="$U$15" horiz="1" max="100" page="10" val="10"/>
</file>

<file path=xl/ctrlProps/ctrlProp3.xml><?xml version="1.0" encoding="utf-8"?>
<formControlPr xmlns="http://schemas.microsoft.com/office/spreadsheetml/2009/9/main" objectType="Scroll" dx="16" fmlaLink="$U$15" horiz="1" max="100" page="10" val="10"/>
</file>

<file path=xl/ctrlProps/ctrlProp4.xml><?xml version="1.0" encoding="utf-8"?>
<formControlPr xmlns="http://schemas.microsoft.com/office/spreadsheetml/2009/9/main" objectType="Scroll" dx="16" fmlaLink="$U$17" horiz="1" max="100" page="10" val="10"/>
</file>

<file path=xl/ctrlProps/ctrlProp5.xml><?xml version="1.0" encoding="utf-8"?>
<formControlPr xmlns="http://schemas.microsoft.com/office/spreadsheetml/2009/9/main" objectType="Scroll" dx="16" fmlaLink="$U$17" horiz="1" max="100" page="10" val="10"/>
</file>

<file path=xl/ctrlProps/ctrlProp6.xml><?xml version="1.0" encoding="utf-8"?>
<formControlPr xmlns="http://schemas.microsoft.com/office/spreadsheetml/2009/9/main" objectType="Scroll" dx="16" fmlaLink="$U$17" horiz="1" max="100" page="10" val="28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Answer the Phone'!A1"/><Relationship Id="rId7" Type="http://schemas.openxmlformats.org/officeDocument/2006/relationships/hyperlink" Target="#'Agent States (Pie)'!A1"/><Relationship Id="rId2" Type="http://schemas.openxmlformats.org/officeDocument/2006/relationships/hyperlink" Target="#'Show Up'!A1"/><Relationship Id="rId1" Type="http://schemas.openxmlformats.org/officeDocument/2006/relationships/hyperlink" Target="#'Getting Better'!A1"/><Relationship Id="rId6" Type="http://schemas.openxmlformats.org/officeDocument/2006/relationships/image" Target="../media/image1.jpeg"/><Relationship Id="rId5" Type="http://schemas.openxmlformats.org/officeDocument/2006/relationships/hyperlink" Target="#'Data Input'!A1"/><Relationship Id="rId4" Type="http://schemas.openxmlformats.org/officeDocument/2006/relationships/hyperlink" Target="#'Follow Your Schedule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Show Up'!A1"/><Relationship Id="rId7" Type="http://schemas.openxmlformats.org/officeDocument/2006/relationships/hyperlink" Target="#'Agent States (Pie)'!A1"/><Relationship Id="rId2" Type="http://schemas.openxmlformats.org/officeDocument/2006/relationships/hyperlink" Target="#'Getting Better'!A1"/><Relationship Id="rId1" Type="http://schemas.openxmlformats.org/officeDocument/2006/relationships/hyperlink" Target="#Summary!A1"/><Relationship Id="rId6" Type="http://schemas.openxmlformats.org/officeDocument/2006/relationships/image" Target="../media/image1.jpeg"/><Relationship Id="rId5" Type="http://schemas.openxmlformats.org/officeDocument/2006/relationships/hyperlink" Target="#'Follow Your Schedule'!A1"/><Relationship Id="rId4" Type="http://schemas.openxmlformats.org/officeDocument/2006/relationships/hyperlink" Target="#'Answer the Phone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hyperlink" Target="#'Show Up'!A1"/><Relationship Id="rId7" Type="http://schemas.openxmlformats.org/officeDocument/2006/relationships/chart" Target="../charts/chart1.xml"/><Relationship Id="rId12" Type="http://schemas.openxmlformats.org/officeDocument/2006/relationships/hyperlink" Target="#'Agent States (Pie)'!A1"/><Relationship Id="rId2" Type="http://schemas.openxmlformats.org/officeDocument/2006/relationships/hyperlink" Target="#'Getting Better'!A1"/><Relationship Id="rId1" Type="http://schemas.openxmlformats.org/officeDocument/2006/relationships/hyperlink" Target="#Summary!A1"/><Relationship Id="rId6" Type="http://schemas.openxmlformats.org/officeDocument/2006/relationships/image" Target="../media/image1.jpeg"/><Relationship Id="rId11" Type="http://schemas.openxmlformats.org/officeDocument/2006/relationships/chart" Target="../charts/chart5.xml"/><Relationship Id="rId5" Type="http://schemas.openxmlformats.org/officeDocument/2006/relationships/hyperlink" Target="#'Data Input'!A1"/><Relationship Id="rId10" Type="http://schemas.openxmlformats.org/officeDocument/2006/relationships/chart" Target="../charts/chart4.xml"/><Relationship Id="rId4" Type="http://schemas.openxmlformats.org/officeDocument/2006/relationships/hyperlink" Target="#'Follow Your Schedule'!A1"/><Relationship Id="rId9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Agent States (Pie)'!A1"/><Relationship Id="rId3" Type="http://schemas.openxmlformats.org/officeDocument/2006/relationships/hyperlink" Target="#'Answer the Phone'!A1"/><Relationship Id="rId7" Type="http://schemas.openxmlformats.org/officeDocument/2006/relationships/chart" Target="../charts/chart6.xml"/><Relationship Id="rId2" Type="http://schemas.openxmlformats.org/officeDocument/2006/relationships/hyperlink" Target="#'Getting Better'!A1"/><Relationship Id="rId1" Type="http://schemas.openxmlformats.org/officeDocument/2006/relationships/hyperlink" Target="#Summary!A1"/><Relationship Id="rId6" Type="http://schemas.openxmlformats.org/officeDocument/2006/relationships/image" Target="../media/image1.jpeg"/><Relationship Id="rId5" Type="http://schemas.openxmlformats.org/officeDocument/2006/relationships/hyperlink" Target="#'Data Input'!A1"/><Relationship Id="rId4" Type="http://schemas.openxmlformats.org/officeDocument/2006/relationships/hyperlink" Target="#'Follow Your Schedule'!A1"/><Relationship Id="rId9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Agent States (Pie)'!A1"/><Relationship Id="rId3" Type="http://schemas.openxmlformats.org/officeDocument/2006/relationships/hyperlink" Target="#'Getting Better'!A1"/><Relationship Id="rId7" Type="http://schemas.openxmlformats.org/officeDocument/2006/relationships/image" Target="../media/image1.jpeg"/><Relationship Id="rId2" Type="http://schemas.openxmlformats.org/officeDocument/2006/relationships/hyperlink" Target="#Summary!A1"/><Relationship Id="rId1" Type="http://schemas.openxmlformats.org/officeDocument/2006/relationships/chart" Target="../charts/chart8.xml"/><Relationship Id="rId6" Type="http://schemas.openxmlformats.org/officeDocument/2006/relationships/hyperlink" Target="#'Data Input'!A1"/><Relationship Id="rId5" Type="http://schemas.openxmlformats.org/officeDocument/2006/relationships/hyperlink" Target="#'Answer the Phone'!A1"/><Relationship Id="rId4" Type="http://schemas.openxmlformats.org/officeDocument/2006/relationships/hyperlink" Target="#'Show Up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Agent States (Pie)'!A1"/><Relationship Id="rId3" Type="http://schemas.openxmlformats.org/officeDocument/2006/relationships/hyperlink" Target="#'Answer the Phone'!A1"/><Relationship Id="rId7" Type="http://schemas.openxmlformats.org/officeDocument/2006/relationships/image" Target="../media/image1.jpeg"/><Relationship Id="rId2" Type="http://schemas.openxmlformats.org/officeDocument/2006/relationships/hyperlink" Target="#'Show Up'!A1"/><Relationship Id="rId1" Type="http://schemas.openxmlformats.org/officeDocument/2006/relationships/hyperlink" Target="#Summary!A1"/><Relationship Id="rId6" Type="http://schemas.openxmlformats.org/officeDocument/2006/relationships/chart" Target="../charts/chart9.xml"/><Relationship Id="rId5" Type="http://schemas.openxmlformats.org/officeDocument/2006/relationships/hyperlink" Target="#'Data Input'!A1"/><Relationship Id="rId4" Type="http://schemas.openxmlformats.org/officeDocument/2006/relationships/hyperlink" Target="#'Follow Your Schedule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hyperlink" Target="#'Show Up'!A1"/><Relationship Id="rId7" Type="http://schemas.openxmlformats.org/officeDocument/2006/relationships/image" Target="../media/image1.jpeg"/><Relationship Id="rId2" Type="http://schemas.openxmlformats.org/officeDocument/2006/relationships/hyperlink" Target="#'Getting Better'!A1"/><Relationship Id="rId1" Type="http://schemas.openxmlformats.org/officeDocument/2006/relationships/hyperlink" Target="#Summary!A1"/><Relationship Id="rId6" Type="http://schemas.openxmlformats.org/officeDocument/2006/relationships/hyperlink" Target="#'Data Input'!A1"/><Relationship Id="rId11" Type="http://schemas.openxmlformats.org/officeDocument/2006/relationships/image" Target="../media/image2.png"/><Relationship Id="rId5" Type="http://schemas.openxmlformats.org/officeDocument/2006/relationships/hyperlink" Target="#'Follow Your Schedule'!A1"/><Relationship Id="rId10" Type="http://schemas.openxmlformats.org/officeDocument/2006/relationships/chart" Target="../charts/chart12.xml"/><Relationship Id="rId4" Type="http://schemas.openxmlformats.org/officeDocument/2006/relationships/hyperlink" Target="#'Answer the Phone'!A1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0</xdr:row>
      <xdr:rowOff>28574</xdr:rowOff>
    </xdr:from>
    <xdr:to>
      <xdr:col>18</xdr:col>
      <xdr:colOff>552450</xdr:colOff>
      <xdr:row>3</xdr:row>
      <xdr:rowOff>152399</xdr:rowOff>
    </xdr:to>
    <xdr:sp macro="" textlink="">
      <xdr:nvSpPr>
        <xdr:cNvPr id="2" name="Rounded Rectangle 1"/>
        <xdr:cNvSpPr/>
      </xdr:nvSpPr>
      <xdr:spPr>
        <a:xfrm>
          <a:off x="47625" y="28574"/>
          <a:ext cx="10934700" cy="69532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0</xdr:col>
      <xdr:colOff>47622</xdr:colOff>
      <xdr:row>2</xdr:row>
      <xdr:rowOff>123824</xdr:rowOff>
    </xdr:from>
    <xdr:to>
      <xdr:col>18</xdr:col>
      <xdr:colOff>523874</xdr:colOff>
      <xdr:row>3</xdr:row>
      <xdr:rowOff>133347</xdr:rowOff>
    </xdr:to>
    <xdr:sp macro="" textlink="">
      <xdr:nvSpPr>
        <xdr:cNvPr id="3" name="Round Same Side Corner Rectangle 2"/>
        <xdr:cNvSpPr/>
      </xdr:nvSpPr>
      <xdr:spPr>
        <a:xfrm rot="10800000">
          <a:off x="47622" y="504824"/>
          <a:ext cx="10906127" cy="200023"/>
        </a:xfrm>
        <a:prstGeom prst="round2SameRect">
          <a:avLst>
            <a:gd name="adj1" fmla="val 50000"/>
            <a:gd name="adj2" fmla="val 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1</xdr:col>
      <xdr:colOff>104775</xdr:colOff>
      <xdr:row>2</xdr:row>
      <xdr:rowOff>114300</xdr:rowOff>
    </xdr:from>
    <xdr:to>
      <xdr:col>2</xdr:col>
      <xdr:colOff>485775</xdr:colOff>
      <xdr:row>3</xdr:row>
      <xdr:rowOff>142875</xdr:rowOff>
    </xdr:to>
    <xdr:sp macro="" textlink="">
      <xdr:nvSpPr>
        <xdr:cNvPr id="4" name="Rectangle 3"/>
        <xdr:cNvSpPr/>
      </xdr:nvSpPr>
      <xdr:spPr>
        <a:xfrm>
          <a:off x="171450" y="495300"/>
          <a:ext cx="990600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Summary</a:t>
          </a:r>
        </a:p>
      </xdr:txBody>
    </xdr:sp>
    <xdr:clientData/>
  </xdr:twoCellAnchor>
  <xdr:twoCellAnchor editAs="absolute">
    <xdr:from>
      <xdr:col>9</xdr:col>
      <xdr:colOff>552449</xdr:colOff>
      <xdr:row>2</xdr:row>
      <xdr:rowOff>123825</xdr:rowOff>
    </xdr:from>
    <xdr:to>
      <xdr:col>11</xdr:col>
      <xdr:colOff>504824</xdr:colOff>
      <xdr:row>3</xdr:row>
      <xdr:rowOff>142875</xdr:rowOff>
    </xdr:to>
    <xdr:sp macro="" textlink="">
      <xdr:nvSpPr>
        <xdr:cNvPr id="5" name="Rectangle 4">
          <a:hlinkClick xmlns:r="http://schemas.openxmlformats.org/officeDocument/2006/relationships" r:id="rId1"/>
        </xdr:cNvPr>
        <xdr:cNvSpPr/>
      </xdr:nvSpPr>
      <xdr:spPr>
        <a:xfrm>
          <a:off x="5495924" y="504825"/>
          <a:ext cx="1171575" cy="2095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Getting Better</a:t>
          </a:r>
          <a:endParaRPr lang="en-US" sz="1100"/>
        </a:p>
      </xdr:txBody>
    </xdr:sp>
    <xdr:clientData/>
  </xdr:twoCellAnchor>
  <xdr:twoCellAnchor editAs="absolute">
    <xdr:from>
      <xdr:col>6</xdr:col>
      <xdr:colOff>161925</xdr:colOff>
      <xdr:row>2</xdr:row>
      <xdr:rowOff>123825</xdr:rowOff>
    </xdr:from>
    <xdr:to>
      <xdr:col>7</xdr:col>
      <xdr:colOff>447675</xdr:colOff>
      <xdr:row>3</xdr:row>
      <xdr:rowOff>152400</xdr:rowOff>
    </xdr:to>
    <xdr:sp macro="" textlink="">
      <xdr:nvSpPr>
        <xdr:cNvPr id="6" name="Rectangle 5">
          <a:hlinkClick xmlns:r="http://schemas.openxmlformats.org/officeDocument/2006/relationships" r:id="rId2"/>
        </xdr:cNvPr>
        <xdr:cNvSpPr/>
      </xdr:nvSpPr>
      <xdr:spPr>
        <a:xfrm>
          <a:off x="3181350" y="504825"/>
          <a:ext cx="990600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Show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Up</a:t>
          </a:r>
          <a:endParaRPr lang="en-US" sz="1100"/>
        </a:p>
      </xdr:txBody>
    </xdr:sp>
    <xdr:clientData/>
  </xdr:twoCellAnchor>
  <xdr:twoCellAnchor editAs="absolute">
    <xdr:from>
      <xdr:col>4</xdr:col>
      <xdr:colOff>123824</xdr:colOff>
      <xdr:row>2</xdr:row>
      <xdr:rowOff>123825</xdr:rowOff>
    </xdr:from>
    <xdr:to>
      <xdr:col>6</xdr:col>
      <xdr:colOff>190499</xdr:colOff>
      <xdr:row>3</xdr:row>
      <xdr:rowOff>152400</xdr:rowOff>
    </xdr:to>
    <xdr:sp macro="" textlink="">
      <xdr:nvSpPr>
        <xdr:cNvPr id="7" name="Rectangle 6">
          <a:hlinkClick xmlns:r="http://schemas.openxmlformats.org/officeDocument/2006/relationships" r:id="rId3"/>
        </xdr:cNvPr>
        <xdr:cNvSpPr/>
      </xdr:nvSpPr>
      <xdr:spPr>
        <a:xfrm>
          <a:off x="1924049" y="504825"/>
          <a:ext cx="1285875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Answer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the Phone</a:t>
          </a:r>
          <a:endParaRPr lang="en-US" sz="1100"/>
        </a:p>
      </xdr:txBody>
    </xdr:sp>
    <xdr:clientData/>
  </xdr:twoCellAnchor>
  <xdr:twoCellAnchor editAs="absolute">
    <xdr:from>
      <xdr:col>7</xdr:col>
      <xdr:colOff>171449</xdr:colOff>
      <xdr:row>2</xdr:row>
      <xdr:rowOff>123825</xdr:rowOff>
    </xdr:from>
    <xdr:to>
      <xdr:col>10</xdr:col>
      <xdr:colOff>238124</xdr:colOff>
      <xdr:row>3</xdr:row>
      <xdr:rowOff>152400</xdr:rowOff>
    </xdr:to>
    <xdr:sp macro="" textlink="">
      <xdr:nvSpPr>
        <xdr:cNvPr id="8" name="Rectangle 7">
          <a:hlinkClick xmlns:r="http://schemas.openxmlformats.org/officeDocument/2006/relationships" r:id="rId4"/>
        </xdr:cNvPr>
        <xdr:cNvSpPr/>
      </xdr:nvSpPr>
      <xdr:spPr>
        <a:xfrm>
          <a:off x="3895724" y="504825"/>
          <a:ext cx="1895475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Follow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Your Schedule</a:t>
          </a:r>
          <a:endParaRPr lang="en-US" sz="1100"/>
        </a:p>
      </xdr:txBody>
    </xdr:sp>
    <xdr:clientData/>
  </xdr:twoCellAnchor>
  <xdr:twoCellAnchor editAs="absolute">
    <xdr:from>
      <xdr:col>2</xdr:col>
      <xdr:colOff>266699</xdr:colOff>
      <xdr:row>2</xdr:row>
      <xdr:rowOff>114300</xdr:rowOff>
    </xdr:from>
    <xdr:to>
      <xdr:col>4</xdr:col>
      <xdr:colOff>238124</xdr:colOff>
      <xdr:row>3</xdr:row>
      <xdr:rowOff>152400</xdr:rowOff>
    </xdr:to>
    <xdr:sp macro="" textlink="">
      <xdr:nvSpPr>
        <xdr:cNvPr id="9" name="Rectangle 8">
          <a:hlinkClick xmlns:r="http://schemas.openxmlformats.org/officeDocument/2006/relationships" r:id="rId5"/>
        </xdr:cNvPr>
        <xdr:cNvSpPr/>
      </xdr:nvSpPr>
      <xdr:spPr>
        <a:xfrm>
          <a:off x="942974" y="495300"/>
          <a:ext cx="109537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Data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Input</a:t>
          </a:r>
          <a:endParaRPr lang="en-US" sz="1100"/>
        </a:p>
      </xdr:txBody>
    </xdr:sp>
    <xdr:clientData/>
  </xdr:twoCellAnchor>
  <xdr:twoCellAnchor editAs="oneCell">
    <xdr:from>
      <xdr:col>17</xdr:col>
      <xdr:colOff>19050</xdr:colOff>
      <xdr:row>0</xdr:row>
      <xdr:rowOff>66675</xdr:rowOff>
    </xdr:from>
    <xdr:to>
      <xdr:col>18</xdr:col>
      <xdr:colOff>409575</xdr:colOff>
      <xdr:row>2</xdr:row>
      <xdr:rowOff>71265</xdr:rowOff>
    </xdr:to>
    <xdr:pic>
      <xdr:nvPicPr>
        <xdr:cNvPr id="10" name="Picture 9" descr="gI_71626_CSG-logo-2011-Medium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886950" y="66675"/>
          <a:ext cx="1000125" cy="385590"/>
        </a:xfrm>
        <a:prstGeom prst="rect">
          <a:avLst/>
        </a:prstGeom>
      </xdr:spPr>
    </xdr:pic>
    <xdr:clientData/>
  </xdr:twoCellAnchor>
  <xdr:twoCellAnchor editAs="absolute">
    <xdr:from>
      <xdr:col>11</xdr:col>
      <xdr:colOff>381000</xdr:colOff>
      <xdr:row>2</xdr:row>
      <xdr:rowOff>114300</xdr:rowOff>
    </xdr:from>
    <xdr:to>
      <xdr:col>13</xdr:col>
      <xdr:colOff>409575</xdr:colOff>
      <xdr:row>3</xdr:row>
      <xdr:rowOff>161925</xdr:rowOff>
    </xdr:to>
    <xdr:sp macro="" textlink="">
      <xdr:nvSpPr>
        <xdr:cNvPr id="13" name="Rectangle 12">
          <a:hlinkClick xmlns:r="http://schemas.openxmlformats.org/officeDocument/2006/relationships" r:id="rId7"/>
        </xdr:cNvPr>
        <xdr:cNvSpPr/>
      </xdr:nvSpPr>
      <xdr:spPr>
        <a:xfrm>
          <a:off x="6543675" y="495300"/>
          <a:ext cx="1247775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29</xdr:row>
          <xdr:rowOff>47625</xdr:rowOff>
        </xdr:from>
        <xdr:to>
          <xdr:col>12</xdr:col>
          <xdr:colOff>533400</xdr:colOff>
          <xdr:row>29</xdr:row>
          <xdr:rowOff>209550</xdr:rowOff>
        </xdr:to>
        <xdr:sp macro="" textlink="">
          <xdr:nvSpPr>
            <xdr:cNvPr id="9217" name="Scroll Bar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0</xdr:row>
      <xdr:rowOff>28574</xdr:rowOff>
    </xdr:from>
    <xdr:to>
      <xdr:col>23</xdr:col>
      <xdr:colOff>312254</xdr:colOff>
      <xdr:row>3</xdr:row>
      <xdr:rowOff>152399</xdr:rowOff>
    </xdr:to>
    <xdr:sp macro="" textlink="">
      <xdr:nvSpPr>
        <xdr:cNvPr id="2" name="Rounded Rectangle 1"/>
        <xdr:cNvSpPr/>
      </xdr:nvSpPr>
      <xdr:spPr>
        <a:xfrm>
          <a:off x="47625" y="28574"/>
          <a:ext cx="10934700" cy="69532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0</xdr:col>
      <xdr:colOff>47622</xdr:colOff>
      <xdr:row>2</xdr:row>
      <xdr:rowOff>123824</xdr:rowOff>
    </xdr:from>
    <xdr:to>
      <xdr:col>23</xdr:col>
      <xdr:colOff>283678</xdr:colOff>
      <xdr:row>3</xdr:row>
      <xdr:rowOff>133347</xdr:rowOff>
    </xdr:to>
    <xdr:sp macro="" textlink="">
      <xdr:nvSpPr>
        <xdr:cNvPr id="3" name="Round Same Side Corner Rectangle 2"/>
        <xdr:cNvSpPr/>
      </xdr:nvSpPr>
      <xdr:spPr>
        <a:xfrm rot="10800000">
          <a:off x="47622" y="504824"/>
          <a:ext cx="10906127" cy="200023"/>
        </a:xfrm>
        <a:prstGeom prst="round2SameRect">
          <a:avLst>
            <a:gd name="adj1" fmla="val 50000"/>
            <a:gd name="adj2" fmla="val 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1</xdr:col>
      <xdr:colOff>104775</xdr:colOff>
      <xdr:row>2</xdr:row>
      <xdr:rowOff>114300</xdr:rowOff>
    </xdr:from>
    <xdr:to>
      <xdr:col>2</xdr:col>
      <xdr:colOff>377687</xdr:colOff>
      <xdr:row>3</xdr:row>
      <xdr:rowOff>142875</xdr:rowOff>
    </xdr:to>
    <xdr:sp macro="" textlink="">
      <xdr:nvSpPr>
        <xdr:cNvPr id="4" name="Rectangle 3">
          <a:hlinkClick xmlns:r="http://schemas.openxmlformats.org/officeDocument/2006/relationships" r:id="rId1"/>
        </xdr:cNvPr>
        <xdr:cNvSpPr/>
      </xdr:nvSpPr>
      <xdr:spPr>
        <a:xfrm>
          <a:off x="171450" y="495300"/>
          <a:ext cx="990600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Summary</a:t>
          </a:r>
          <a:endParaRPr lang="en-US" sz="11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twoCellAnchor>
  <xdr:twoCellAnchor editAs="absolute">
    <xdr:from>
      <xdr:col>12</xdr:col>
      <xdr:colOff>154470</xdr:colOff>
      <xdr:row>2</xdr:row>
      <xdr:rowOff>123825</xdr:rowOff>
    </xdr:from>
    <xdr:to>
      <xdr:col>14</xdr:col>
      <xdr:colOff>434910</xdr:colOff>
      <xdr:row>3</xdr:row>
      <xdr:rowOff>142875</xdr:rowOff>
    </xdr:to>
    <xdr:sp macro="" textlink="">
      <xdr:nvSpPr>
        <xdr:cNvPr id="5" name="Rectangle 4">
          <a:hlinkClick xmlns:r="http://schemas.openxmlformats.org/officeDocument/2006/relationships" r:id="rId2"/>
        </xdr:cNvPr>
        <xdr:cNvSpPr/>
      </xdr:nvSpPr>
      <xdr:spPr>
        <a:xfrm>
          <a:off x="5495924" y="504825"/>
          <a:ext cx="1171575" cy="2095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Getting Better</a:t>
          </a:r>
          <a:endParaRPr lang="en-US" sz="1100"/>
        </a:p>
      </xdr:txBody>
    </xdr:sp>
    <xdr:clientData/>
  </xdr:twoCellAnchor>
  <xdr:twoCellAnchor editAs="absolute">
    <xdr:from>
      <xdr:col>7</xdr:col>
      <xdr:colOff>107259</xdr:colOff>
      <xdr:row>2</xdr:row>
      <xdr:rowOff>123825</xdr:rowOff>
    </xdr:from>
    <xdr:to>
      <xdr:col>9</xdr:col>
      <xdr:colOff>196298</xdr:colOff>
      <xdr:row>3</xdr:row>
      <xdr:rowOff>152400</xdr:rowOff>
    </xdr:to>
    <xdr:sp macro="" textlink="">
      <xdr:nvSpPr>
        <xdr:cNvPr id="6" name="Rectangle 5">
          <a:hlinkClick xmlns:r="http://schemas.openxmlformats.org/officeDocument/2006/relationships" r:id="rId3"/>
        </xdr:cNvPr>
        <xdr:cNvSpPr/>
      </xdr:nvSpPr>
      <xdr:spPr>
        <a:xfrm>
          <a:off x="3181350" y="504825"/>
          <a:ext cx="990600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Show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Up</a:t>
          </a:r>
          <a:endParaRPr lang="en-US" sz="1100"/>
        </a:p>
      </xdr:txBody>
    </xdr:sp>
    <xdr:clientData/>
  </xdr:twoCellAnchor>
  <xdr:twoCellAnchor editAs="absolute">
    <xdr:from>
      <xdr:col>4</xdr:col>
      <xdr:colOff>227357</xdr:colOff>
      <xdr:row>2</xdr:row>
      <xdr:rowOff>123825</xdr:rowOff>
    </xdr:from>
    <xdr:to>
      <xdr:col>7</xdr:col>
      <xdr:colOff>135833</xdr:colOff>
      <xdr:row>3</xdr:row>
      <xdr:rowOff>152400</xdr:rowOff>
    </xdr:to>
    <xdr:sp macro="" textlink="">
      <xdr:nvSpPr>
        <xdr:cNvPr id="7" name="Rectangle 6">
          <a:hlinkClick xmlns:r="http://schemas.openxmlformats.org/officeDocument/2006/relationships" r:id="rId4"/>
        </xdr:cNvPr>
        <xdr:cNvSpPr/>
      </xdr:nvSpPr>
      <xdr:spPr>
        <a:xfrm>
          <a:off x="1924049" y="504825"/>
          <a:ext cx="1285875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Answer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the Phone</a:t>
          </a:r>
          <a:endParaRPr lang="en-US" sz="1100"/>
        </a:p>
      </xdr:txBody>
    </xdr:sp>
    <xdr:clientData/>
  </xdr:twoCellAnchor>
  <xdr:twoCellAnchor editAs="absolute">
    <xdr:from>
      <xdr:col>8</xdr:col>
      <xdr:colOff>374373</xdr:colOff>
      <xdr:row>2</xdr:row>
      <xdr:rowOff>123825</xdr:rowOff>
    </xdr:from>
    <xdr:to>
      <xdr:col>12</xdr:col>
      <xdr:colOff>449331</xdr:colOff>
      <xdr:row>3</xdr:row>
      <xdr:rowOff>152400</xdr:rowOff>
    </xdr:to>
    <xdr:sp macro="" textlink="">
      <xdr:nvSpPr>
        <xdr:cNvPr id="8" name="Rectangle 7">
          <a:hlinkClick xmlns:r="http://schemas.openxmlformats.org/officeDocument/2006/relationships" r:id="rId5"/>
        </xdr:cNvPr>
        <xdr:cNvSpPr/>
      </xdr:nvSpPr>
      <xdr:spPr>
        <a:xfrm>
          <a:off x="3895724" y="504825"/>
          <a:ext cx="1895475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Follow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Your Schedule</a:t>
          </a:r>
          <a:endParaRPr lang="en-US" sz="1100"/>
        </a:p>
      </xdr:txBody>
    </xdr:sp>
    <xdr:clientData/>
  </xdr:twoCellAnchor>
  <xdr:twoCellAnchor editAs="absolute">
    <xdr:from>
      <xdr:col>2</xdr:col>
      <xdr:colOff>155298</xdr:colOff>
      <xdr:row>2</xdr:row>
      <xdr:rowOff>114300</xdr:rowOff>
    </xdr:from>
    <xdr:to>
      <xdr:col>4</xdr:col>
      <xdr:colOff>342899</xdr:colOff>
      <xdr:row>3</xdr:row>
      <xdr:rowOff>152400</xdr:rowOff>
    </xdr:to>
    <xdr:sp macro="" textlink="">
      <xdr:nvSpPr>
        <xdr:cNvPr id="9" name="Rectangle 8"/>
        <xdr:cNvSpPr/>
      </xdr:nvSpPr>
      <xdr:spPr>
        <a:xfrm>
          <a:off x="942974" y="495300"/>
          <a:ext cx="109537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Data</a:t>
          </a:r>
          <a:r>
            <a:rPr lang="en-US" sz="1100" b="1" cap="none" spc="50" baseline="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 Input</a:t>
          </a:r>
          <a:endParaRPr lang="en-US" sz="11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twoCellAnchor>
  <xdr:twoCellAnchor editAs="absolute">
    <xdr:from>
      <xdr:col>21</xdr:col>
      <xdr:colOff>22363</xdr:colOff>
      <xdr:row>0</xdr:row>
      <xdr:rowOff>66675</xdr:rowOff>
    </xdr:from>
    <xdr:to>
      <xdr:col>23</xdr:col>
      <xdr:colOff>223630</xdr:colOff>
      <xdr:row>2</xdr:row>
      <xdr:rowOff>71265</xdr:rowOff>
    </xdr:to>
    <xdr:pic>
      <xdr:nvPicPr>
        <xdr:cNvPr id="10" name="Picture 9" descr="gI_71626_CSG-logo-2011-Medium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896475" y="66675"/>
          <a:ext cx="1000125" cy="385590"/>
        </a:xfrm>
        <a:prstGeom prst="rect">
          <a:avLst/>
        </a:prstGeom>
      </xdr:spPr>
    </xdr:pic>
    <xdr:clientData/>
  </xdr:twoCellAnchor>
  <xdr:twoCellAnchor editAs="absolute">
    <xdr:from>
      <xdr:col>14</xdr:col>
      <xdr:colOff>292791</xdr:colOff>
      <xdr:row>2</xdr:row>
      <xdr:rowOff>114300</xdr:rowOff>
    </xdr:from>
    <xdr:to>
      <xdr:col>16</xdr:col>
      <xdr:colOff>475008</xdr:colOff>
      <xdr:row>3</xdr:row>
      <xdr:rowOff>161925</xdr:rowOff>
    </xdr:to>
    <xdr:sp macro="" textlink="">
      <xdr:nvSpPr>
        <xdr:cNvPr id="13" name="Rectangle 12">
          <a:hlinkClick xmlns:r="http://schemas.openxmlformats.org/officeDocument/2006/relationships" r:id="rId7"/>
        </xdr:cNvPr>
        <xdr:cNvSpPr/>
      </xdr:nvSpPr>
      <xdr:spPr>
        <a:xfrm>
          <a:off x="6534150" y="495300"/>
          <a:ext cx="1247775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0</xdr:row>
      <xdr:rowOff>28574</xdr:rowOff>
    </xdr:from>
    <xdr:to>
      <xdr:col>18</xdr:col>
      <xdr:colOff>9525</xdr:colOff>
      <xdr:row>3</xdr:row>
      <xdr:rowOff>152399</xdr:rowOff>
    </xdr:to>
    <xdr:sp macro="" textlink="">
      <xdr:nvSpPr>
        <xdr:cNvPr id="2" name="Rounded Rectangle 1"/>
        <xdr:cNvSpPr/>
      </xdr:nvSpPr>
      <xdr:spPr>
        <a:xfrm>
          <a:off x="47625" y="28574"/>
          <a:ext cx="10934700" cy="69532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0</xdr:col>
      <xdr:colOff>47622</xdr:colOff>
      <xdr:row>2</xdr:row>
      <xdr:rowOff>123824</xdr:rowOff>
    </xdr:from>
    <xdr:to>
      <xdr:col>17</xdr:col>
      <xdr:colOff>819149</xdr:colOff>
      <xdr:row>3</xdr:row>
      <xdr:rowOff>133347</xdr:rowOff>
    </xdr:to>
    <xdr:sp macro="" textlink="">
      <xdr:nvSpPr>
        <xdr:cNvPr id="3" name="Round Same Side Corner Rectangle 2"/>
        <xdr:cNvSpPr/>
      </xdr:nvSpPr>
      <xdr:spPr>
        <a:xfrm rot="10800000">
          <a:off x="47622" y="504824"/>
          <a:ext cx="10906127" cy="200023"/>
        </a:xfrm>
        <a:prstGeom prst="round2SameRect">
          <a:avLst>
            <a:gd name="adj1" fmla="val 50000"/>
            <a:gd name="adj2" fmla="val 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2</xdr:col>
      <xdr:colOff>38100</xdr:colOff>
      <xdr:row>2</xdr:row>
      <xdr:rowOff>114300</xdr:rowOff>
    </xdr:from>
    <xdr:to>
      <xdr:col>3</xdr:col>
      <xdr:colOff>419100</xdr:colOff>
      <xdr:row>3</xdr:row>
      <xdr:rowOff>142875</xdr:rowOff>
    </xdr:to>
    <xdr:sp macro="" textlink="">
      <xdr:nvSpPr>
        <xdr:cNvPr id="4" name="Rectangle 3">
          <a:hlinkClick xmlns:r="http://schemas.openxmlformats.org/officeDocument/2006/relationships" r:id="rId1"/>
        </xdr:cNvPr>
        <xdr:cNvSpPr/>
      </xdr:nvSpPr>
      <xdr:spPr>
        <a:xfrm>
          <a:off x="171450" y="495300"/>
          <a:ext cx="990600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Summary</a:t>
          </a:r>
          <a:endParaRPr lang="en-US" sz="11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twoCellAnchor>
  <xdr:twoCellAnchor editAs="absolute">
    <xdr:from>
      <xdr:col>11</xdr:col>
      <xdr:colOff>390524</xdr:colOff>
      <xdr:row>2</xdr:row>
      <xdr:rowOff>123825</xdr:rowOff>
    </xdr:from>
    <xdr:to>
      <xdr:col>12</xdr:col>
      <xdr:colOff>723899</xdr:colOff>
      <xdr:row>3</xdr:row>
      <xdr:rowOff>142875</xdr:rowOff>
    </xdr:to>
    <xdr:sp macro="" textlink="">
      <xdr:nvSpPr>
        <xdr:cNvPr id="5" name="Rectangle 4">
          <a:hlinkClick xmlns:r="http://schemas.openxmlformats.org/officeDocument/2006/relationships" r:id="rId2"/>
        </xdr:cNvPr>
        <xdr:cNvSpPr/>
      </xdr:nvSpPr>
      <xdr:spPr>
        <a:xfrm>
          <a:off x="5495924" y="504825"/>
          <a:ext cx="1171575" cy="2095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Getting Better</a:t>
          </a:r>
          <a:endParaRPr lang="en-US" sz="1100"/>
        </a:p>
      </xdr:txBody>
    </xdr:sp>
    <xdr:clientData/>
  </xdr:twoCellAnchor>
  <xdr:twoCellAnchor editAs="absolute">
    <xdr:from>
      <xdr:col>7</xdr:col>
      <xdr:colOff>0</xdr:colOff>
      <xdr:row>2</xdr:row>
      <xdr:rowOff>123825</xdr:rowOff>
    </xdr:from>
    <xdr:to>
      <xdr:col>8</xdr:col>
      <xdr:colOff>381000</xdr:colOff>
      <xdr:row>3</xdr:row>
      <xdr:rowOff>152400</xdr:rowOff>
    </xdr:to>
    <xdr:sp macro="" textlink="">
      <xdr:nvSpPr>
        <xdr:cNvPr id="6" name="Rectangle 5">
          <a:hlinkClick xmlns:r="http://schemas.openxmlformats.org/officeDocument/2006/relationships" r:id="rId3"/>
        </xdr:cNvPr>
        <xdr:cNvSpPr/>
      </xdr:nvSpPr>
      <xdr:spPr>
        <a:xfrm>
          <a:off x="3181350" y="504825"/>
          <a:ext cx="990600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Show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Up</a:t>
          </a:r>
          <a:endParaRPr lang="en-US" sz="1100"/>
        </a:p>
      </xdr:txBody>
    </xdr:sp>
    <xdr:clientData/>
  </xdr:twoCellAnchor>
  <xdr:twoCellAnchor editAs="absolute">
    <xdr:from>
      <xdr:col>4</xdr:col>
      <xdr:colOff>533399</xdr:colOff>
      <xdr:row>2</xdr:row>
      <xdr:rowOff>123825</xdr:rowOff>
    </xdr:from>
    <xdr:to>
      <xdr:col>7</xdr:col>
      <xdr:colOff>85725</xdr:colOff>
      <xdr:row>3</xdr:row>
      <xdr:rowOff>152400</xdr:rowOff>
    </xdr:to>
    <xdr:sp macro="" textlink="">
      <xdr:nvSpPr>
        <xdr:cNvPr id="7" name="Rectangle 6"/>
        <xdr:cNvSpPr/>
      </xdr:nvSpPr>
      <xdr:spPr>
        <a:xfrm>
          <a:off x="1885949" y="504825"/>
          <a:ext cx="1381126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Answer</a:t>
          </a:r>
          <a:r>
            <a:rPr lang="en-US" sz="1100" b="1" cap="none" spc="50" baseline="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 the Phone</a:t>
          </a:r>
          <a:endParaRPr lang="en-US" sz="11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twoCellAnchor>
  <xdr:twoCellAnchor editAs="absolute">
    <xdr:from>
      <xdr:col>8</xdr:col>
      <xdr:colOff>104774</xdr:colOff>
      <xdr:row>2</xdr:row>
      <xdr:rowOff>123825</xdr:rowOff>
    </xdr:from>
    <xdr:to>
      <xdr:col>11</xdr:col>
      <xdr:colOff>685799</xdr:colOff>
      <xdr:row>3</xdr:row>
      <xdr:rowOff>152400</xdr:rowOff>
    </xdr:to>
    <xdr:sp macro="" textlink="">
      <xdr:nvSpPr>
        <xdr:cNvPr id="8" name="Rectangle 7">
          <a:hlinkClick xmlns:r="http://schemas.openxmlformats.org/officeDocument/2006/relationships" r:id="rId4"/>
        </xdr:cNvPr>
        <xdr:cNvSpPr/>
      </xdr:nvSpPr>
      <xdr:spPr>
        <a:xfrm>
          <a:off x="3895724" y="504825"/>
          <a:ext cx="1895475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Follow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Your Schedule</a:t>
          </a:r>
          <a:endParaRPr lang="en-US" sz="1100"/>
        </a:p>
      </xdr:txBody>
    </xdr:sp>
    <xdr:clientData/>
  </xdr:twoCellAnchor>
  <xdr:twoCellAnchor editAs="absolute">
    <xdr:from>
      <xdr:col>3</xdr:col>
      <xdr:colOff>200024</xdr:colOff>
      <xdr:row>2</xdr:row>
      <xdr:rowOff>114300</xdr:rowOff>
    </xdr:from>
    <xdr:to>
      <xdr:col>5</xdr:col>
      <xdr:colOff>76199</xdr:colOff>
      <xdr:row>3</xdr:row>
      <xdr:rowOff>152400</xdr:rowOff>
    </xdr:to>
    <xdr:sp macro="" textlink="">
      <xdr:nvSpPr>
        <xdr:cNvPr id="9" name="Rectangle 8">
          <a:hlinkClick xmlns:r="http://schemas.openxmlformats.org/officeDocument/2006/relationships" r:id="rId5"/>
        </xdr:cNvPr>
        <xdr:cNvSpPr/>
      </xdr:nvSpPr>
      <xdr:spPr>
        <a:xfrm>
          <a:off x="942974" y="495300"/>
          <a:ext cx="109537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Data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Input</a:t>
          </a:r>
          <a:endParaRPr lang="en-US" sz="1100"/>
        </a:p>
      </xdr:txBody>
    </xdr:sp>
    <xdr:clientData/>
  </xdr:twoCellAnchor>
  <xdr:twoCellAnchor editAs="oneCell">
    <xdr:from>
      <xdr:col>16</xdr:col>
      <xdr:colOff>628650</xdr:colOff>
      <xdr:row>0</xdr:row>
      <xdr:rowOff>76200</xdr:rowOff>
    </xdr:from>
    <xdr:to>
      <xdr:col>17</xdr:col>
      <xdr:colOff>790575</xdr:colOff>
      <xdr:row>2</xdr:row>
      <xdr:rowOff>80790</xdr:rowOff>
    </xdr:to>
    <xdr:pic>
      <xdr:nvPicPr>
        <xdr:cNvPr id="16" name="Picture 15" descr="gI_71626_CSG-logo-2011-Medium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925050" y="76200"/>
          <a:ext cx="1000125" cy="385590"/>
        </a:xfrm>
        <a:prstGeom prst="rect">
          <a:avLst/>
        </a:prstGeom>
      </xdr:spPr>
    </xdr:pic>
    <xdr:clientData/>
  </xdr:twoCellAnchor>
  <xdr:twoCellAnchor editAs="absolute">
    <xdr:from>
      <xdr:col>3</xdr:col>
      <xdr:colOff>28574</xdr:colOff>
      <xdr:row>9</xdr:row>
      <xdr:rowOff>28575</xdr:rowOff>
    </xdr:from>
    <xdr:to>
      <xdr:col>17</xdr:col>
      <xdr:colOff>800099</xdr:colOff>
      <xdr:row>12</xdr:row>
      <xdr:rowOff>104775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0</xdr:col>
      <xdr:colOff>47625</xdr:colOff>
      <xdr:row>9</xdr:row>
      <xdr:rowOff>180974</xdr:rowOff>
    </xdr:from>
    <xdr:to>
      <xdr:col>4</xdr:col>
      <xdr:colOff>161925</xdr:colOff>
      <xdr:row>11</xdr:row>
      <xdr:rowOff>171449</xdr:rowOff>
    </xdr:to>
    <xdr:sp macro="" textlink="">
      <xdr:nvSpPr>
        <xdr:cNvPr id="19" name="Rectangle 18"/>
        <xdr:cNvSpPr/>
      </xdr:nvSpPr>
      <xdr:spPr>
        <a:xfrm>
          <a:off x="47625" y="1628774"/>
          <a:ext cx="146685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400" b="1" cap="none" spc="0">
              <a:ln w="10541" cmpd="sng">
                <a:noFill/>
                <a:prstDash val="solid"/>
              </a:ln>
              <a:solidFill>
                <a:schemeClr val="tx1"/>
              </a:solidFill>
              <a:effectLst/>
            </a:rPr>
            <a:t>Servic</a:t>
          </a:r>
          <a:r>
            <a:rPr lang="en-US" sz="1400" b="1" cap="none" spc="0" baseline="0">
              <a:ln w="10541" cmpd="sng">
                <a:noFill/>
                <a:prstDash val="solid"/>
              </a:ln>
              <a:solidFill>
                <a:schemeClr val="tx1"/>
              </a:solidFill>
              <a:effectLst/>
            </a:rPr>
            <a:t>e Level</a:t>
          </a:r>
          <a:endParaRPr lang="en-US" sz="1400" b="1" cap="none" spc="0">
            <a:ln w="10541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 editAs="absolute">
    <xdr:from>
      <xdr:col>3</xdr:col>
      <xdr:colOff>0</xdr:colOff>
      <xdr:row>20</xdr:row>
      <xdr:rowOff>66675</xdr:rowOff>
    </xdr:from>
    <xdr:to>
      <xdr:col>17</xdr:col>
      <xdr:colOff>790575</xdr:colOff>
      <xdr:row>25</xdr:row>
      <xdr:rowOff>161925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</xdr:col>
      <xdr:colOff>600076</xdr:colOff>
      <xdr:row>14</xdr:row>
      <xdr:rowOff>66675</xdr:rowOff>
    </xdr:from>
    <xdr:to>
      <xdr:col>17</xdr:col>
      <xdr:colOff>781050</xdr:colOff>
      <xdr:row>17</xdr:row>
      <xdr:rowOff>104775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</xdr:col>
      <xdr:colOff>47625</xdr:colOff>
      <xdr:row>15</xdr:row>
      <xdr:rowOff>76199</xdr:rowOff>
    </xdr:from>
    <xdr:to>
      <xdr:col>3</xdr:col>
      <xdr:colOff>581025</xdr:colOff>
      <xdr:row>17</xdr:row>
      <xdr:rowOff>66674</xdr:rowOff>
    </xdr:to>
    <xdr:sp macro="" textlink="">
      <xdr:nvSpPr>
        <xdr:cNvPr id="22" name="Rectangle 21"/>
        <xdr:cNvSpPr/>
      </xdr:nvSpPr>
      <xdr:spPr>
        <a:xfrm>
          <a:off x="180975" y="2914649"/>
          <a:ext cx="11430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400" b="1" cap="none" spc="0">
              <a:ln w="10541" cmpd="sng">
                <a:noFill/>
                <a:prstDash val="solid"/>
              </a:ln>
              <a:solidFill>
                <a:schemeClr val="tx1"/>
              </a:solidFill>
              <a:effectLst/>
            </a:rPr>
            <a:t>Transfers</a:t>
          </a:r>
        </a:p>
      </xdr:txBody>
    </xdr:sp>
    <xdr:clientData/>
  </xdr:twoCellAnchor>
  <xdr:twoCellAnchor editAs="absolute">
    <xdr:from>
      <xdr:col>2</xdr:col>
      <xdr:colOff>57150</xdr:colOff>
      <xdr:row>20</xdr:row>
      <xdr:rowOff>180974</xdr:rowOff>
    </xdr:from>
    <xdr:to>
      <xdr:col>3</xdr:col>
      <xdr:colOff>523875</xdr:colOff>
      <xdr:row>24</xdr:row>
      <xdr:rowOff>57150</xdr:rowOff>
    </xdr:to>
    <xdr:sp macro="" textlink="">
      <xdr:nvSpPr>
        <xdr:cNvPr id="23" name="Rectangle 22"/>
        <xdr:cNvSpPr/>
      </xdr:nvSpPr>
      <xdr:spPr>
        <a:xfrm>
          <a:off x="190500" y="3971924"/>
          <a:ext cx="1076325" cy="63817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400" b="1" cap="none" spc="0">
              <a:ln w="10541" cmpd="sng">
                <a:noFill/>
                <a:prstDash val="solid"/>
              </a:ln>
              <a:solidFill>
                <a:schemeClr val="tx1"/>
              </a:solidFill>
              <a:effectLst/>
            </a:rPr>
            <a:t>AHT</a:t>
          </a:r>
          <a:r>
            <a:rPr lang="en-US" sz="1400" b="1" cap="none" spc="0" baseline="0">
              <a:ln w="10541" cmpd="sng">
                <a:noFill/>
                <a:prstDash val="solid"/>
              </a:ln>
              <a:solidFill>
                <a:schemeClr val="tx1"/>
              </a:solidFill>
              <a:effectLst/>
            </a:rPr>
            <a:t> vs ACW</a:t>
          </a:r>
          <a:endParaRPr lang="en-US" sz="1400" b="1" cap="none" spc="0">
            <a:ln w="10541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 editAs="absolute">
    <xdr:from>
      <xdr:col>2</xdr:col>
      <xdr:colOff>600075</xdr:colOff>
      <xdr:row>17</xdr:row>
      <xdr:rowOff>180975</xdr:rowOff>
    </xdr:from>
    <xdr:to>
      <xdr:col>17</xdr:col>
      <xdr:colOff>781049</xdr:colOff>
      <xdr:row>21</xdr:row>
      <xdr:rowOff>28575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</xdr:col>
      <xdr:colOff>38100</xdr:colOff>
      <xdr:row>18</xdr:row>
      <xdr:rowOff>95249</xdr:rowOff>
    </xdr:from>
    <xdr:to>
      <xdr:col>3</xdr:col>
      <xdr:colOff>571500</xdr:colOff>
      <xdr:row>20</xdr:row>
      <xdr:rowOff>85724</xdr:rowOff>
    </xdr:to>
    <xdr:sp macro="" textlink="">
      <xdr:nvSpPr>
        <xdr:cNvPr id="25" name="Rectangle 24"/>
        <xdr:cNvSpPr/>
      </xdr:nvSpPr>
      <xdr:spPr>
        <a:xfrm>
          <a:off x="171450" y="3505199"/>
          <a:ext cx="11430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400" b="1" cap="none" spc="0">
              <a:ln w="10541" cmpd="sng">
                <a:noFill/>
                <a:prstDash val="solid"/>
              </a:ln>
              <a:solidFill>
                <a:schemeClr val="tx1"/>
              </a:solidFill>
              <a:effectLst/>
            </a:rPr>
            <a:t>Abandons</a:t>
          </a:r>
        </a:p>
      </xdr:txBody>
    </xdr:sp>
    <xdr:clientData/>
  </xdr:twoCellAnchor>
  <xdr:twoCellAnchor editAs="absolute">
    <xdr:from>
      <xdr:col>0</xdr:col>
      <xdr:colOff>38100</xdr:colOff>
      <xdr:row>12</xdr:row>
      <xdr:rowOff>133351</xdr:rowOff>
    </xdr:from>
    <xdr:to>
      <xdr:col>4</xdr:col>
      <xdr:colOff>171450</xdr:colOff>
      <xdr:row>14</xdr:row>
      <xdr:rowOff>38100</xdr:rowOff>
    </xdr:to>
    <xdr:sp macro="" textlink="">
      <xdr:nvSpPr>
        <xdr:cNvPr id="26" name="Rectangle 25"/>
        <xdr:cNvSpPr/>
      </xdr:nvSpPr>
      <xdr:spPr>
        <a:xfrm>
          <a:off x="38100" y="2152651"/>
          <a:ext cx="1485900" cy="533399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400" b="1" cap="none" spc="0">
              <a:ln w="10541" cmpd="sng">
                <a:noFill/>
                <a:prstDash val="solid"/>
              </a:ln>
              <a:solidFill>
                <a:schemeClr val="tx1"/>
              </a:solidFill>
              <a:effectLst/>
            </a:rPr>
            <a:t>Avg Handled</a:t>
          </a:r>
          <a:r>
            <a:rPr lang="en-US" sz="1400" b="1" cap="none" spc="0" baseline="0">
              <a:ln w="10541" cmpd="sng">
                <a:noFill/>
                <a:prstDash val="solid"/>
              </a:ln>
              <a:solidFill>
                <a:schemeClr val="tx1"/>
              </a:solidFill>
              <a:effectLst/>
            </a:rPr>
            <a:t> (Daily)</a:t>
          </a:r>
          <a:endParaRPr lang="en-US" sz="1400" b="1" cap="none" spc="0">
            <a:ln w="10541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 editAs="absolute">
    <xdr:from>
      <xdr:col>2</xdr:col>
      <xdr:colOff>590550</xdr:colOff>
      <xdr:row>12</xdr:row>
      <xdr:rowOff>1</xdr:rowOff>
    </xdr:from>
    <xdr:to>
      <xdr:col>17</xdr:col>
      <xdr:colOff>771524</xdr:colOff>
      <xdr:row>14</xdr:row>
      <xdr:rowOff>38100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12</xdr:col>
      <xdr:colOff>600075</xdr:colOff>
      <xdr:row>2</xdr:row>
      <xdr:rowOff>114300</xdr:rowOff>
    </xdr:from>
    <xdr:to>
      <xdr:col>14</xdr:col>
      <xdr:colOff>171450</xdr:colOff>
      <xdr:row>3</xdr:row>
      <xdr:rowOff>161925</xdr:rowOff>
    </xdr:to>
    <xdr:sp macro="" textlink="">
      <xdr:nvSpPr>
        <xdr:cNvPr id="28" name="Rectangle 27">
          <a:hlinkClick xmlns:r="http://schemas.openxmlformats.org/officeDocument/2006/relationships" r:id="rId12"/>
        </xdr:cNvPr>
        <xdr:cNvSpPr/>
      </xdr:nvSpPr>
      <xdr:spPr>
        <a:xfrm>
          <a:off x="6543675" y="495300"/>
          <a:ext cx="1247775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333375</xdr:colOff>
          <xdr:row>26</xdr:row>
          <xdr:rowOff>57150</xdr:rowOff>
        </xdr:from>
        <xdr:to>
          <xdr:col>13</xdr:col>
          <xdr:colOff>695325</xdr:colOff>
          <xdr:row>26</xdr:row>
          <xdr:rowOff>219075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0</xdr:row>
      <xdr:rowOff>28574</xdr:rowOff>
    </xdr:from>
    <xdr:to>
      <xdr:col>19</xdr:col>
      <xdr:colOff>28575</xdr:colOff>
      <xdr:row>3</xdr:row>
      <xdr:rowOff>152399</xdr:rowOff>
    </xdr:to>
    <xdr:sp macro="" textlink="">
      <xdr:nvSpPr>
        <xdr:cNvPr id="2" name="Rounded Rectangle 1"/>
        <xdr:cNvSpPr/>
      </xdr:nvSpPr>
      <xdr:spPr>
        <a:xfrm>
          <a:off x="47625" y="28574"/>
          <a:ext cx="10934700" cy="69532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0</xdr:col>
      <xdr:colOff>47622</xdr:colOff>
      <xdr:row>2</xdr:row>
      <xdr:rowOff>123824</xdr:rowOff>
    </xdr:from>
    <xdr:to>
      <xdr:col>18</xdr:col>
      <xdr:colOff>523874</xdr:colOff>
      <xdr:row>3</xdr:row>
      <xdr:rowOff>133347</xdr:rowOff>
    </xdr:to>
    <xdr:sp macro="" textlink="">
      <xdr:nvSpPr>
        <xdr:cNvPr id="3" name="Round Same Side Corner Rectangle 2"/>
        <xdr:cNvSpPr/>
      </xdr:nvSpPr>
      <xdr:spPr>
        <a:xfrm rot="10800000">
          <a:off x="47622" y="504824"/>
          <a:ext cx="10906127" cy="200023"/>
        </a:xfrm>
        <a:prstGeom prst="round2SameRect">
          <a:avLst>
            <a:gd name="adj1" fmla="val 50000"/>
            <a:gd name="adj2" fmla="val 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1</xdr:col>
      <xdr:colOff>104775</xdr:colOff>
      <xdr:row>2</xdr:row>
      <xdr:rowOff>114300</xdr:rowOff>
    </xdr:from>
    <xdr:to>
      <xdr:col>2</xdr:col>
      <xdr:colOff>485775</xdr:colOff>
      <xdr:row>3</xdr:row>
      <xdr:rowOff>142875</xdr:rowOff>
    </xdr:to>
    <xdr:sp macro="" textlink="">
      <xdr:nvSpPr>
        <xdr:cNvPr id="4" name="Rectangle 3">
          <a:hlinkClick xmlns:r="http://schemas.openxmlformats.org/officeDocument/2006/relationships" r:id="rId1"/>
        </xdr:cNvPr>
        <xdr:cNvSpPr/>
      </xdr:nvSpPr>
      <xdr:spPr>
        <a:xfrm>
          <a:off x="171450" y="495300"/>
          <a:ext cx="990600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Summary</a:t>
          </a:r>
          <a:endParaRPr lang="en-US" sz="11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twoCellAnchor>
  <xdr:twoCellAnchor editAs="absolute">
    <xdr:from>
      <xdr:col>9</xdr:col>
      <xdr:colOff>552449</xdr:colOff>
      <xdr:row>2</xdr:row>
      <xdr:rowOff>123825</xdr:rowOff>
    </xdr:from>
    <xdr:to>
      <xdr:col>11</xdr:col>
      <xdr:colOff>504824</xdr:colOff>
      <xdr:row>3</xdr:row>
      <xdr:rowOff>142875</xdr:rowOff>
    </xdr:to>
    <xdr:sp macro="" textlink="">
      <xdr:nvSpPr>
        <xdr:cNvPr id="5" name="Rectangle 4">
          <a:hlinkClick xmlns:r="http://schemas.openxmlformats.org/officeDocument/2006/relationships" r:id="rId2"/>
        </xdr:cNvPr>
        <xdr:cNvSpPr/>
      </xdr:nvSpPr>
      <xdr:spPr>
        <a:xfrm>
          <a:off x="5495924" y="504825"/>
          <a:ext cx="1171575" cy="2095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Getting Better</a:t>
          </a:r>
          <a:endParaRPr lang="en-US" sz="1100"/>
        </a:p>
      </xdr:txBody>
    </xdr:sp>
    <xdr:clientData/>
  </xdr:twoCellAnchor>
  <xdr:twoCellAnchor editAs="absolute">
    <xdr:from>
      <xdr:col>6</xdr:col>
      <xdr:colOff>66675</xdr:colOff>
      <xdr:row>2</xdr:row>
      <xdr:rowOff>123825</xdr:rowOff>
    </xdr:from>
    <xdr:to>
      <xdr:col>7</xdr:col>
      <xdr:colOff>447675</xdr:colOff>
      <xdr:row>3</xdr:row>
      <xdr:rowOff>152400</xdr:rowOff>
    </xdr:to>
    <xdr:sp macro="" textlink="">
      <xdr:nvSpPr>
        <xdr:cNvPr id="6" name="Rectangle 5"/>
        <xdr:cNvSpPr/>
      </xdr:nvSpPr>
      <xdr:spPr>
        <a:xfrm>
          <a:off x="3181350" y="504825"/>
          <a:ext cx="990600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Show</a:t>
          </a:r>
          <a:r>
            <a:rPr lang="en-US" sz="1100" b="1" cap="none" spc="50" baseline="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 Up</a:t>
          </a:r>
          <a:endParaRPr lang="en-US" sz="11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twoCellAnchor>
  <xdr:twoCellAnchor editAs="absolute">
    <xdr:from>
      <xdr:col>4</xdr:col>
      <xdr:colOff>28574</xdr:colOff>
      <xdr:row>2</xdr:row>
      <xdr:rowOff>123825</xdr:rowOff>
    </xdr:from>
    <xdr:to>
      <xdr:col>6</xdr:col>
      <xdr:colOff>95249</xdr:colOff>
      <xdr:row>3</xdr:row>
      <xdr:rowOff>152400</xdr:rowOff>
    </xdr:to>
    <xdr:sp macro="" textlink="">
      <xdr:nvSpPr>
        <xdr:cNvPr id="7" name="Rectangle 6">
          <a:hlinkClick xmlns:r="http://schemas.openxmlformats.org/officeDocument/2006/relationships" r:id="rId3"/>
        </xdr:cNvPr>
        <xdr:cNvSpPr/>
      </xdr:nvSpPr>
      <xdr:spPr>
        <a:xfrm>
          <a:off x="1924049" y="504825"/>
          <a:ext cx="1285875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Answer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the Phone</a:t>
          </a:r>
          <a:endParaRPr lang="en-US" sz="1100"/>
        </a:p>
      </xdr:txBody>
    </xdr:sp>
    <xdr:clientData/>
  </xdr:twoCellAnchor>
  <xdr:twoCellAnchor editAs="absolute">
    <xdr:from>
      <xdr:col>7</xdr:col>
      <xdr:colOff>171449</xdr:colOff>
      <xdr:row>2</xdr:row>
      <xdr:rowOff>123825</xdr:rowOff>
    </xdr:from>
    <xdr:to>
      <xdr:col>10</xdr:col>
      <xdr:colOff>238124</xdr:colOff>
      <xdr:row>3</xdr:row>
      <xdr:rowOff>152400</xdr:rowOff>
    </xdr:to>
    <xdr:sp macro="" textlink="">
      <xdr:nvSpPr>
        <xdr:cNvPr id="8" name="Rectangle 7">
          <a:hlinkClick xmlns:r="http://schemas.openxmlformats.org/officeDocument/2006/relationships" r:id="rId4"/>
        </xdr:cNvPr>
        <xdr:cNvSpPr/>
      </xdr:nvSpPr>
      <xdr:spPr>
        <a:xfrm>
          <a:off x="3895724" y="504825"/>
          <a:ext cx="1895475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Follow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Your Schedule</a:t>
          </a:r>
          <a:endParaRPr lang="en-US" sz="1100"/>
        </a:p>
      </xdr:txBody>
    </xdr:sp>
    <xdr:clientData/>
  </xdr:twoCellAnchor>
  <xdr:twoCellAnchor editAs="absolute">
    <xdr:from>
      <xdr:col>2</xdr:col>
      <xdr:colOff>266699</xdr:colOff>
      <xdr:row>2</xdr:row>
      <xdr:rowOff>114300</xdr:rowOff>
    </xdr:from>
    <xdr:to>
      <xdr:col>4</xdr:col>
      <xdr:colOff>142874</xdr:colOff>
      <xdr:row>3</xdr:row>
      <xdr:rowOff>152400</xdr:rowOff>
    </xdr:to>
    <xdr:sp macro="" textlink="">
      <xdr:nvSpPr>
        <xdr:cNvPr id="9" name="Rectangle 8">
          <a:hlinkClick xmlns:r="http://schemas.openxmlformats.org/officeDocument/2006/relationships" r:id="rId5"/>
        </xdr:cNvPr>
        <xdr:cNvSpPr/>
      </xdr:nvSpPr>
      <xdr:spPr>
        <a:xfrm>
          <a:off x="942974" y="495300"/>
          <a:ext cx="109537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Data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Input</a:t>
          </a:r>
          <a:endParaRPr lang="en-US" sz="1100"/>
        </a:p>
      </xdr:txBody>
    </xdr:sp>
    <xdr:clientData/>
  </xdr:twoCellAnchor>
  <xdr:twoCellAnchor editAs="absolute">
    <xdr:from>
      <xdr:col>17</xdr:col>
      <xdr:colOff>114300</xdr:colOff>
      <xdr:row>0</xdr:row>
      <xdr:rowOff>66675</xdr:rowOff>
    </xdr:from>
    <xdr:to>
      <xdr:col>18</xdr:col>
      <xdr:colOff>504825</xdr:colOff>
      <xdr:row>2</xdr:row>
      <xdr:rowOff>71265</xdr:rowOff>
    </xdr:to>
    <xdr:pic>
      <xdr:nvPicPr>
        <xdr:cNvPr id="19" name="Picture 18" descr="gI_71626_CSG-logo-2011-Medium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934575" y="66675"/>
          <a:ext cx="1000125" cy="38559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15</xdr:row>
      <xdr:rowOff>9525</xdr:rowOff>
    </xdr:from>
    <xdr:to>
      <xdr:col>18</xdr:col>
      <xdr:colOff>419100</xdr:colOff>
      <xdr:row>25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11</xdr:col>
      <xdr:colOff>390525</xdr:colOff>
      <xdr:row>2</xdr:row>
      <xdr:rowOff>114300</xdr:rowOff>
    </xdr:from>
    <xdr:to>
      <xdr:col>13</xdr:col>
      <xdr:colOff>419100</xdr:colOff>
      <xdr:row>3</xdr:row>
      <xdr:rowOff>161925</xdr:rowOff>
    </xdr:to>
    <xdr:sp macro="" textlink="">
      <xdr:nvSpPr>
        <xdr:cNvPr id="16" name="Rectangle 15">
          <a:hlinkClick xmlns:r="http://schemas.openxmlformats.org/officeDocument/2006/relationships" r:id="rId8"/>
        </xdr:cNvPr>
        <xdr:cNvSpPr/>
      </xdr:nvSpPr>
      <xdr:spPr>
        <a:xfrm>
          <a:off x="6553200" y="495300"/>
          <a:ext cx="1247775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66675</xdr:colOff>
      <xdr:row>6</xdr:row>
      <xdr:rowOff>142876</xdr:rowOff>
    </xdr:from>
    <xdr:to>
      <xdr:col>18</xdr:col>
      <xdr:colOff>447675</xdr:colOff>
      <xdr:row>15</xdr:row>
      <xdr:rowOff>85726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26</xdr:row>
          <xdr:rowOff>66675</xdr:rowOff>
        </xdr:from>
        <xdr:to>
          <xdr:col>12</xdr:col>
          <xdr:colOff>304800</xdr:colOff>
          <xdr:row>26</xdr:row>
          <xdr:rowOff>228600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7</xdr:row>
      <xdr:rowOff>28575</xdr:rowOff>
    </xdr:from>
    <xdr:to>
      <xdr:col>18</xdr:col>
      <xdr:colOff>457200</xdr:colOff>
      <xdr:row>25</xdr:row>
      <xdr:rowOff>133351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47625</xdr:colOff>
      <xdr:row>0</xdr:row>
      <xdr:rowOff>28574</xdr:rowOff>
    </xdr:from>
    <xdr:to>
      <xdr:col>19</xdr:col>
      <xdr:colOff>28575</xdr:colOff>
      <xdr:row>3</xdr:row>
      <xdr:rowOff>152399</xdr:rowOff>
    </xdr:to>
    <xdr:sp macro="" textlink="">
      <xdr:nvSpPr>
        <xdr:cNvPr id="2" name="Rounded Rectangle 1"/>
        <xdr:cNvSpPr/>
      </xdr:nvSpPr>
      <xdr:spPr>
        <a:xfrm>
          <a:off x="47625" y="28574"/>
          <a:ext cx="10934700" cy="69532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0</xdr:col>
      <xdr:colOff>47622</xdr:colOff>
      <xdr:row>2</xdr:row>
      <xdr:rowOff>123824</xdr:rowOff>
    </xdr:from>
    <xdr:to>
      <xdr:col>18</xdr:col>
      <xdr:colOff>523874</xdr:colOff>
      <xdr:row>3</xdr:row>
      <xdr:rowOff>133347</xdr:rowOff>
    </xdr:to>
    <xdr:sp macro="" textlink="">
      <xdr:nvSpPr>
        <xdr:cNvPr id="3" name="Round Same Side Corner Rectangle 2"/>
        <xdr:cNvSpPr/>
      </xdr:nvSpPr>
      <xdr:spPr>
        <a:xfrm rot="10800000">
          <a:off x="47622" y="504824"/>
          <a:ext cx="10906127" cy="200023"/>
        </a:xfrm>
        <a:prstGeom prst="round2SameRect">
          <a:avLst>
            <a:gd name="adj1" fmla="val 50000"/>
            <a:gd name="adj2" fmla="val 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1</xdr:col>
      <xdr:colOff>104775</xdr:colOff>
      <xdr:row>2</xdr:row>
      <xdr:rowOff>114300</xdr:rowOff>
    </xdr:from>
    <xdr:to>
      <xdr:col>2</xdr:col>
      <xdr:colOff>485775</xdr:colOff>
      <xdr:row>3</xdr:row>
      <xdr:rowOff>142875</xdr:rowOff>
    </xdr:to>
    <xdr:sp macro="" textlink="">
      <xdr:nvSpPr>
        <xdr:cNvPr id="4" name="Rectangle 3">
          <a:hlinkClick xmlns:r="http://schemas.openxmlformats.org/officeDocument/2006/relationships" r:id="rId2"/>
        </xdr:cNvPr>
        <xdr:cNvSpPr/>
      </xdr:nvSpPr>
      <xdr:spPr>
        <a:xfrm>
          <a:off x="171450" y="495300"/>
          <a:ext cx="990600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Summary</a:t>
          </a:r>
          <a:endParaRPr lang="en-US" sz="11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twoCellAnchor>
  <xdr:twoCellAnchor editAs="absolute">
    <xdr:from>
      <xdr:col>9</xdr:col>
      <xdr:colOff>552449</xdr:colOff>
      <xdr:row>2</xdr:row>
      <xdr:rowOff>123825</xdr:rowOff>
    </xdr:from>
    <xdr:to>
      <xdr:col>11</xdr:col>
      <xdr:colOff>504824</xdr:colOff>
      <xdr:row>3</xdr:row>
      <xdr:rowOff>142875</xdr:rowOff>
    </xdr:to>
    <xdr:sp macro="" textlink="">
      <xdr:nvSpPr>
        <xdr:cNvPr id="5" name="Rectangle 4">
          <a:hlinkClick xmlns:r="http://schemas.openxmlformats.org/officeDocument/2006/relationships" r:id="rId3"/>
        </xdr:cNvPr>
        <xdr:cNvSpPr/>
      </xdr:nvSpPr>
      <xdr:spPr>
        <a:xfrm>
          <a:off x="5495924" y="504825"/>
          <a:ext cx="1171575" cy="2095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Getting Better</a:t>
          </a:r>
          <a:endParaRPr lang="en-US" sz="1100"/>
        </a:p>
      </xdr:txBody>
    </xdr:sp>
    <xdr:clientData/>
  </xdr:twoCellAnchor>
  <xdr:twoCellAnchor editAs="absolute">
    <xdr:from>
      <xdr:col>6</xdr:col>
      <xdr:colOff>66675</xdr:colOff>
      <xdr:row>2</xdr:row>
      <xdr:rowOff>123825</xdr:rowOff>
    </xdr:from>
    <xdr:to>
      <xdr:col>7</xdr:col>
      <xdr:colOff>447675</xdr:colOff>
      <xdr:row>3</xdr:row>
      <xdr:rowOff>152400</xdr:rowOff>
    </xdr:to>
    <xdr:sp macro="" textlink="">
      <xdr:nvSpPr>
        <xdr:cNvPr id="6" name="Rectangle 5">
          <a:hlinkClick xmlns:r="http://schemas.openxmlformats.org/officeDocument/2006/relationships" r:id="rId4"/>
        </xdr:cNvPr>
        <xdr:cNvSpPr/>
      </xdr:nvSpPr>
      <xdr:spPr>
        <a:xfrm>
          <a:off x="3181350" y="504825"/>
          <a:ext cx="990600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Show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Up</a:t>
          </a:r>
          <a:endParaRPr lang="en-US" sz="1100"/>
        </a:p>
      </xdr:txBody>
    </xdr:sp>
    <xdr:clientData/>
  </xdr:twoCellAnchor>
  <xdr:twoCellAnchor editAs="absolute">
    <xdr:from>
      <xdr:col>4</xdr:col>
      <xdr:colOff>28574</xdr:colOff>
      <xdr:row>2</xdr:row>
      <xdr:rowOff>123825</xdr:rowOff>
    </xdr:from>
    <xdr:to>
      <xdr:col>6</xdr:col>
      <xdr:colOff>95249</xdr:colOff>
      <xdr:row>3</xdr:row>
      <xdr:rowOff>152400</xdr:rowOff>
    </xdr:to>
    <xdr:sp macro="" textlink="">
      <xdr:nvSpPr>
        <xdr:cNvPr id="7" name="Rectangle 6">
          <a:hlinkClick xmlns:r="http://schemas.openxmlformats.org/officeDocument/2006/relationships" r:id="rId5"/>
        </xdr:cNvPr>
        <xdr:cNvSpPr/>
      </xdr:nvSpPr>
      <xdr:spPr>
        <a:xfrm>
          <a:off x="1924049" y="504825"/>
          <a:ext cx="1285875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Answer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the Phone</a:t>
          </a:r>
          <a:endParaRPr lang="en-US" sz="1100"/>
        </a:p>
      </xdr:txBody>
    </xdr:sp>
    <xdr:clientData/>
  </xdr:twoCellAnchor>
  <xdr:twoCellAnchor editAs="absolute">
    <xdr:from>
      <xdr:col>7</xdr:col>
      <xdr:colOff>171449</xdr:colOff>
      <xdr:row>2</xdr:row>
      <xdr:rowOff>123825</xdr:rowOff>
    </xdr:from>
    <xdr:to>
      <xdr:col>10</xdr:col>
      <xdr:colOff>238124</xdr:colOff>
      <xdr:row>3</xdr:row>
      <xdr:rowOff>152400</xdr:rowOff>
    </xdr:to>
    <xdr:sp macro="" textlink="">
      <xdr:nvSpPr>
        <xdr:cNvPr id="8" name="Rectangle 7"/>
        <xdr:cNvSpPr/>
      </xdr:nvSpPr>
      <xdr:spPr>
        <a:xfrm>
          <a:off x="3895724" y="504825"/>
          <a:ext cx="1895475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Follow</a:t>
          </a:r>
          <a:r>
            <a:rPr lang="en-US" sz="1100" b="1" cap="none" spc="50" baseline="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 Your Schedule</a:t>
          </a:r>
          <a:endParaRPr lang="en-US" sz="11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twoCellAnchor>
  <xdr:twoCellAnchor editAs="absolute">
    <xdr:from>
      <xdr:col>2</xdr:col>
      <xdr:colOff>266699</xdr:colOff>
      <xdr:row>2</xdr:row>
      <xdr:rowOff>114300</xdr:rowOff>
    </xdr:from>
    <xdr:to>
      <xdr:col>4</xdr:col>
      <xdr:colOff>142874</xdr:colOff>
      <xdr:row>3</xdr:row>
      <xdr:rowOff>152400</xdr:rowOff>
    </xdr:to>
    <xdr:sp macro="" textlink="">
      <xdr:nvSpPr>
        <xdr:cNvPr id="9" name="Rectangle 8">
          <a:hlinkClick xmlns:r="http://schemas.openxmlformats.org/officeDocument/2006/relationships" r:id="rId6"/>
        </xdr:cNvPr>
        <xdr:cNvSpPr/>
      </xdr:nvSpPr>
      <xdr:spPr>
        <a:xfrm>
          <a:off x="942974" y="495300"/>
          <a:ext cx="109537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Data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Input</a:t>
          </a:r>
          <a:endParaRPr lang="en-US" sz="1100"/>
        </a:p>
      </xdr:txBody>
    </xdr:sp>
    <xdr:clientData/>
  </xdr:twoCellAnchor>
  <xdr:twoCellAnchor editAs="oneCell">
    <xdr:from>
      <xdr:col>17</xdr:col>
      <xdr:colOff>104775</xdr:colOff>
      <xdr:row>0</xdr:row>
      <xdr:rowOff>76200</xdr:rowOff>
    </xdr:from>
    <xdr:to>
      <xdr:col>18</xdr:col>
      <xdr:colOff>495300</xdr:colOff>
      <xdr:row>2</xdr:row>
      <xdr:rowOff>80790</xdr:rowOff>
    </xdr:to>
    <xdr:pic>
      <xdr:nvPicPr>
        <xdr:cNvPr id="12" name="Picture 11" descr="gI_71626_CSG-logo-2011-Medium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925050" y="76200"/>
          <a:ext cx="1000125" cy="385590"/>
        </a:xfrm>
        <a:prstGeom prst="rect">
          <a:avLst/>
        </a:prstGeom>
      </xdr:spPr>
    </xdr:pic>
    <xdr:clientData/>
  </xdr:twoCellAnchor>
  <xdr:twoCellAnchor editAs="absolute">
    <xdr:from>
      <xdr:col>11</xdr:col>
      <xdr:colOff>390525</xdr:colOff>
      <xdr:row>2</xdr:row>
      <xdr:rowOff>114300</xdr:rowOff>
    </xdr:from>
    <xdr:to>
      <xdr:col>13</xdr:col>
      <xdr:colOff>419100</xdr:colOff>
      <xdr:row>3</xdr:row>
      <xdr:rowOff>161925</xdr:rowOff>
    </xdr:to>
    <xdr:sp macro="" textlink="">
      <xdr:nvSpPr>
        <xdr:cNvPr id="15" name="Rectangle 14">
          <a:hlinkClick xmlns:r="http://schemas.openxmlformats.org/officeDocument/2006/relationships" r:id="rId8"/>
        </xdr:cNvPr>
        <xdr:cNvSpPr/>
      </xdr:nvSpPr>
      <xdr:spPr>
        <a:xfrm>
          <a:off x="6553200" y="495300"/>
          <a:ext cx="1247775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104775</xdr:colOff>
      <xdr:row>6</xdr:row>
      <xdr:rowOff>123825</xdr:rowOff>
    </xdr:from>
    <xdr:to>
      <xdr:col>18</xdr:col>
      <xdr:colOff>476250</xdr:colOff>
      <xdr:row>10</xdr:row>
      <xdr:rowOff>9525</xdr:rowOff>
    </xdr:to>
    <xdr:sp macro="" textlink="">
      <xdr:nvSpPr>
        <xdr:cNvPr id="19" name="Rectangle 18"/>
        <xdr:cNvSpPr/>
      </xdr:nvSpPr>
      <xdr:spPr>
        <a:xfrm>
          <a:off x="7486650" y="1133475"/>
          <a:ext cx="3419475" cy="6477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4400" b="1" cap="none" spc="0">
              <a:ln w="10541" cmpd="sng">
                <a:noFill/>
                <a:prstDash val="solid"/>
              </a:ln>
              <a:gradFill flip="none" rotWithShape="1">
                <a:gsLst>
                  <a:gs pos="0">
                    <a:schemeClr val="tx2">
                      <a:lumMod val="60000"/>
                      <a:lumOff val="40000"/>
                      <a:tint val="66000"/>
                      <a:satMod val="160000"/>
                    </a:schemeClr>
                  </a:gs>
                  <a:gs pos="50000">
                    <a:schemeClr val="tx2">
                      <a:lumMod val="60000"/>
                      <a:lumOff val="40000"/>
                      <a:tint val="44500"/>
                      <a:satMod val="160000"/>
                    </a:schemeClr>
                  </a:gs>
                  <a:gs pos="100000">
                    <a:schemeClr val="tx2">
                      <a:lumMod val="60000"/>
                      <a:lumOff val="40000"/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effectLst/>
            </a:rPr>
            <a:t>ADHERENCE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26</xdr:row>
          <xdr:rowOff>66675</xdr:rowOff>
        </xdr:from>
        <xdr:to>
          <xdr:col>13</xdr:col>
          <xdr:colOff>19050</xdr:colOff>
          <xdr:row>26</xdr:row>
          <xdr:rowOff>228600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371476</xdr:colOff>
      <xdr:row>6</xdr:row>
      <xdr:rowOff>123825</xdr:rowOff>
    </xdr:from>
    <xdr:to>
      <xdr:col>18</xdr:col>
      <xdr:colOff>428626</xdr:colOff>
      <xdr:row>10</xdr:row>
      <xdr:rowOff>9525</xdr:rowOff>
    </xdr:to>
    <xdr:sp macro="" textlink="">
      <xdr:nvSpPr>
        <xdr:cNvPr id="11" name="Rectangle 10"/>
        <xdr:cNvSpPr/>
      </xdr:nvSpPr>
      <xdr:spPr>
        <a:xfrm>
          <a:off x="7753351" y="1133475"/>
          <a:ext cx="3105150" cy="6477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4400" b="1" cap="none" spc="0">
              <a:ln w="10541" cmpd="sng">
                <a:noFill/>
                <a:prstDash val="solid"/>
              </a:ln>
              <a:gradFill flip="none" rotWithShape="1">
                <a:gsLst>
                  <a:gs pos="0">
                    <a:schemeClr val="tx2">
                      <a:lumMod val="60000"/>
                      <a:lumOff val="40000"/>
                      <a:tint val="66000"/>
                      <a:satMod val="160000"/>
                    </a:schemeClr>
                  </a:gs>
                  <a:gs pos="50000">
                    <a:schemeClr val="tx2">
                      <a:lumMod val="60000"/>
                      <a:lumOff val="40000"/>
                      <a:tint val="44500"/>
                      <a:satMod val="160000"/>
                    </a:schemeClr>
                  </a:gs>
                  <a:gs pos="100000">
                    <a:schemeClr val="tx2">
                      <a:lumMod val="60000"/>
                      <a:lumOff val="40000"/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effectLst/>
            </a:rPr>
            <a:t>QUALITY</a:t>
          </a:r>
        </a:p>
      </xdr:txBody>
    </xdr:sp>
    <xdr:clientData/>
  </xdr:twoCellAnchor>
  <xdr:twoCellAnchor editAs="absolute">
    <xdr:from>
      <xdr:col>0</xdr:col>
      <xdr:colOff>47625</xdr:colOff>
      <xdr:row>0</xdr:row>
      <xdr:rowOff>28574</xdr:rowOff>
    </xdr:from>
    <xdr:to>
      <xdr:col>19</xdr:col>
      <xdr:colOff>28575</xdr:colOff>
      <xdr:row>3</xdr:row>
      <xdr:rowOff>152399</xdr:rowOff>
    </xdr:to>
    <xdr:sp macro="" textlink="">
      <xdr:nvSpPr>
        <xdr:cNvPr id="2" name="Rounded Rectangle 1"/>
        <xdr:cNvSpPr/>
      </xdr:nvSpPr>
      <xdr:spPr>
        <a:xfrm>
          <a:off x="47625" y="28574"/>
          <a:ext cx="10934700" cy="69532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0</xdr:col>
      <xdr:colOff>28571</xdr:colOff>
      <xdr:row>2</xdr:row>
      <xdr:rowOff>142873</xdr:rowOff>
    </xdr:from>
    <xdr:to>
      <xdr:col>35</xdr:col>
      <xdr:colOff>505197</xdr:colOff>
      <xdr:row>3</xdr:row>
      <xdr:rowOff>152396</xdr:rowOff>
    </xdr:to>
    <xdr:sp macro="" textlink="">
      <xdr:nvSpPr>
        <xdr:cNvPr id="3" name="Round Same Side Corner Rectangle 2"/>
        <xdr:cNvSpPr/>
      </xdr:nvSpPr>
      <xdr:spPr>
        <a:xfrm rot="10800000">
          <a:off x="28571" y="523873"/>
          <a:ext cx="21479251" cy="200023"/>
        </a:xfrm>
        <a:prstGeom prst="round2SameRect">
          <a:avLst>
            <a:gd name="adj1" fmla="val 50000"/>
            <a:gd name="adj2" fmla="val 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1</xdr:col>
      <xdr:colOff>104775</xdr:colOff>
      <xdr:row>2</xdr:row>
      <xdr:rowOff>114300</xdr:rowOff>
    </xdr:from>
    <xdr:to>
      <xdr:col>2</xdr:col>
      <xdr:colOff>485775</xdr:colOff>
      <xdr:row>3</xdr:row>
      <xdr:rowOff>142875</xdr:rowOff>
    </xdr:to>
    <xdr:sp macro="" textlink="">
      <xdr:nvSpPr>
        <xdr:cNvPr id="4" name="Rectangle 3">
          <a:hlinkClick xmlns:r="http://schemas.openxmlformats.org/officeDocument/2006/relationships" r:id="rId1"/>
        </xdr:cNvPr>
        <xdr:cNvSpPr/>
      </xdr:nvSpPr>
      <xdr:spPr>
        <a:xfrm>
          <a:off x="171450" y="495300"/>
          <a:ext cx="990600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Summary</a:t>
          </a:r>
          <a:endParaRPr lang="en-US" sz="11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twoCellAnchor>
  <xdr:twoCellAnchor editAs="absolute">
    <xdr:from>
      <xdr:col>9</xdr:col>
      <xdr:colOff>552449</xdr:colOff>
      <xdr:row>2</xdr:row>
      <xdr:rowOff>123825</xdr:rowOff>
    </xdr:from>
    <xdr:to>
      <xdr:col>11</xdr:col>
      <xdr:colOff>504824</xdr:colOff>
      <xdr:row>3</xdr:row>
      <xdr:rowOff>142875</xdr:rowOff>
    </xdr:to>
    <xdr:sp macro="" textlink="">
      <xdr:nvSpPr>
        <xdr:cNvPr id="5" name="Rectangle 4"/>
        <xdr:cNvSpPr/>
      </xdr:nvSpPr>
      <xdr:spPr>
        <a:xfrm>
          <a:off x="5495924" y="504825"/>
          <a:ext cx="1171575" cy="2095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Getting Better</a:t>
          </a:r>
        </a:p>
      </xdr:txBody>
    </xdr:sp>
    <xdr:clientData/>
  </xdr:twoCellAnchor>
  <xdr:twoCellAnchor editAs="absolute">
    <xdr:from>
      <xdr:col>6</xdr:col>
      <xdr:colOff>66675</xdr:colOff>
      <xdr:row>2</xdr:row>
      <xdr:rowOff>123825</xdr:rowOff>
    </xdr:from>
    <xdr:to>
      <xdr:col>7</xdr:col>
      <xdr:colOff>447675</xdr:colOff>
      <xdr:row>3</xdr:row>
      <xdr:rowOff>152400</xdr:rowOff>
    </xdr:to>
    <xdr:sp macro="" textlink="">
      <xdr:nvSpPr>
        <xdr:cNvPr id="6" name="Rectangle 5">
          <a:hlinkClick xmlns:r="http://schemas.openxmlformats.org/officeDocument/2006/relationships" r:id="rId2"/>
        </xdr:cNvPr>
        <xdr:cNvSpPr/>
      </xdr:nvSpPr>
      <xdr:spPr>
        <a:xfrm>
          <a:off x="3181350" y="504825"/>
          <a:ext cx="990600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Show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Up</a:t>
          </a:r>
          <a:endParaRPr lang="en-US" sz="1100"/>
        </a:p>
      </xdr:txBody>
    </xdr:sp>
    <xdr:clientData/>
  </xdr:twoCellAnchor>
  <xdr:twoCellAnchor editAs="absolute">
    <xdr:from>
      <xdr:col>4</xdr:col>
      <xdr:colOff>28574</xdr:colOff>
      <xdr:row>2</xdr:row>
      <xdr:rowOff>123825</xdr:rowOff>
    </xdr:from>
    <xdr:to>
      <xdr:col>6</xdr:col>
      <xdr:colOff>95249</xdr:colOff>
      <xdr:row>3</xdr:row>
      <xdr:rowOff>152400</xdr:rowOff>
    </xdr:to>
    <xdr:sp macro="" textlink="">
      <xdr:nvSpPr>
        <xdr:cNvPr id="7" name="Rectangle 6">
          <a:hlinkClick xmlns:r="http://schemas.openxmlformats.org/officeDocument/2006/relationships" r:id="rId3"/>
        </xdr:cNvPr>
        <xdr:cNvSpPr/>
      </xdr:nvSpPr>
      <xdr:spPr>
        <a:xfrm>
          <a:off x="1924049" y="504825"/>
          <a:ext cx="1285875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Answer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the Phone</a:t>
          </a:r>
          <a:endParaRPr lang="en-US" sz="1100"/>
        </a:p>
      </xdr:txBody>
    </xdr:sp>
    <xdr:clientData/>
  </xdr:twoCellAnchor>
  <xdr:twoCellAnchor editAs="absolute">
    <xdr:from>
      <xdr:col>7</xdr:col>
      <xdr:colOff>171449</xdr:colOff>
      <xdr:row>2</xdr:row>
      <xdr:rowOff>123825</xdr:rowOff>
    </xdr:from>
    <xdr:to>
      <xdr:col>10</xdr:col>
      <xdr:colOff>238124</xdr:colOff>
      <xdr:row>3</xdr:row>
      <xdr:rowOff>152400</xdr:rowOff>
    </xdr:to>
    <xdr:sp macro="" textlink="">
      <xdr:nvSpPr>
        <xdr:cNvPr id="8" name="Rectangle 7">
          <a:hlinkClick xmlns:r="http://schemas.openxmlformats.org/officeDocument/2006/relationships" r:id="rId4"/>
        </xdr:cNvPr>
        <xdr:cNvSpPr/>
      </xdr:nvSpPr>
      <xdr:spPr>
        <a:xfrm>
          <a:off x="3895724" y="504825"/>
          <a:ext cx="1895475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Follow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Your Schedule</a:t>
          </a:r>
          <a:endParaRPr lang="en-US" sz="1100"/>
        </a:p>
      </xdr:txBody>
    </xdr:sp>
    <xdr:clientData/>
  </xdr:twoCellAnchor>
  <xdr:twoCellAnchor editAs="absolute">
    <xdr:from>
      <xdr:col>2</xdr:col>
      <xdr:colOff>266699</xdr:colOff>
      <xdr:row>2</xdr:row>
      <xdr:rowOff>114300</xdr:rowOff>
    </xdr:from>
    <xdr:to>
      <xdr:col>4</xdr:col>
      <xdr:colOff>142874</xdr:colOff>
      <xdr:row>3</xdr:row>
      <xdr:rowOff>152400</xdr:rowOff>
    </xdr:to>
    <xdr:sp macro="" textlink="">
      <xdr:nvSpPr>
        <xdr:cNvPr id="9" name="Rectangle 8">
          <a:hlinkClick xmlns:r="http://schemas.openxmlformats.org/officeDocument/2006/relationships" r:id="rId5"/>
        </xdr:cNvPr>
        <xdr:cNvSpPr/>
      </xdr:nvSpPr>
      <xdr:spPr>
        <a:xfrm>
          <a:off x="942974" y="495300"/>
          <a:ext cx="109537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Data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Input</a:t>
          </a:r>
          <a:endParaRPr lang="en-US" sz="1100"/>
        </a:p>
      </xdr:txBody>
    </xdr:sp>
    <xdr:clientData/>
  </xdr:twoCellAnchor>
  <xdr:twoCellAnchor>
    <xdr:from>
      <xdr:col>1</xdr:col>
      <xdr:colOff>57149</xdr:colOff>
      <xdr:row>7</xdr:row>
      <xdr:rowOff>9525</xdr:rowOff>
    </xdr:from>
    <xdr:to>
      <xdr:col>18</xdr:col>
      <xdr:colOff>457200</xdr:colOff>
      <xdr:row>25</xdr:row>
      <xdr:rowOff>161924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95250</xdr:colOff>
      <xdr:row>0</xdr:row>
      <xdr:rowOff>76200</xdr:rowOff>
    </xdr:from>
    <xdr:to>
      <xdr:col>18</xdr:col>
      <xdr:colOff>485775</xdr:colOff>
      <xdr:row>2</xdr:row>
      <xdr:rowOff>80790</xdr:rowOff>
    </xdr:to>
    <xdr:pic>
      <xdr:nvPicPr>
        <xdr:cNvPr id="12" name="Picture 11" descr="gI_71626_CSG-logo-2011-Medium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915525" y="76200"/>
          <a:ext cx="1000125" cy="385590"/>
        </a:xfrm>
        <a:prstGeom prst="rect">
          <a:avLst/>
        </a:prstGeom>
      </xdr:spPr>
    </xdr:pic>
    <xdr:clientData/>
  </xdr:twoCellAnchor>
  <xdr:twoCellAnchor editAs="absolute">
    <xdr:from>
      <xdr:col>11</xdr:col>
      <xdr:colOff>457199</xdr:colOff>
      <xdr:row>2</xdr:row>
      <xdr:rowOff>133349</xdr:rowOff>
    </xdr:from>
    <xdr:to>
      <xdr:col>15</xdr:col>
      <xdr:colOff>476250</xdr:colOff>
      <xdr:row>4</xdr:row>
      <xdr:rowOff>9524</xdr:rowOff>
    </xdr:to>
    <xdr:sp macro="" textlink="">
      <xdr:nvSpPr>
        <xdr:cNvPr id="16" name="Rectangle 15">
          <a:hlinkClick xmlns:r="http://schemas.openxmlformats.org/officeDocument/2006/relationships" r:id="rId8"/>
        </xdr:cNvPr>
        <xdr:cNvSpPr/>
      </xdr:nvSpPr>
      <xdr:spPr>
        <a:xfrm>
          <a:off x="6619874" y="514349"/>
          <a:ext cx="2457451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323850</xdr:colOff>
          <xdr:row>26</xdr:row>
          <xdr:rowOff>57150</xdr:rowOff>
        </xdr:from>
        <xdr:to>
          <xdr:col>12</xdr:col>
          <xdr:colOff>523875</xdr:colOff>
          <xdr:row>26</xdr:row>
          <xdr:rowOff>219075</xdr:rowOff>
        </xdr:to>
        <xdr:sp macro="" textlink="">
          <xdr:nvSpPr>
            <xdr:cNvPr id="5121" name="Scroll Bar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0</xdr:row>
      <xdr:rowOff>28574</xdr:rowOff>
    </xdr:from>
    <xdr:to>
      <xdr:col>19</xdr:col>
      <xdr:colOff>28575</xdr:colOff>
      <xdr:row>3</xdr:row>
      <xdr:rowOff>152399</xdr:rowOff>
    </xdr:to>
    <xdr:sp macro="" textlink="">
      <xdr:nvSpPr>
        <xdr:cNvPr id="3" name="Rounded Rectangle 2"/>
        <xdr:cNvSpPr/>
      </xdr:nvSpPr>
      <xdr:spPr>
        <a:xfrm>
          <a:off x="47625" y="28574"/>
          <a:ext cx="10934700" cy="69532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0</xdr:col>
      <xdr:colOff>47622</xdr:colOff>
      <xdr:row>2</xdr:row>
      <xdr:rowOff>123824</xdr:rowOff>
    </xdr:from>
    <xdr:to>
      <xdr:col>18</xdr:col>
      <xdr:colOff>523874</xdr:colOff>
      <xdr:row>3</xdr:row>
      <xdr:rowOff>133347</xdr:rowOff>
    </xdr:to>
    <xdr:sp macro="" textlink="">
      <xdr:nvSpPr>
        <xdr:cNvPr id="4" name="Round Same Side Corner Rectangle 3"/>
        <xdr:cNvSpPr/>
      </xdr:nvSpPr>
      <xdr:spPr>
        <a:xfrm rot="10800000">
          <a:off x="47622" y="504824"/>
          <a:ext cx="10906127" cy="200023"/>
        </a:xfrm>
        <a:prstGeom prst="round2SameRect">
          <a:avLst>
            <a:gd name="adj1" fmla="val 50000"/>
            <a:gd name="adj2" fmla="val 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1</xdr:col>
      <xdr:colOff>104775</xdr:colOff>
      <xdr:row>2</xdr:row>
      <xdr:rowOff>114300</xdr:rowOff>
    </xdr:from>
    <xdr:to>
      <xdr:col>2</xdr:col>
      <xdr:colOff>485775</xdr:colOff>
      <xdr:row>3</xdr:row>
      <xdr:rowOff>142875</xdr:rowOff>
    </xdr:to>
    <xdr:sp macro="" textlink="">
      <xdr:nvSpPr>
        <xdr:cNvPr id="5" name="Rectangle 4">
          <a:hlinkClick xmlns:r="http://schemas.openxmlformats.org/officeDocument/2006/relationships" r:id="rId1"/>
        </xdr:cNvPr>
        <xdr:cNvSpPr/>
      </xdr:nvSpPr>
      <xdr:spPr>
        <a:xfrm>
          <a:off x="171450" y="495300"/>
          <a:ext cx="990600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Summary</a:t>
          </a:r>
          <a:endParaRPr lang="en-US" sz="11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twoCellAnchor>
  <xdr:twoCellAnchor editAs="absolute">
    <xdr:from>
      <xdr:col>9</xdr:col>
      <xdr:colOff>552449</xdr:colOff>
      <xdr:row>2</xdr:row>
      <xdr:rowOff>123825</xdr:rowOff>
    </xdr:from>
    <xdr:to>
      <xdr:col>11</xdr:col>
      <xdr:colOff>504824</xdr:colOff>
      <xdr:row>3</xdr:row>
      <xdr:rowOff>142875</xdr:rowOff>
    </xdr:to>
    <xdr:sp macro="" textlink="">
      <xdr:nvSpPr>
        <xdr:cNvPr id="6" name="Rectangle 5">
          <a:hlinkClick xmlns:r="http://schemas.openxmlformats.org/officeDocument/2006/relationships" r:id="rId2"/>
        </xdr:cNvPr>
        <xdr:cNvSpPr/>
      </xdr:nvSpPr>
      <xdr:spPr>
        <a:xfrm>
          <a:off x="5495924" y="504825"/>
          <a:ext cx="1171575" cy="2095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Getting Better</a:t>
          </a:r>
        </a:p>
      </xdr:txBody>
    </xdr:sp>
    <xdr:clientData/>
  </xdr:twoCellAnchor>
  <xdr:twoCellAnchor editAs="absolute">
    <xdr:from>
      <xdr:col>6</xdr:col>
      <xdr:colOff>66675</xdr:colOff>
      <xdr:row>2</xdr:row>
      <xdr:rowOff>123825</xdr:rowOff>
    </xdr:from>
    <xdr:to>
      <xdr:col>7</xdr:col>
      <xdr:colOff>447675</xdr:colOff>
      <xdr:row>3</xdr:row>
      <xdr:rowOff>152400</xdr:rowOff>
    </xdr:to>
    <xdr:sp macro="" textlink="">
      <xdr:nvSpPr>
        <xdr:cNvPr id="7" name="Rectangle 6">
          <a:hlinkClick xmlns:r="http://schemas.openxmlformats.org/officeDocument/2006/relationships" r:id="rId3"/>
        </xdr:cNvPr>
        <xdr:cNvSpPr/>
      </xdr:nvSpPr>
      <xdr:spPr>
        <a:xfrm>
          <a:off x="3181350" y="504825"/>
          <a:ext cx="990600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Show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Up</a:t>
          </a:r>
          <a:endParaRPr lang="en-US" sz="1100"/>
        </a:p>
      </xdr:txBody>
    </xdr:sp>
    <xdr:clientData/>
  </xdr:twoCellAnchor>
  <xdr:twoCellAnchor editAs="absolute">
    <xdr:from>
      <xdr:col>4</xdr:col>
      <xdr:colOff>28574</xdr:colOff>
      <xdr:row>2</xdr:row>
      <xdr:rowOff>123825</xdr:rowOff>
    </xdr:from>
    <xdr:to>
      <xdr:col>6</xdr:col>
      <xdr:colOff>95249</xdr:colOff>
      <xdr:row>3</xdr:row>
      <xdr:rowOff>152400</xdr:rowOff>
    </xdr:to>
    <xdr:sp macro="" textlink="">
      <xdr:nvSpPr>
        <xdr:cNvPr id="8" name="Rectangle 7">
          <a:hlinkClick xmlns:r="http://schemas.openxmlformats.org/officeDocument/2006/relationships" r:id="rId4"/>
        </xdr:cNvPr>
        <xdr:cNvSpPr/>
      </xdr:nvSpPr>
      <xdr:spPr>
        <a:xfrm>
          <a:off x="1924049" y="504825"/>
          <a:ext cx="1285875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Answer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the Phone</a:t>
          </a:r>
          <a:endParaRPr lang="en-US" sz="1100"/>
        </a:p>
      </xdr:txBody>
    </xdr:sp>
    <xdr:clientData/>
  </xdr:twoCellAnchor>
  <xdr:twoCellAnchor editAs="absolute">
    <xdr:from>
      <xdr:col>7</xdr:col>
      <xdr:colOff>171449</xdr:colOff>
      <xdr:row>2</xdr:row>
      <xdr:rowOff>123825</xdr:rowOff>
    </xdr:from>
    <xdr:to>
      <xdr:col>10</xdr:col>
      <xdr:colOff>238124</xdr:colOff>
      <xdr:row>3</xdr:row>
      <xdr:rowOff>152400</xdr:rowOff>
    </xdr:to>
    <xdr:sp macro="" textlink="">
      <xdr:nvSpPr>
        <xdr:cNvPr id="9" name="Rectangle 8">
          <a:hlinkClick xmlns:r="http://schemas.openxmlformats.org/officeDocument/2006/relationships" r:id="rId5"/>
        </xdr:cNvPr>
        <xdr:cNvSpPr/>
      </xdr:nvSpPr>
      <xdr:spPr>
        <a:xfrm>
          <a:off x="3895724" y="504825"/>
          <a:ext cx="1895475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Follow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Your Schedule</a:t>
          </a:r>
          <a:endParaRPr lang="en-US" sz="1100"/>
        </a:p>
      </xdr:txBody>
    </xdr:sp>
    <xdr:clientData/>
  </xdr:twoCellAnchor>
  <xdr:twoCellAnchor editAs="absolute">
    <xdr:from>
      <xdr:col>2</xdr:col>
      <xdr:colOff>266699</xdr:colOff>
      <xdr:row>2</xdr:row>
      <xdr:rowOff>114300</xdr:rowOff>
    </xdr:from>
    <xdr:to>
      <xdr:col>4</xdr:col>
      <xdr:colOff>142874</xdr:colOff>
      <xdr:row>3</xdr:row>
      <xdr:rowOff>152400</xdr:rowOff>
    </xdr:to>
    <xdr:sp macro="" textlink="">
      <xdr:nvSpPr>
        <xdr:cNvPr id="10" name="Rectangle 9">
          <a:hlinkClick xmlns:r="http://schemas.openxmlformats.org/officeDocument/2006/relationships" r:id="rId6"/>
        </xdr:cNvPr>
        <xdr:cNvSpPr/>
      </xdr:nvSpPr>
      <xdr:spPr>
        <a:xfrm>
          <a:off x="942974" y="495300"/>
          <a:ext cx="109537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Data</a:t>
          </a:r>
          <a:r>
            <a:rPr lang="en-US" sz="11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Input</a:t>
          </a:r>
          <a:endParaRPr lang="en-US" sz="1100"/>
        </a:p>
      </xdr:txBody>
    </xdr:sp>
    <xdr:clientData/>
  </xdr:twoCellAnchor>
  <xdr:twoCellAnchor editAs="oneCell">
    <xdr:from>
      <xdr:col>17</xdr:col>
      <xdr:colOff>95250</xdr:colOff>
      <xdr:row>0</xdr:row>
      <xdr:rowOff>76200</xdr:rowOff>
    </xdr:from>
    <xdr:to>
      <xdr:col>18</xdr:col>
      <xdr:colOff>485775</xdr:colOff>
      <xdr:row>2</xdr:row>
      <xdr:rowOff>80790</xdr:rowOff>
    </xdr:to>
    <xdr:pic>
      <xdr:nvPicPr>
        <xdr:cNvPr id="12" name="Picture 11" descr="gI_71626_CSG-logo-2011-Medium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915525" y="76200"/>
          <a:ext cx="1000125" cy="385590"/>
        </a:xfrm>
        <a:prstGeom prst="rect">
          <a:avLst/>
        </a:prstGeom>
      </xdr:spPr>
    </xdr:pic>
    <xdr:clientData/>
  </xdr:twoCellAnchor>
  <xdr:twoCellAnchor editAs="absolute">
    <xdr:from>
      <xdr:col>11</xdr:col>
      <xdr:colOff>476249</xdr:colOff>
      <xdr:row>2</xdr:row>
      <xdr:rowOff>114299</xdr:rowOff>
    </xdr:from>
    <xdr:to>
      <xdr:col>13</xdr:col>
      <xdr:colOff>600075</xdr:colOff>
      <xdr:row>3</xdr:row>
      <xdr:rowOff>161924</xdr:rowOff>
    </xdr:to>
    <xdr:sp macro="" textlink="">
      <xdr:nvSpPr>
        <xdr:cNvPr id="15" name="Rectangle 14"/>
        <xdr:cNvSpPr/>
      </xdr:nvSpPr>
      <xdr:spPr>
        <a:xfrm>
          <a:off x="6638924" y="495299"/>
          <a:ext cx="1343026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Agent States (Pie)</a:t>
          </a:r>
        </a:p>
      </xdr:txBody>
    </xdr:sp>
    <xdr:clientData/>
  </xdr:twoCellAnchor>
  <xdr:twoCellAnchor editAs="absolute">
    <xdr:from>
      <xdr:col>1</xdr:col>
      <xdr:colOff>9524</xdr:colOff>
      <xdr:row>7</xdr:row>
      <xdr:rowOff>9524</xdr:rowOff>
    </xdr:from>
    <xdr:to>
      <xdr:col>7</xdr:col>
      <xdr:colOff>47625</xdr:colOff>
      <xdr:row>26</xdr:row>
      <xdr:rowOff>95248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6</xdr:col>
      <xdr:colOff>542925</xdr:colOff>
      <xdr:row>7</xdr:row>
      <xdr:rowOff>9525</xdr:rowOff>
    </xdr:from>
    <xdr:to>
      <xdr:col>12</xdr:col>
      <xdr:colOff>600075</xdr:colOff>
      <xdr:row>26</xdr:row>
      <xdr:rowOff>95250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12</xdr:col>
      <xdr:colOff>466725</xdr:colOff>
      <xdr:row>7</xdr:row>
      <xdr:rowOff>9525</xdr:rowOff>
    </xdr:from>
    <xdr:to>
      <xdr:col>18</xdr:col>
      <xdr:colOff>504825</xdr:colOff>
      <xdr:row>26</xdr:row>
      <xdr:rowOff>95250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514350</xdr:colOff>
      <xdr:row>7</xdr:row>
      <xdr:rowOff>85725</xdr:rowOff>
    </xdr:from>
    <xdr:to>
      <xdr:col>6</xdr:col>
      <xdr:colOff>581025</xdr:colOff>
      <xdr:row>24</xdr:row>
      <xdr:rowOff>47625</xdr:rowOff>
    </xdr:to>
    <xdr:sp macro="" textlink="">
      <xdr:nvSpPr>
        <xdr:cNvPr id="23" name="Rounded Rectangle 22"/>
        <xdr:cNvSpPr/>
      </xdr:nvSpPr>
      <xdr:spPr>
        <a:xfrm>
          <a:off x="3629025" y="1295400"/>
          <a:ext cx="66675" cy="3305175"/>
        </a:xfrm>
        <a:prstGeom prst="roundRect">
          <a:avLst/>
        </a:prstGeom>
        <a:solidFill>
          <a:srgbClr val="80808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495300</xdr:colOff>
      <xdr:row>7</xdr:row>
      <xdr:rowOff>85725</xdr:rowOff>
    </xdr:from>
    <xdr:to>
      <xdr:col>12</xdr:col>
      <xdr:colOff>561975</xdr:colOff>
      <xdr:row>24</xdr:row>
      <xdr:rowOff>47625</xdr:rowOff>
    </xdr:to>
    <xdr:sp macro="" textlink="">
      <xdr:nvSpPr>
        <xdr:cNvPr id="24" name="Rounded Rectangle 23"/>
        <xdr:cNvSpPr/>
      </xdr:nvSpPr>
      <xdr:spPr>
        <a:xfrm>
          <a:off x="7267575" y="1295400"/>
          <a:ext cx="66675" cy="3305175"/>
        </a:xfrm>
        <a:prstGeom prst="roundRect">
          <a:avLst/>
        </a:prstGeom>
        <a:solidFill>
          <a:srgbClr val="80808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</xdr:col>
      <xdr:colOff>28575</xdr:colOff>
      <xdr:row>0</xdr:row>
      <xdr:rowOff>76200</xdr:rowOff>
    </xdr:from>
    <xdr:to>
      <xdr:col>3</xdr:col>
      <xdr:colOff>180975</xdr:colOff>
      <xdr:row>2</xdr:row>
      <xdr:rowOff>81534</xdr:rowOff>
    </xdr:to>
    <xdr:pic>
      <xdr:nvPicPr>
        <xdr:cNvPr id="26" name="Picture 25" descr="Conway_freight.pn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95250" y="76200"/>
          <a:ext cx="1371600" cy="38633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323850</xdr:colOff>
          <xdr:row>26</xdr:row>
          <xdr:rowOff>57150</xdr:rowOff>
        </xdr:from>
        <xdr:to>
          <xdr:col>12</xdr:col>
          <xdr:colOff>523875</xdr:colOff>
          <xdr:row>26</xdr:row>
          <xdr:rowOff>219075</xdr:rowOff>
        </xdr:to>
        <xdr:sp macro="" textlink="">
          <xdr:nvSpPr>
            <xdr:cNvPr id="8193" name="Scroll Bar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B7:AE59" totalsRowShown="0" headerRowDxfId="34" dataDxfId="32" headerRowBorderDxfId="33" tableBorderDxfId="31" totalsRowBorderDxfId="30">
  <autoFilter ref="B7:AE59"/>
  <tableColumns count="30">
    <tableColumn id="1" name="Week" dataDxfId="29"/>
    <tableColumn id="35" name="#Week" dataDxfId="28"/>
    <tableColumn id="34" name="Inbound" dataDxfId="27" dataCellStyle="Percent"/>
    <tableColumn id="33" name="Hdl" dataDxfId="26" dataCellStyle="Percent"/>
    <tableColumn id="30" name="ACW" dataDxfId="25"/>
    <tableColumn id="32" name="AHT" dataDxfId="24"/>
    <tableColumn id="31" name="Abn" dataDxfId="23"/>
    <tableColumn id="29" name="%Abn" dataDxfId="22" dataCellStyle="Percent"/>
    <tableColumn id="28" name="Service_x000a_Level" dataDxfId="21" dataCellStyle="Percent"/>
    <tableColumn id="27" name="ASA" dataDxfId="20" dataCellStyle="Percent"/>
    <tableColumn id="26" name="Trans" dataDxfId="19"/>
    <tableColumn id="2" name="%Trans" dataDxfId="18" dataCellStyle="Percent"/>
    <tableColumn id="37" name="days/wk" dataDxfId="17" dataCellStyle="Percent"/>
    <tableColumn id="36" name="Avg Hdl Daily" dataDxfId="16" dataCellStyle="Percent">
      <calculatedColumnFormula>Table1[[#This Row],[Hdl]]/Table1[[#This Row],[days/wk]]</calculatedColumnFormula>
    </tableColumn>
    <tableColumn id="4" name="Adherence" dataDxfId="15" dataCellStyle="Percent"/>
    <tableColumn id="23" name="Target Adherence" dataDxfId="14" dataCellStyle="Percent"/>
    <tableColumn id="40" name="Employee Head Ct" dataDxfId="13" dataCellStyle="Percent"/>
    <tableColumn id="39" name="Required Quality Scores" dataDxfId="12" dataCellStyle="Percent">
      <calculatedColumnFormula>Table1[[#This Row],[Employee Head Ct]]*2</calculatedColumnFormula>
    </tableColumn>
    <tableColumn id="41" name="10% Above" dataDxfId="11" dataCellStyle="Percent">
      <calculatedColumnFormula>Table1[[#This Row],[Required Quality Scores]]*10%+Table1[[#This Row],[Required Quality Scores]]</calculatedColumnFormula>
    </tableColumn>
    <tableColumn id="38" name="10% Below" dataDxfId="10" dataCellStyle="Percent">
      <calculatedColumnFormula>-Table1[[#This Row],[Required Quality Scores]]*10%+Table1[[#This Row],[Required Quality Scores]]</calculatedColumnFormula>
    </tableColumn>
    <tableColumn id="5" name="Scored" dataDxfId="9"/>
    <tableColumn id="6" name="Score" dataDxfId="8" dataCellStyle="Percent"/>
    <tableColumn id="8" name="Unapproved (hrs)" dataDxfId="7"/>
    <tableColumn id="9" name="% Unapproved " dataDxfId="6" dataCellStyle="Percent"/>
    <tableColumn id="10" name="Approved (hrs)" dataDxfId="5"/>
    <tableColumn id="11" name="% Approved" dataDxfId="4" dataCellStyle="Percent"/>
    <tableColumn id="42" name="Forecast Call Volume" dataDxfId="3"/>
    <tableColumn id="3" name="Forecast Call Volume (Variance)" dataDxfId="2">
      <calculatedColumnFormula>(Table1[[#This Row],[Inbound]]-Table1[[#This Row],[Forecast Call Volume]])/Table1[[#This Row],[Forecast Call Volume]]</calculatedColumnFormula>
    </tableColumn>
    <tableColumn id="7" name="Forecast AHT" dataDxfId="1"/>
    <tableColumn id="12" name="Forecast AHT (Variance)" dataDxfId="0" dataCellStyle="Percent">
      <calculatedColumnFormula>(Table1[[#This Row],[AHT]]-Table1[[#This Row],[Forecast AHT]])/Table1[[#This Row],[Forecast AHT]]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AY46"/>
  <sheetViews>
    <sheetView showGridLines="0" tabSelected="1" zoomScaleNormal="100" workbookViewId="0">
      <pane ySplit="4" topLeftCell="A5" activePane="bottomLeft" state="frozen"/>
      <selection pane="bottomLeft" activeCell="F34" sqref="F34"/>
    </sheetView>
  </sheetViews>
  <sheetFormatPr defaultRowHeight="15"/>
  <cols>
    <col min="1" max="1" width="1" customWidth="1"/>
    <col min="4" max="4" width="7.7109375" customWidth="1"/>
    <col min="5" max="5" width="9.140625" style="7" customWidth="1"/>
    <col min="6" max="6" width="9.140625" customWidth="1"/>
    <col min="7" max="7" width="10.5703125" customWidth="1"/>
    <col min="8" max="19" width="9.140625" customWidth="1"/>
    <col min="22" max="22" width="12.140625" customWidth="1"/>
    <col min="23" max="33" width="5.7109375" customWidth="1"/>
    <col min="34" max="34" width="6.140625" customWidth="1"/>
    <col min="35" max="35" width="5.7109375" customWidth="1"/>
    <col min="36" max="37" width="8.140625" customWidth="1"/>
    <col min="38" max="38" width="7.85546875" customWidth="1"/>
    <col min="39" max="39" width="7.28515625" customWidth="1"/>
    <col min="40" max="41" width="5.140625" customWidth="1"/>
    <col min="42" max="43" width="5.28515625" customWidth="1"/>
    <col min="44" max="47" width="9.140625" customWidth="1"/>
    <col min="48" max="51" width="7.42578125" customWidth="1"/>
  </cols>
  <sheetData>
    <row r="4" spans="2:51" ht="15.75" customHeight="1"/>
    <row r="5" spans="2:51" ht="6" customHeight="1" thickBot="1"/>
    <row r="6" spans="2:51" ht="15.75" customHeight="1">
      <c r="B6" s="142" t="s">
        <v>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51" ht="15.75" customHeight="1">
      <c r="B7" s="145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</row>
    <row r="8" spans="2:51" ht="11.25" customHeight="1">
      <c r="B8" s="48"/>
      <c r="C8" s="43"/>
      <c r="D8" s="43"/>
      <c r="E8" s="51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9"/>
    </row>
    <row r="9" spans="2:51" ht="15.75" customHeight="1" thickBot="1">
      <c r="B9" s="151"/>
      <c r="C9" s="152"/>
      <c r="D9" s="91"/>
      <c r="E9" s="54"/>
      <c r="F9" s="40"/>
      <c r="G9" s="133" t="s">
        <v>1</v>
      </c>
      <c r="H9" s="133"/>
      <c r="I9" s="155">
        <f ca="1">W14</f>
        <v>12</v>
      </c>
      <c r="J9" s="16"/>
      <c r="K9" s="133" t="str">
        <f ca="1">V14</f>
        <v>WO Mar 17</v>
      </c>
      <c r="L9" s="133"/>
      <c r="M9" s="133"/>
      <c r="N9" s="40"/>
      <c r="O9" s="40"/>
      <c r="P9" s="40"/>
      <c r="Q9" s="139" t="s">
        <v>12</v>
      </c>
      <c r="R9" s="140"/>
      <c r="S9" s="60">
        <f ca="1">AP14</f>
        <v>71</v>
      </c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63"/>
      <c r="AH9" s="63"/>
      <c r="AI9" s="63"/>
      <c r="AJ9" s="63"/>
      <c r="AK9" s="63"/>
      <c r="AL9" s="63"/>
      <c r="AM9" s="63"/>
      <c r="AN9" s="73"/>
      <c r="AO9" s="73"/>
      <c r="AP9" s="73"/>
      <c r="AQ9" s="73"/>
      <c r="AR9" s="63"/>
      <c r="AS9" s="63"/>
      <c r="AT9" s="63"/>
      <c r="AU9" s="63"/>
      <c r="AV9" s="63"/>
      <c r="AW9" s="63"/>
      <c r="AX9" s="63"/>
      <c r="AY9" s="63"/>
    </row>
    <row r="10" spans="2:51" ht="11.25" customHeight="1" thickBot="1">
      <c r="B10" s="50"/>
      <c r="C10" s="42"/>
      <c r="D10" s="52"/>
      <c r="E10" s="55"/>
      <c r="F10" s="40"/>
      <c r="G10" s="133"/>
      <c r="H10" s="133"/>
      <c r="I10" s="155"/>
      <c r="J10" s="59"/>
      <c r="K10" s="133"/>
      <c r="L10" s="133"/>
      <c r="M10" s="133"/>
      <c r="N10" s="40"/>
      <c r="O10" s="40"/>
      <c r="P10" s="40"/>
      <c r="Q10" s="139" t="s">
        <v>13</v>
      </c>
      <c r="R10" s="140"/>
      <c r="S10" s="61">
        <f ca="1">AQ14</f>
        <v>0.96</v>
      </c>
      <c r="AQ10" s="28"/>
      <c r="AR10" s="28"/>
      <c r="AS10" s="28"/>
      <c r="AT10" s="28"/>
      <c r="AU10" s="28"/>
      <c r="AV10" s="28"/>
    </row>
    <row r="11" spans="2:51" ht="15.75" customHeight="1">
      <c r="B11" s="153" t="s">
        <v>33</v>
      </c>
      <c r="C11" s="154"/>
      <c r="D11" s="45">
        <f ca="1">AE14</f>
        <v>13.55</v>
      </c>
      <c r="E11" s="54"/>
      <c r="F11" s="40"/>
      <c r="G11" s="133"/>
      <c r="H11" s="133"/>
      <c r="I11" s="155"/>
      <c r="J11" s="58"/>
      <c r="K11" s="133"/>
      <c r="L11" s="133"/>
      <c r="M11" s="133"/>
      <c r="N11" s="40"/>
      <c r="O11" s="40"/>
      <c r="P11" s="40"/>
      <c r="Q11" s="141"/>
      <c r="R11" s="141"/>
      <c r="S11" s="126"/>
    </row>
    <row r="12" spans="2:51" ht="6.75" customHeight="1">
      <c r="B12" s="2"/>
      <c r="C12" s="1"/>
      <c r="D12" s="53"/>
      <c r="E12" s="56"/>
      <c r="F12" s="1"/>
      <c r="G12" s="39"/>
      <c r="H12" s="39"/>
      <c r="I12" s="1"/>
      <c r="J12" s="1"/>
      <c r="K12" s="41"/>
      <c r="L12" s="1"/>
      <c r="M12" s="1"/>
      <c r="N12" s="1"/>
      <c r="O12" s="1"/>
      <c r="P12" s="1"/>
      <c r="Q12" s="127"/>
      <c r="R12" s="127"/>
      <c r="S12" s="128"/>
    </row>
    <row r="13" spans="2:51" ht="15.75" customHeight="1">
      <c r="B13" s="139" t="s">
        <v>20</v>
      </c>
      <c r="C13" s="140"/>
      <c r="D13" s="47">
        <f ca="1">Y14</f>
        <v>6272</v>
      </c>
      <c r="E13" s="57"/>
      <c r="F13" s="1"/>
      <c r="G13" s="39"/>
      <c r="H13" s="39"/>
      <c r="I13" s="1"/>
      <c r="J13" s="1"/>
      <c r="K13" s="1"/>
      <c r="L13" s="1"/>
      <c r="M13" s="1"/>
      <c r="N13" s="1"/>
      <c r="O13" s="1"/>
      <c r="P13" s="1"/>
      <c r="Q13" s="149" t="s">
        <v>153</v>
      </c>
      <c r="R13" s="150"/>
      <c r="S13" s="130">
        <f ca="1">AR14</f>
        <v>89</v>
      </c>
      <c r="V13" s="99" t="s">
        <v>1</v>
      </c>
      <c r="W13" s="99" t="s">
        <v>26</v>
      </c>
      <c r="X13" s="99" t="s">
        <v>148</v>
      </c>
      <c r="Y13" s="99" t="s">
        <v>149</v>
      </c>
      <c r="Z13" s="99" t="s">
        <v>7</v>
      </c>
      <c r="AA13" s="99" t="s">
        <v>4</v>
      </c>
      <c r="AB13" s="99" t="s">
        <v>144</v>
      </c>
      <c r="AC13" s="99" t="s">
        <v>145</v>
      </c>
      <c r="AD13" s="100" t="s">
        <v>143</v>
      </c>
      <c r="AE13" s="99" t="s">
        <v>27</v>
      </c>
      <c r="AF13" s="99" t="s">
        <v>146</v>
      </c>
      <c r="AG13" s="100" t="s">
        <v>147</v>
      </c>
      <c r="AH13" s="100" t="s">
        <v>150</v>
      </c>
      <c r="AI13" s="100" t="s">
        <v>151</v>
      </c>
      <c r="AJ13" s="100" t="s">
        <v>0</v>
      </c>
      <c r="AK13" s="100" t="s">
        <v>28</v>
      </c>
      <c r="AL13" s="105" t="s">
        <v>157</v>
      </c>
      <c r="AM13" s="105" t="s">
        <v>42</v>
      </c>
      <c r="AN13" s="105" t="s">
        <v>46</v>
      </c>
      <c r="AO13" s="105" t="s">
        <v>47</v>
      </c>
      <c r="AP13" s="100" t="s">
        <v>12</v>
      </c>
      <c r="AQ13" s="100" t="s">
        <v>13</v>
      </c>
      <c r="AR13" s="100" t="s">
        <v>153</v>
      </c>
      <c r="AS13" s="100" t="s">
        <v>154</v>
      </c>
      <c r="AT13" s="100" t="s">
        <v>155</v>
      </c>
      <c r="AU13" s="100" t="s">
        <v>156</v>
      </c>
      <c r="AV13" s="100" t="s">
        <v>160</v>
      </c>
      <c r="AW13" s="100" t="s">
        <v>161</v>
      </c>
      <c r="AX13" s="100" t="s">
        <v>159</v>
      </c>
      <c r="AY13" s="100" t="s">
        <v>162</v>
      </c>
    </row>
    <row r="14" spans="2:51" ht="15.75" customHeight="1">
      <c r="B14" s="139" t="s">
        <v>36</v>
      </c>
      <c r="C14" s="140"/>
      <c r="D14" s="45">
        <f ca="1">AI14</f>
        <v>1254.4000000000001</v>
      </c>
      <c r="E14" s="57"/>
      <c r="F14" s="1"/>
      <c r="H14" s="137" t="s">
        <v>142</v>
      </c>
      <c r="I14" s="137"/>
      <c r="J14" s="137"/>
      <c r="K14" s="134">
        <f ca="1">AD14</f>
        <v>0.86829999999999996</v>
      </c>
      <c r="L14" s="134"/>
      <c r="M14" s="1"/>
      <c r="N14" s="1"/>
      <c r="O14" s="1"/>
      <c r="P14" s="1"/>
      <c r="Q14" s="149" t="s">
        <v>154</v>
      </c>
      <c r="R14" s="150"/>
      <c r="S14" s="129">
        <f ca="1">AS14</f>
        <v>0.08</v>
      </c>
      <c r="U14" s="10">
        <v>11</v>
      </c>
      <c r="V14" s="37" t="str">
        <f ca="1">OFFSET('Data Input'!B8,Summary!$U$14,,)</f>
        <v>WO Mar 17</v>
      </c>
      <c r="W14" s="37">
        <f ca="1">OFFSET('Data Input'!C8,Summary!$U$14,,)</f>
        <v>12</v>
      </c>
      <c r="X14" s="37">
        <f ca="1">OFFSET('Data Input'!D8,Summary!$U$14,,)</f>
        <v>6618</v>
      </c>
      <c r="Y14" s="37">
        <f ca="1">OFFSET('Data Input'!E8,Summary!$U$14,,)</f>
        <v>6272</v>
      </c>
      <c r="Z14" s="38">
        <f ca="1">OFFSET('Data Input'!F8,Summary!$U$14,,)</f>
        <v>45.08</v>
      </c>
      <c r="AA14" s="37">
        <f ca="1">OFFSET('Data Input'!G8,Summary!$U$14,,)</f>
        <v>265.31</v>
      </c>
      <c r="AB14" s="37">
        <f ca="1">OFFSET('Data Input'!H8,Summary!$U$14,,)</f>
        <v>81</v>
      </c>
      <c r="AC14" s="102">
        <f ca="1">OFFSET('Data Input'!I8,Summary!$U$14,,)</f>
        <v>1.2699999999999999E-2</v>
      </c>
      <c r="AD14" s="102">
        <f ca="1">OFFSET('Data Input'!J8,Summary!$U$14,,)</f>
        <v>0.86829999999999996</v>
      </c>
      <c r="AE14" s="38">
        <f ca="1">OFFSET('Data Input'!K8,Summary!$U$14,,)</f>
        <v>13.55</v>
      </c>
      <c r="AF14" s="37">
        <f ca="1">OFFSET('Data Input'!L8,Summary!$U$14,,)</f>
        <v>1223</v>
      </c>
      <c r="AG14" s="102">
        <f ca="1">OFFSET('Data Input'!M8,Summary!$U$14,,)</f>
        <v>0.19500000000000001</v>
      </c>
      <c r="AH14" s="37">
        <f ca="1">OFFSET('Data Input'!N8,Summary!$U$14,,)</f>
        <v>5</v>
      </c>
      <c r="AI14" s="38">
        <f ca="1">OFFSET('Data Input'!O8,Summary!$U$14,,)</f>
        <v>1254.4000000000001</v>
      </c>
      <c r="AJ14" s="102">
        <f ca="1">OFFSET('Data Input'!P8,Summary!$U$14,,)</f>
        <v>0.94889999999999997</v>
      </c>
      <c r="AK14" s="102">
        <f ca="1">OFFSET('Data Input'!Q8,Summary!$U$14,,)</f>
        <v>0.9</v>
      </c>
      <c r="AL14" s="37">
        <f ca="1">OFFSET('Data Input'!R8,Summary!$U$14,,)</f>
        <v>27</v>
      </c>
      <c r="AM14" s="37">
        <f ca="1">OFFSET('Data Input'!S8,Summary!$U$14,,)</f>
        <v>54</v>
      </c>
      <c r="AN14" s="37">
        <f ca="1">OFFSET('Data Input'!T8,Summary!$U$14,,)</f>
        <v>59.4</v>
      </c>
      <c r="AO14" s="37">
        <f ca="1">OFFSET('Data Input'!U8,Summary!$U$14,,)</f>
        <v>48.6</v>
      </c>
      <c r="AP14" s="37">
        <f ca="1">OFFSET('Data Input'!V8,Summary!$U$14,,)</f>
        <v>71</v>
      </c>
      <c r="AQ14" s="102">
        <f ca="1">OFFSET('Data Input'!W8,Summary!$U$14,,)</f>
        <v>0.96</v>
      </c>
      <c r="AR14" s="38">
        <f ca="1">OFFSET('Data Input'!X8,Summary!$U$14,,)</f>
        <v>89</v>
      </c>
      <c r="AS14" s="102">
        <f ca="1">OFFSET('Data Input'!Y8,Summary!$U$14,,)</f>
        <v>0.08</v>
      </c>
      <c r="AT14" s="38">
        <f ca="1">OFFSET('Data Input'!Z8,Summary!$U$14,,)</f>
        <v>101</v>
      </c>
      <c r="AU14" s="102">
        <f ca="1">OFFSET('Data Input'!AA8,Summary!$U$14,,)</f>
        <v>0.09</v>
      </c>
      <c r="AV14" s="37">
        <f ca="1">OFFSET('Data Input'!AB8,Summary!$U$14,,)</f>
        <v>6223</v>
      </c>
      <c r="AW14" s="102">
        <f ca="1">OFFSET('Data Input'!AC8,Summary!$U$14,,)</f>
        <v>6.3474208581070224E-2</v>
      </c>
      <c r="AX14" s="38">
        <f ca="1">OFFSET('Data Input'!AD8,Summary!$U$14,,)</f>
        <v>279.36</v>
      </c>
      <c r="AY14" s="102">
        <f ca="1">OFFSET('Data Input'!AE8,Summary!$U$14,,)</f>
        <v>-5.0293528064146657E-2</v>
      </c>
    </row>
    <row r="15" spans="2:51" ht="15.75" customHeight="1">
      <c r="B15" s="139" t="s">
        <v>4</v>
      </c>
      <c r="C15" s="140"/>
      <c r="D15" s="45">
        <f ca="1">AA14</f>
        <v>265.31</v>
      </c>
      <c r="E15" s="57"/>
      <c r="F15" s="1"/>
      <c r="H15" s="137"/>
      <c r="I15" s="137"/>
      <c r="J15" s="137"/>
      <c r="K15" s="134"/>
      <c r="L15" s="134"/>
      <c r="M15" s="1"/>
      <c r="N15" s="1"/>
      <c r="O15" s="1"/>
      <c r="P15" s="1"/>
      <c r="Q15" s="149" t="s">
        <v>155</v>
      </c>
      <c r="R15" s="150"/>
      <c r="S15" s="130">
        <f ca="1">AT14</f>
        <v>101</v>
      </c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</row>
    <row r="16" spans="2:51" ht="15.75" customHeight="1">
      <c r="B16" s="139" t="s">
        <v>7</v>
      </c>
      <c r="C16" s="140"/>
      <c r="D16" s="45">
        <f ca="1">Z14</f>
        <v>45.08</v>
      </c>
      <c r="E16" s="56"/>
      <c r="F16" s="1"/>
      <c r="H16" s="137"/>
      <c r="I16" s="137"/>
      <c r="J16" s="137"/>
      <c r="K16" s="134"/>
      <c r="L16" s="134"/>
      <c r="M16" s="1"/>
      <c r="N16" s="1"/>
      <c r="O16" s="1"/>
      <c r="P16" s="1"/>
      <c r="Q16" s="149" t="s">
        <v>156</v>
      </c>
      <c r="R16" s="150"/>
      <c r="S16" s="129">
        <f ca="1">AU14</f>
        <v>0.09</v>
      </c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</row>
    <row r="17" spans="2:51" ht="6.75" customHeight="1">
      <c r="B17" s="2"/>
      <c r="C17" s="1"/>
      <c r="D17" s="1"/>
      <c r="E17" s="57"/>
      <c r="F17" s="1"/>
      <c r="G17" s="1"/>
      <c r="H17" s="1"/>
      <c r="I17" s="1"/>
      <c r="K17" s="1"/>
      <c r="L17" s="1"/>
      <c r="M17" s="1"/>
      <c r="N17" s="1"/>
      <c r="O17" s="1"/>
      <c r="P17" s="1"/>
      <c r="Q17" s="127"/>
      <c r="R17" s="127"/>
      <c r="S17" s="128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</row>
    <row r="18" spans="2:51" ht="15.75" customHeight="1">
      <c r="B18" s="139" t="s">
        <v>34</v>
      </c>
      <c r="C18" s="140"/>
      <c r="D18" s="46">
        <f ca="1">AG14</f>
        <v>0.19500000000000001</v>
      </c>
      <c r="E18" s="57"/>
      <c r="F18" s="1"/>
      <c r="H18" s="138" t="s">
        <v>140</v>
      </c>
      <c r="I18" s="138"/>
      <c r="J18" s="138"/>
      <c r="K18" s="135">
        <f ca="1">AV14</f>
        <v>6223</v>
      </c>
      <c r="L18" s="135"/>
      <c r="M18" s="1"/>
      <c r="N18" s="1"/>
      <c r="O18" s="1"/>
      <c r="P18" s="1"/>
      <c r="Q18" s="127"/>
      <c r="R18" s="127"/>
      <c r="S18" s="128"/>
    </row>
    <row r="19" spans="2:51" ht="14.25" customHeight="1">
      <c r="B19" s="139" t="s">
        <v>21</v>
      </c>
      <c r="C19" s="140"/>
      <c r="D19" s="47">
        <f ca="1">AF14</f>
        <v>1223</v>
      </c>
      <c r="E19" s="56"/>
      <c r="F19" s="1"/>
      <c r="H19" s="138"/>
      <c r="I19" s="138"/>
      <c r="J19" s="138"/>
      <c r="K19" s="135"/>
      <c r="L19" s="135"/>
      <c r="M19" s="1"/>
      <c r="N19" s="1"/>
      <c r="O19" s="1"/>
      <c r="P19" s="1"/>
      <c r="Q19" s="127"/>
      <c r="R19" s="127"/>
      <c r="S19" s="128"/>
    </row>
    <row r="20" spans="2:51" ht="6.75" customHeight="1">
      <c r="B20" s="2"/>
      <c r="C20" s="1"/>
      <c r="D20" s="1"/>
      <c r="E20" s="57"/>
      <c r="F20" s="1"/>
      <c r="H20" s="86"/>
      <c r="I20" s="86"/>
      <c r="J20" s="86"/>
      <c r="K20" s="86"/>
      <c r="L20" s="1"/>
      <c r="M20" s="1"/>
      <c r="N20" s="1"/>
      <c r="O20" s="1"/>
      <c r="P20" s="1"/>
      <c r="Q20" s="127"/>
      <c r="R20" s="127"/>
      <c r="S20" s="128"/>
    </row>
    <row r="21" spans="2:51" ht="15.75" customHeight="1">
      <c r="B21" s="139" t="s">
        <v>35</v>
      </c>
      <c r="C21" s="140"/>
      <c r="D21" s="46">
        <f ca="1">AC14</f>
        <v>1.2699999999999999E-2</v>
      </c>
      <c r="E21" s="57"/>
      <c r="F21" s="1"/>
      <c r="H21" s="138" t="s">
        <v>141</v>
      </c>
      <c r="I21" s="138"/>
      <c r="J21" s="138"/>
      <c r="K21" s="135">
        <f ca="1">X14</f>
        <v>6618</v>
      </c>
      <c r="L21" s="135"/>
      <c r="M21" s="1"/>
      <c r="N21" s="1"/>
      <c r="O21" s="1"/>
      <c r="P21" s="1"/>
      <c r="Q21" s="127"/>
      <c r="R21" s="127"/>
      <c r="S21" s="128"/>
    </row>
    <row r="22" spans="2:51" ht="15.75" customHeight="1">
      <c r="B22" s="139" t="s">
        <v>23</v>
      </c>
      <c r="C22" s="140"/>
      <c r="D22" s="47">
        <f ca="1">AB14</f>
        <v>81</v>
      </c>
      <c r="E22" s="56"/>
      <c r="F22" s="1"/>
      <c r="H22" s="138"/>
      <c r="I22" s="138"/>
      <c r="J22" s="138"/>
      <c r="K22" s="135"/>
      <c r="L22" s="135"/>
      <c r="M22" s="1"/>
      <c r="N22" s="1"/>
      <c r="O22" s="1"/>
      <c r="P22" s="1"/>
      <c r="Q22" s="139" t="s">
        <v>0</v>
      </c>
      <c r="R22" s="140"/>
      <c r="S22" s="61">
        <f ca="1">AJ14</f>
        <v>0.94889999999999997</v>
      </c>
    </row>
    <row r="23" spans="2:51" ht="6.75" customHeight="1">
      <c r="B23" s="2"/>
      <c r="C23" s="1"/>
      <c r="D23" s="1"/>
      <c r="E23" s="57"/>
      <c r="F23" s="1"/>
      <c r="H23" s="86"/>
      <c r="I23" s="86"/>
      <c r="J23" s="86"/>
      <c r="K23" s="86"/>
      <c r="L23" s="1"/>
      <c r="M23" s="1"/>
      <c r="N23" s="1"/>
      <c r="O23" s="1"/>
      <c r="P23" s="1"/>
      <c r="Q23" s="1"/>
      <c r="R23" s="1"/>
      <c r="S23" s="3"/>
    </row>
    <row r="24" spans="2:51" ht="15.75" customHeight="1">
      <c r="B24" s="2"/>
      <c r="C24" s="1"/>
      <c r="D24" s="53"/>
      <c r="E24" s="57"/>
      <c r="F24" s="1"/>
      <c r="H24" s="138" t="s">
        <v>163</v>
      </c>
      <c r="I24" s="138"/>
      <c r="J24" s="138"/>
      <c r="K24" s="136">
        <f ca="1">AW14</f>
        <v>6.3474208581070224E-2</v>
      </c>
      <c r="L24" s="136"/>
      <c r="M24" s="1"/>
      <c r="N24" s="1"/>
      <c r="O24" s="1"/>
      <c r="P24" s="1"/>
      <c r="Q24" s="1"/>
      <c r="R24" s="1"/>
      <c r="S24" s="3"/>
    </row>
    <row r="25" spans="2:51" ht="11.25" customHeight="1">
      <c r="B25" s="2"/>
      <c r="C25" s="1"/>
      <c r="D25" s="1"/>
      <c r="E25" s="56"/>
      <c r="F25" s="1"/>
      <c r="H25" s="138"/>
      <c r="I25" s="138"/>
      <c r="J25" s="138"/>
      <c r="K25" s="136"/>
      <c r="L25" s="136"/>
      <c r="M25" s="1"/>
      <c r="N25" s="1"/>
      <c r="O25" s="1"/>
      <c r="P25" s="1"/>
      <c r="Q25" s="1"/>
      <c r="R25" s="1"/>
      <c r="S25" s="3"/>
    </row>
    <row r="26" spans="2:51" ht="9" customHeight="1">
      <c r="B26" s="2"/>
      <c r="C26" s="1"/>
      <c r="D26" s="1"/>
      <c r="E26" s="5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3"/>
    </row>
    <row r="27" spans="2:51" ht="12" customHeight="1">
      <c r="B27" s="2"/>
      <c r="C27" s="1"/>
      <c r="D27" s="1"/>
      <c r="E27" s="57"/>
      <c r="F27" s="1"/>
      <c r="G27" s="1"/>
      <c r="H27" s="138" t="s">
        <v>164</v>
      </c>
      <c r="I27" s="138"/>
      <c r="J27" s="138"/>
      <c r="K27" s="136">
        <f ca="1">AY14</f>
        <v>-5.0293528064146657E-2</v>
      </c>
      <c r="L27" s="136"/>
      <c r="M27" s="1"/>
      <c r="N27" s="1"/>
      <c r="O27" s="1"/>
      <c r="P27" s="1"/>
      <c r="Q27" s="1"/>
      <c r="R27" s="1"/>
      <c r="S27" s="3"/>
    </row>
    <row r="28" spans="2:51" ht="12" customHeight="1">
      <c r="B28" s="2"/>
      <c r="C28" s="1"/>
      <c r="D28" s="1"/>
      <c r="E28" s="57"/>
      <c r="F28" s="1"/>
      <c r="G28" s="1"/>
      <c r="H28" s="138"/>
      <c r="I28" s="138"/>
      <c r="J28" s="138"/>
      <c r="K28" s="136"/>
      <c r="L28" s="136"/>
      <c r="M28" s="1"/>
      <c r="N28" s="1"/>
      <c r="O28" s="1"/>
      <c r="P28" s="1"/>
      <c r="Q28" s="1"/>
      <c r="R28" s="1"/>
      <c r="S28" s="3"/>
    </row>
    <row r="29" spans="2:51" ht="9" customHeight="1">
      <c r="B29" s="2"/>
      <c r="C29" s="1"/>
      <c r="D29" s="1"/>
      <c r="E29" s="74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3"/>
    </row>
    <row r="30" spans="2:51" ht="21" customHeight="1" thickBot="1">
      <c r="B30" s="14"/>
      <c r="C30" s="15"/>
      <c r="D30" s="15"/>
      <c r="E30" s="148" t="s">
        <v>19</v>
      </c>
      <c r="F30" s="148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22"/>
    </row>
    <row r="32" spans="2:51">
      <c r="C32" s="1"/>
      <c r="D32" s="1"/>
      <c r="E32" s="74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3:15">
      <c r="C33" s="1"/>
      <c r="D33" s="1"/>
      <c r="E33" s="74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3:15">
      <c r="C34" s="1"/>
      <c r="D34" s="1"/>
      <c r="E34" s="74"/>
      <c r="F34" s="1"/>
      <c r="G34" s="1"/>
      <c r="H34" s="1"/>
      <c r="I34" s="26"/>
      <c r="J34" s="1"/>
      <c r="K34" s="1"/>
      <c r="L34" s="1"/>
      <c r="M34" s="1"/>
      <c r="N34" s="1"/>
      <c r="O34" s="1"/>
    </row>
    <row r="35" spans="3:15">
      <c r="C35" s="1"/>
      <c r="D35" s="1"/>
      <c r="E35" s="74"/>
      <c r="F35" s="1"/>
      <c r="G35" s="1"/>
      <c r="H35" s="1"/>
      <c r="I35" s="1"/>
      <c r="J35" s="1"/>
      <c r="K35" s="1"/>
      <c r="L35" s="88"/>
      <c r="M35" s="88"/>
      <c r="N35" s="88"/>
      <c r="O35" s="88"/>
    </row>
    <row r="36" spans="3:15">
      <c r="C36" s="1"/>
      <c r="D36" s="1"/>
      <c r="E36" s="74"/>
      <c r="F36" s="1"/>
      <c r="G36" s="1"/>
      <c r="H36" s="1"/>
      <c r="I36" s="1"/>
      <c r="J36" s="1"/>
      <c r="K36" s="1"/>
      <c r="L36" s="88"/>
      <c r="M36" s="88"/>
      <c r="N36" s="88"/>
      <c r="O36" s="88"/>
    </row>
    <row r="37" spans="3:15">
      <c r="C37" s="1"/>
      <c r="D37" s="1"/>
      <c r="E37" s="74"/>
      <c r="F37" s="1"/>
      <c r="G37" s="1"/>
      <c r="H37" s="1"/>
      <c r="I37" s="1"/>
      <c r="J37" s="1"/>
      <c r="K37" s="1"/>
      <c r="L37" s="88"/>
      <c r="M37" s="88"/>
      <c r="N37" s="88"/>
      <c r="O37" s="88"/>
    </row>
    <row r="38" spans="3:15">
      <c r="C38" s="1"/>
      <c r="D38" s="89"/>
      <c r="E38" s="89"/>
      <c r="F38" s="89"/>
      <c r="G38" s="89"/>
      <c r="H38" s="89"/>
      <c r="I38" s="89"/>
      <c r="J38" s="1"/>
      <c r="K38" s="1"/>
      <c r="L38" s="88"/>
      <c r="M38" s="88"/>
      <c r="N38" s="88"/>
      <c r="O38" s="88"/>
    </row>
    <row r="39" spans="3:15" ht="15" customHeight="1">
      <c r="C39" s="1"/>
      <c r="D39" s="90"/>
      <c r="E39" s="90"/>
      <c r="F39" s="90"/>
      <c r="G39" s="90"/>
      <c r="H39" s="90"/>
      <c r="I39" s="90"/>
      <c r="J39" s="1"/>
      <c r="K39" s="1"/>
      <c r="L39" s="88"/>
      <c r="M39" s="88"/>
      <c r="N39" s="88"/>
      <c r="O39" s="88"/>
    </row>
    <row r="40" spans="3:15" ht="15" customHeight="1">
      <c r="C40" s="1"/>
      <c r="D40" s="90"/>
      <c r="E40" s="90"/>
      <c r="F40" s="90"/>
      <c r="G40" s="90"/>
      <c r="H40" s="90"/>
      <c r="I40" s="90"/>
      <c r="J40" s="1"/>
      <c r="K40" s="1"/>
      <c r="L40" s="88"/>
      <c r="M40" s="88"/>
      <c r="N40" s="88"/>
      <c r="O40" s="88"/>
    </row>
    <row r="41" spans="3:15">
      <c r="C41" s="1"/>
      <c r="D41" s="1"/>
      <c r="E41" s="74"/>
      <c r="F41" s="1"/>
      <c r="G41" s="1"/>
      <c r="H41" s="1"/>
      <c r="I41" s="1"/>
      <c r="J41" s="1"/>
      <c r="K41" s="1"/>
      <c r="L41" s="88"/>
      <c r="M41" s="88"/>
      <c r="N41" s="88"/>
      <c r="O41" s="88"/>
    </row>
    <row r="42" spans="3:15">
      <c r="C42" s="1"/>
      <c r="D42" s="1"/>
      <c r="E42" s="74"/>
      <c r="F42" s="1"/>
      <c r="G42" s="1"/>
      <c r="H42" s="1"/>
      <c r="I42" s="1"/>
      <c r="J42" s="1"/>
      <c r="K42" s="1"/>
      <c r="L42" s="88"/>
      <c r="M42" s="88"/>
      <c r="N42" s="88"/>
      <c r="O42" s="88"/>
    </row>
    <row r="43" spans="3:15">
      <c r="C43" s="1"/>
      <c r="D43" s="1"/>
      <c r="E43" s="74"/>
      <c r="F43" s="1"/>
      <c r="G43" s="1"/>
      <c r="H43" s="1"/>
      <c r="I43" s="1"/>
      <c r="J43" s="1"/>
      <c r="K43" s="1"/>
      <c r="L43" s="88"/>
      <c r="M43" s="88"/>
      <c r="N43" s="88"/>
      <c r="O43" s="88"/>
    </row>
    <row r="44" spans="3:15">
      <c r="C44" s="1"/>
      <c r="D44" s="1"/>
      <c r="E44" s="74"/>
      <c r="F44" s="1"/>
      <c r="G44" s="1"/>
      <c r="H44" s="1"/>
      <c r="I44" s="1"/>
      <c r="J44" s="1"/>
      <c r="K44" s="1"/>
      <c r="L44" s="88"/>
      <c r="M44" s="88"/>
      <c r="N44" s="88"/>
      <c r="O44" s="88"/>
    </row>
    <row r="45" spans="3:15">
      <c r="C45" s="1"/>
      <c r="D45" s="1"/>
      <c r="E45" s="44"/>
      <c r="F45" s="1"/>
      <c r="G45" s="1"/>
      <c r="H45" s="1"/>
      <c r="I45" s="1"/>
      <c r="J45" s="1"/>
      <c r="K45" s="1"/>
      <c r="L45" s="156"/>
      <c r="M45" s="156"/>
      <c r="N45" s="156"/>
      <c r="O45" s="156"/>
    </row>
    <row r="46" spans="3:15">
      <c r="C46" s="1"/>
      <c r="D46" s="1"/>
      <c r="E46" s="44"/>
      <c r="F46" s="1"/>
      <c r="G46" s="1"/>
      <c r="H46" s="1"/>
      <c r="I46" s="1"/>
      <c r="J46" s="1"/>
      <c r="K46" s="1"/>
      <c r="L46" s="1"/>
      <c r="M46" s="1"/>
      <c r="N46" s="1"/>
      <c r="O46" s="1"/>
    </row>
  </sheetData>
  <mergeCells count="34">
    <mergeCell ref="L45:O45"/>
    <mergeCell ref="B14:C14"/>
    <mergeCell ref="Q22:R22"/>
    <mergeCell ref="B15:C15"/>
    <mergeCell ref="B16:C16"/>
    <mergeCell ref="Q14:R14"/>
    <mergeCell ref="Q15:R15"/>
    <mergeCell ref="H27:J28"/>
    <mergeCell ref="K27:L28"/>
    <mergeCell ref="Q9:R9"/>
    <mergeCell ref="Q10:R10"/>
    <mergeCell ref="Q11:R11"/>
    <mergeCell ref="B6:S7"/>
    <mergeCell ref="E30:F30"/>
    <mergeCell ref="B18:C18"/>
    <mergeCell ref="B19:C19"/>
    <mergeCell ref="B21:C21"/>
    <mergeCell ref="B22:C22"/>
    <mergeCell ref="Q13:R13"/>
    <mergeCell ref="B13:C13"/>
    <mergeCell ref="Q16:R16"/>
    <mergeCell ref="B9:C9"/>
    <mergeCell ref="B11:C11"/>
    <mergeCell ref="K9:M11"/>
    <mergeCell ref="I9:I11"/>
    <mergeCell ref="G9:H11"/>
    <mergeCell ref="K14:L16"/>
    <mergeCell ref="K18:L19"/>
    <mergeCell ref="K21:L22"/>
    <mergeCell ref="K24:L25"/>
    <mergeCell ref="H14:J16"/>
    <mergeCell ref="H18:J19"/>
    <mergeCell ref="H21:J22"/>
    <mergeCell ref="H24:J25"/>
  </mergeCells>
  <conditionalFormatting sqref="D39:I40">
    <cfRule type="dataBar" priority="10">
      <dataBar>
        <cfvo type="percent" val="0"/>
        <cfvo type="percent" val="1"/>
        <color rgb="FF0070C0"/>
      </dataBar>
    </cfRule>
  </conditionalFormatting>
  <conditionalFormatting sqref="L35:O43">
    <cfRule type="dataBar" priority="1">
      <dataBar>
        <cfvo type="percent" val="0"/>
        <cfvo type="percent" val="100"/>
        <color theme="1"/>
      </dataBar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Scroll Bar 1">
              <controlPr defaultSize="0" autoPict="0">
                <anchor moveWithCells="1">
                  <from>
                    <xdr:col>6</xdr:col>
                    <xdr:colOff>190500</xdr:colOff>
                    <xdr:row>29</xdr:row>
                    <xdr:rowOff>47625</xdr:rowOff>
                  </from>
                  <to>
                    <xdr:col>12</xdr:col>
                    <xdr:colOff>533400</xdr:colOff>
                    <xdr:row>29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E59"/>
  <sheetViews>
    <sheetView showGridLines="0" zoomScaleNormal="100" workbookViewId="0">
      <pane ySplit="7" topLeftCell="A8" activePane="bottomLeft" state="frozen"/>
      <selection pane="bottomLeft" activeCell="R23" sqref="R23"/>
    </sheetView>
  </sheetViews>
  <sheetFormatPr defaultRowHeight="15"/>
  <cols>
    <col min="1" max="1" width="1" style="10" customWidth="1"/>
    <col min="2" max="2" width="10.85546875" style="10" bestFit="1" customWidth="1"/>
    <col min="3" max="13" width="6.85546875" style="10" customWidth="1"/>
    <col min="14" max="14" width="6.7109375" style="10" customWidth="1"/>
    <col min="15" max="15" width="7.7109375" style="10" customWidth="1"/>
    <col min="16" max="16" width="8.28515625" style="10" customWidth="1"/>
    <col min="17" max="17" width="8.140625" style="10" customWidth="1"/>
    <col min="18" max="18" width="8.28515625" style="81" customWidth="1"/>
    <col min="19" max="21" width="7.28515625" style="81" customWidth="1"/>
    <col min="22" max="23" width="6" style="10" customWidth="1"/>
    <col min="24" max="24" width="9" style="10" customWidth="1"/>
    <col min="25" max="25" width="9" style="131" customWidth="1"/>
    <col min="26" max="26" width="9" style="10" customWidth="1"/>
    <col min="27" max="27" width="9" style="131" customWidth="1"/>
    <col min="28" max="28" width="8.5703125" style="10" customWidth="1"/>
    <col min="29" max="29" width="8.42578125" style="10" customWidth="1"/>
    <col min="30" max="30" width="8.5703125" style="10" customWidth="1"/>
    <col min="31" max="31" width="8.42578125" style="10" customWidth="1"/>
    <col min="32" max="16384" width="9.140625" style="10"/>
  </cols>
  <sheetData>
    <row r="4" spans="2:31" ht="13.5" customHeight="1"/>
    <row r="5" spans="2:31" ht="3.75" customHeight="1"/>
    <row r="6" spans="2:31" ht="19.5" customHeight="1">
      <c r="B6" s="159" t="s">
        <v>32</v>
      </c>
      <c r="C6" s="160"/>
      <c r="D6" s="158" t="s">
        <v>16</v>
      </c>
      <c r="E6" s="158"/>
      <c r="F6" s="158"/>
      <c r="G6" s="158"/>
      <c r="H6" s="158"/>
      <c r="I6" s="158"/>
      <c r="J6" s="158"/>
      <c r="K6" s="158"/>
      <c r="L6" s="158"/>
      <c r="M6" s="158"/>
      <c r="P6" s="75" t="s">
        <v>15</v>
      </c>
      <c r="Q6" s="92"/>
      <c r="R6" s="87" t="s">
        <v>15</v>
      </c>
      <c r="S6" s="93"/>
      <c r="T6" s="93"/>
      <c r="U6" s="93"/>
      <c r="V6" s="157" t="s">
        <v>158</v>
      </c>
      <c r="W6" s="157"/>
      <c r="X6" s="161" t="s">
        <v>14</v>
      </c>
      <c r="Y6" s="162"/>
      <c r="Z6" s="162"/>
      <c r="AA6" s="163"/>
      <c r="AB6" s="87" t="s">
        <v>15</v>
      </c>
      <c r="AD6" s="87" t="s">
        <v>15</v>
      </c>
    </row>
    <row r="7" spans="2:31" s="98" customFormat="1" ht="45" customHeight="1">
      <c r="B7" s="94" t="s">
        <v>1</v>
      </c>
      <c r="C7" s="95" t="s">
        <v>26</v>
      </c>
      <c r="D7" s="95" t="s">
        <v>5</v>
      </c>
      <c r="E7" s="95" t="s">
        <v>149</v>
      </c>
      <c r="F7" s="95" t="s">
        <v>7</v>
      </c>
      <c r="G7" s="95" t="s">
        <v>4</v>
      </c>
      <c r="H7" s="95" t="s">
        <v>144</v>
      </c>
      <c r="I7" s="95" t="s">
        <v>145</v>
      </c>
      <c r="J7" s="96" t="s">
        <v>143</v>
      </c>
      <c r="K7" s="95" t="s">
        <v>27</v>
      </c>
      <c r="L7" s="95" t="s">
        <v>146</v>
      </c>
      <c r="M7" s="96" t="s">
        <v>147</v>
      </c>
      <c r="N7" s="96" t="s">
        <v>150</v>
      </c>
      <c r="O7" s="96" t="s">
        <v>151</v>
      </c>
      <c r="P7" s="96" t="s">
        <v>0</v>
      </c>
      <c r="Q7" s="96" t="s">
        <v>28</v>
      </c>
      <c r="R7" s="97" t="s">
        <v>157</v>
      </c>
      <c r="S7" s="97" t="s">
        <v>42</v>
      </c>
      <c r="T7" s="97" t="s">
        <v>46</v>
      </c>
      <c r="U7" s="97" t="s">
        <v>47</v>
      </c>
      <c r="V7" s="96" t="s">
        <v>12</v>
      </c>
      <c r="W7" s="96" t="s">
        <v>13</v>
      </c>
      <c r="X7" s="96" t="s">
        <v>153</v>
      </c>
      <c r="Y7" s="132" t="s">
        <v>154</v>
      </c>
      <c r="Z7" s="96" t="s">
        <v>155</v>
      </c>
      <c r="AA7" s="132" t="s">
        <v>156</v>
      </c>
      <c r="AB7" s="96" t="s">
        <v>160</v>
      </c>
      <c r="AC7" s="96" t="s">
        <v>161</v>
      </c>
      <c r="AD7" s="96" t="s">
        <v>159</v>
      </c>
      <c r="AE7" s="96" t="s">
        <v>162</v>
      </c>
    </row>
    <row r="8" spans="2:31">
      <c r="B8" s="111" t="s">
        <v>41</v>
      </c>
      <c r="C8" s="112">
        <v>1</v>
      </c>
      <c r="D8" s="117">
        <v>5070</v>
      </c>
      <c r="E8" s="117">
        <v>4708</v>
      </c>
      <c r="F8" s="108">
        <v>66.739999999999995</v>
      </c>
      <c r="G8" s="108">
        <v>298.52</v>
      </c>
      <c r="H8" s="118">
        <v>111</v>
      </c>
      <c r="I8" s="109">
        <v>2.3E-2</v>
      </c>
      <c r="J8" s="109">
        <v>0.83009999999999995</v>
      </c>
      <c r="K8" s="117">
        <v>20.68</v>
      </c>
      <c r="L8" s="118">
        <v>929</v>
      </c>
      <c r="M8" s="109">
        <v>0.1973</v>
      </c>
      <c r="N8" s="116">
        <v>4</v>
      </c>
      <c r="O8" s="114">
        <f>Table1[[#This Row],[Hdl]]/Table1[[#This Row],[days/wk]]</f>
        <v>1177</v>
      </c>
      <c r="P8" s="109">
        <v>0.93369999999999997</v>
      </c>
      <c r="Q8" s="115">
        <v>0.9</v>
      </c>
      <c r="R8" s="116">
        <v>31</v>
      </c>
      <c r="S8" s="114">
        <f>Table1[[#This Row],[Employee Head Ct]]*2</f>
        <v>62</v>
      </c>
      <c r="T8" s="114">
        <f>Table1[[#This Row],[Required Quality Scores]]*10%+Table1[[#This Row],[Required Quality Scores]]</f>
        <v>68.2</v>
      </c>
      <c r="U8" s="114">
        <f>-Table1[[#This Row],[Required Quality Scores]]*10%+Table1[[#This Row],[Required Quality Scores]]</f>
        <v>55.8</v>
      </c>
      <c r="V8" s="108">
        <v>38</v>
      </c>
      <c r="W8" s="109">
        <v>0.94</v>
      </c>
      <c r="X8" s="108">
        <v>73.06</v>
      </c>
      <c r="Y8" s="109">
        <v>7.9262272850556009E-2</v>
      </c>
      <c r="Z8" s="108">
        <v>79</v>
      </c>
      <c r="AA8" s="109">
        <v>8.5706536479522644E-2</v>
      </c>
      <c r="AB8" s="110">
        <v>4990</v>
      </c>
      <c r="AC8" s="123">
        <f>(Table1[[#This Row],[Inbound]]-Table1[[#This Row],[Forecast Call Volume]])/Table1[[#This Row],[Forecast Call Volume]]</f>
        <v>1.6032064128256512E-2</v>
      </c>
      <c r="AD8" s="119">
        <v>284.77</v>
      </c>
      <c r="AE8" s="120">
        <f>(Table1[[#This Row],[AHT]]-Table1[[#This Row],[Forecast AHT]])/Table1[[#This Row],[Forecast AHT]]</f>
        <v>4.8284580538680344E-2</v>
      </c>
    </row>
    <row r="9" spans="2:31">
      <c r="B9" s="113" t="s">
        <v>48</v>
      </c>
      <c r="C9" s="112">
        <v>2</v>
      </c>
      <c r="D9" s="117">
        <v>6468</v>
      </c>
      <c r="E9" s="117">
        <v>6033</v>
      </c>
      <c r="F9" s="108">
        <v>65.73</v>
      </c>
      <c r="G9" s="108">
        <v>295.94</v>
      </c>
      <c r="H9" s="118">
        <v>110</v>
      </c>
      <c r="I9" s="109">
        <v>1.7899999999999999E-2</v>
      </c>
      <c r="J9" s="109">
        <v>0.84799999999999998</v>
      </c>
      <c r="K9" s="117">
        <v>15.81</v>
      </c>
      <c r="L9" s="118">
        <v>1147</v>
      </c>
      <c r="M9" s="109">
        <v>0.19009999999999999</v>
      </c>
      <c r="N9" s="116">
        <v>5</v>
      </c>
      <c r="O9" s="114">
        <f>Table1[[#This Row],[Hdl]]/Table1[[#This Row],[days/wk]]</f>
        <v>1206.5999999999999</v>
      </c>
      <c r="P9" s="109">
        <v>0.93289999999999995</v>
      </c>
      <c r="Q9" s="115">
        <v>0.9</v>
      </c>
      <c r="R9" s="116">
        <v>29</v>
      </c>
      <c r="S9" s="114">
        <f>Table1[[#This Row],[Employee Head Ct]]*2</f>
        <v>58</v>
      </c>
      <c r="T9" s="114">
        <f>Table1[[#This Row],[Required Quality Scores]]*10%+Table1[[#This Row],[Required Quality Scores]]</f>
        <v>63.8</v>
      </c>
      <c r="U9" s="114">
        <f>-Table1[[#This Row],[Required Quality Scores]]*10%+Table1[[#This Row],[Required Quality Scores]]</f>
        <v>52.2</v>
      </c>
      <c r="V9" s="108">
        <v>79</v>
      </c>
      <c r="W9" s="109">
        <v>0.95</v>
      </c>
      <c r="X9" s="108">
        <v>123.6</v>
      </c>
      <c r="Y9" s="109">
        <v>0.10397476340694006</v>
      </c>
      <c r="Z9" s="108">
        <v>16.5</v>
      </c>
      <c r="AA9" s="109">
        <v>1.38801261829653E-2</v>
      </c>
      <c r="AB9" s="110">
        <v>6450</v>
      </c>
      <c r="AC9" s="124">
        <f>(Table1[[#This Row],[Inbound]]-Table1[[#This Row],[Forecast Call Volume]])/Table1[[#This Row],[Forecast Call Volume]]</f>
        <v>2.7906976744186047E-3</v>
      </c>
      <c r="AD9" s="110">
        <v>310.79000000000002</v>
      </c>
      <c r="AE9" s="121">
        <f>(Table1[[#This Row],[AHT]]-Table1[[#This Row],[Forecast AHT]])/Table1[[#This Row],[Forecast AHT]]</f>
        <v>-4.7781460149940544E-2</v>
      </c>
    </row>
    <row r="10" spans="2:31">
      <c r="B10" s="113" t="s">
        <v>49</v>
      </c>
      <c r="C10" s="112">
        <v>3</v>
      </c>
      <c r="D10" s="117">
        <v>6552</v>
      </c>
      <c r="E10" s="117">
        <v>6105</v>
      </c>
      <c r="F10" s="108">
        <v>68.06</v>
      </c>
      <c r="G10" s="108">
        <v>292.55</v>
      </c>
      <c r="H10" s="118">
        <v>94</v>
      </c>
      <c r="I10" s="109">
        <v>1.52E-2</v>
      </c>
      <c r="J10" s="109">
        <v>0.83540000000000003</v>
      </c>
      <c r="K10" s="117">
        <v>16.579999999999998</v>
      </c>
      <c r="L10" s="118">
        <v>1191</v>
      </c>
      <c r="M10" s="109">
        <v>0.1951</v>
      </c>
      <c r="N10" s="116">
        <v>5</v>
      </c>
      <c r="O10" s="114">
        <f>Table1[[#This Row],[Hdl]]/Table1[[#This Row],[days/wk]]</f>
        <v>1221</v>
      </c>
      <c r="P10" s="109">
        <v>0.93289999999999995</v>
      </c>
      <c r="Q10" s="115">
        <v>0.9</v>
      </c>
      <c r="R10" s="116">
        <v>30</v>
      </c>
      <c r="S10" s="114">
        <f>Table1[[#This Row],[Employee Head Ct]]*2</f>
        <v>60</v>
      </c>
      <c r="T10" s="114">
        <f>Table1[[#This Row],[Required Quality Scores]]*10%+Table1[[#This Row],[Required Quality Scores]]</f>
        <v>66</v>
      </c>
      <c r="U10" s="114">
        <f>-Table1[[#This Row],[Required Quality Scores]]*10%+Table1[[#This Row],[Required Quality Scores]]</f>
        <v>54</v>
      </c>
      <c r="V10" s="108">
        <v>64</v>
      </c>
      <c r="W10" s="109">
        <v>0.94</v>
      </c>
      <c r="X10" s="108">
        <v>108.53</v>
      </c>
      <c r="Y10" s="109">
        <v>9.1605824013504963E-2</v>
      </c>
      <c r="Z10" s="108">
        <v>90.25</v>
      </c>
      <c r="AA10" s="109">
        <v>7.6176408525005276E-2</v>
      </c>
      <c r="AB10" s="110">
        <v>6450</v>
      </c>
      <c r="AC10" s="124">
        <f>(Table1[[#This Row],[Inbound]]-Table1[[#This Row],[Forecast Call Volume]])/Table1[[#This Row],[Forecast Call Volume]]</f>
        <v>1.5813953488372091E-2</v>
      </c>
      <c r="AD10" s="110">
        <v>310.79000000000002</v>
      </c>
      <c r="AE10" s="121">
        <f>(Table1[[#This Row],[AHT]]-Table1[[#This Row],[Forecast AHT]])/Table1[[#This Row],[Forecast AHT]]</f>
        <v>-5.8689147012452161E-2</v>
      </c>
    </row>
    <row r="11" spans="2:31">
      <c r="B11" s="113" t="s">
        <v>50</v>
      </c>
      <c r="C11" s="112">
        <v>4</v>
      </c>
      <c r="D11" s="117">
        <v>5800</v>
      </c>
      <c r="E11" s="117">
        <v>5316</v>
      </c>
      <c r="F11" s="108">
        <v>64.260000000000005</v>
      </c>
      <c r="G11" s="108">
        <v>293.56</v>
      </c>
      <c r="H11" s="118">
        <v>83</v>
      </c>
      <c r="I11" s="109">
        <v>1.54E-2</v>
      </c>
      <c r="J11" s="109">
        <v>0.91439999999999999</v>
      </c>
      <c r="K11" s="117">
        <v>11.14</v>
      </c>
      <c r="L11" s="118">
        <v>974</v>
      </c>
      <c r="M11" s="109">
        <v>0.1832</v>
      </c>
      <c r="N11" s="116">
        <v>5</v>
      </c>
      <c r="O11" s="114">
        <f>Table1[[#This Row],[Hdl]]/Table1[[#This Row],[days/wk]]</f>
        <v>1063.2</v>
      </c>
      <c r="P11" s="109">
        <v>0.94089999999999996</v>
      </c>
      <c r="Q11" s="115">
        <v>0.9</v>
      </c>
      <c r="R11" s="116">
        <v>29</v>
      </c>
      <c r="S11" s="114">
        <f>Table1[[#This Row],[Employee Head Ct]]*2</f>
        <v>58</v>
      </c>
      <c r="T11" s="114">
        <f>Table1[[#This Row],[Required Quality Scores]]*10%+Table1[[#This Row],[Required Quality Scores]]</f>
        <v>63.8</v>
      </c>
      <c r="U11" s="114">
        <f>-Table1[[#This Row],[Required Quality Scores]]*10%+Table1[[#This Row],[Required Quality Scores]]</f>
        <v>52.2</v>
      </c>
      <c r="V11" s="108">
        <v>92</v>
      </c>
      <c r="W11" s="109">
        <v>0.93</v>
      </c>
      <c r="X11" s="108">
        <v>70.12</v>
      </c>
      <c r="Y11" s="109">
        <v>5.7451863990167967E-2</v>
      </c>
      <c r="Z11" s="108">
        <v>75.8</v>
      </c>
      <c r="AA11" s="109">
        <v>6.2105694387546088E-2</v>
      </c>
      <c r="AB11" s="110">
        <v>6450</v>
      </c>
      <c r="AC11" s="124">
        <f>(Table1[[#This Row],[Inbound]]-Table1[[#This Row],[Forecast Call Volume]])/Table1[[#This Row],[Forecast Call Volume]]</f>
        <v>-0.10077519379844961</v>
      </c>
      <c r="AD11" s="110">
        <v>310.79000000000002</v>
      </c>
      <c r="AE11" s="121">
        <f>(Table1[[#This Row],[AHT]]-Table1[[#This Row],[Forecast AHT]])/Table1[[#This Row],[Forecast AHT]]</f>
        <v>-5.5439364200907421E-2</v>
      </c>
    </row>
    <row r="12" spans="2:31">
      <c r="B12" s="113" t="s">
        <v>51</v>
      </c>
      <c r="C12" s="112">
        <v>5</v>
      </c>
      <c r="D12" s="117">
        <v>6012</v>
      </c>
      <c r="E12" s="117">
        <v>5639</v>
      </c>
      <c r="F12" s="108">
        <v>65.36</v>
      </c>
      <c r="G12" s="108">
        <v>286.52</v>
      </c>
      <c r="H12" s="118">
        <v>77</v>
      </c>
      <c r="I12" s="109">
        <v>1.35E-2</v>
      </c>
      <c r="J12" s="109">
        <v>0.89429999999999998</v>
      </c>
      <c r="K12" s="117">
        <v>12.17</v>
      </c>
      <c r="L12" s="118">
        <v>1021</v>
      </c>
      <c r="M12" s="109">
        <v>0.18110000000000001</v>
      </c>
      <c r="N12" s="116">
        <v>5</v>
      </c>
      <c r="O12" s="114">
        <f>Table1[[#This Row],[Hdl]]/Table1[[#This Row],[days/wk]]</f>
        <v>1127.8</v>
      </c>
      <c r="P12" s="109">
        <v>0.94120000000000004</v>
      </c>
      <c r="Q12" s="115">
        <v>0.9</v>
      </c>
      <c r="R12" s="116">
        <v>28</v>
      </c>
      <c r="S12" s="114">
        <f>Table1[[#This Row],[Employee Head Ct]]*2</f>
        <v>56</v>
      </c>
      <c r="T12" s="114">
        <f>Table1[[#This Row],[Required Quality Scores]]*10%+Table1[[#This Row],[Required Quality Scores]]</f>
        <v>61.6</v>
      </c>
      <c r="U12" s="114">
        <f>-Table1[[#This Row],[Required Quality Scores]]*10%+Table1[[#This Row],[Required Quality Scores]]</f>
        <v>50.4</v>
      </c>
      <c r="V12" s="108">
        <v>66</v>
      </c>
      <c r="W12" s="109">
        <v>0.94</v>
      </c>
      <c r="X12" s="108">
        <v>129.22</v>
      </c>
      <c r="Y12" s="109">
        <v>0.11053892215568863</v>
      </c>
      <c r="Z12" s="108">
        <v>36.57</v>
      </c>
      <c r="AA12" s="109">
        <v>3.1283147989734819E-2</v>
      </c>
      <c r="AB12" s="110">
        <v>6450</v>
      </c>
      <c r="AC12" s="124">
        <f>(Table1[[#This Row],[Inbound]]-Table1[[#This Row],[Forecast Call Volume]])/Table1[[#This Row],[Forecast Call Volume]]</f>
        <v>-6.790697674418604E-2</v>
      </c>
      <c r="AD12" s="110">
        <v>310.79000000000002</v>
      </c>
      <c r="AE12" s="121">
        <f>(Table1[[#This Row],[AHT]]-Table1[[#This Row],[Forecast AHT]])/Table1[[#This Row],[Forecast AHT]]</f>
        <v>-7.8091315679397783E-2</v>
      </c>
    </row>
    <row r="13" spans="2:31">
      <c r="B13" s="113" t="s">
        <v>52</v>
      </c>
      <c r="C13" s="112">
        <v>6</v>
      </c>
      <c r="D13" s="117">
        <v>6579</v>
      </c>
      <c r="E13" s="117">
        <v>6074</v>
      </c>
      <c r="F13" s="108">
        <v>62.09</v>
      </c>
      <c r="G13" s="108">
        <v>284.10000000000002</v>
      </c>
      <c r="H13" s="118">
        <v>134</v>
      </c>
      <c r="I13" s="109">
        <v>2.1600000000000001E-2</v>
      </c>
      <c r="J13" s="109">
        <v>0.85370000000000001</v>
      </c>
      <c r="K13" s="117">
        <v>15.26</v>
      </c>
      <c r="L13" s="118">
        <v>1148</v>
      </c>
      <c r="M13" s="109">
        <v>0.189</v>
      </c>
      <c r="N13" s="116">
        <v>5</v>
      </c>
      <c r="O13" s="114">
        <f>Table1[[#This Row],[Hdl]]/Table1[[#This Row],[days/wk]]</f>
        <v>1214.8</v>
      </c>
      <c r="P13" s="109">
        <v>0.94399999999999995</v>
      </c>
      <c r="Q13" s="115">
        <v>0.9</v>
      </c>
      <c r="R13" s="116">
        <v>26</v>
      </c>
      <c r="S13" s="114">
        <f>Table1[[#This Row],[Employee Head Ct]]*2</f>
        <v>52</v>
      </c>
      <c r="T13" s="114">
        <f>Table1[[#This Row],[Required Quality Scores]]*10%+Table1[[#This Row],[Required Quality Scores]]</f>
        <v>57.2</v>
      </c>
      <c r="U13" s="114">
        <f>-Table1[[#This Row],[Required Quality Scores]]*10%+Table1[[#This Row],[Required Quality Scores]]</f>
        <v>46.8</v>
      </c>
      <c r="V13" s="108">
        <v>88</v>
      </c>
      <c r="W13" s="109">
        <v>0.95</v>
      </c>
      <c r="X13" s="108">
        <v>82.06</v>
      </c>
      <c r="Y13" s="109">
        <v>7.3878010353364845E-2</v>
      </c>
      <c r="Z13" s="108">
        <v>58.75</v>
      </c>
      <c r="AA13" s="109">
        <v>5.2892189961737564E-2</v>
      </c>
      <c r="AB13" s="110">
        <v>6450</v>
      </c>
      <c r="AC13" s="124">
        <f>(Table1[[#This Row],[Inbound]]-Table1[[#This Row],[Forecast Call Volume]])/Table1[[#This Row],[Forecast Call Volume]]</f>
        <v>0.02</v>
      </c>
      <c r="AD13" s="110">
        <v>310.79000000000002</v>
      </c>
      <c r="AE13" s="121">
        <f>(Table1[[#This Row],[AHT]]-Table1[[#This Row],[Forecast AHT]])/Table1[[#This Row],[Forecast AHT]]</f>
        <v>-8.5877924000128697E-2</v>
      </c>
    </row>
    <row r="14" spans="2:31">
      <c r="B14" s="111" t="s">
        <v>53</v>
      </c>
      <c r="C14" s="112">
        <v>7</v>
      </c>
      <c r="D14" s="117">
        <v>6143</v>
      </c>
      <c r="E14" s="117">
        <v>5651</v>
      </c>
      <c r="F14" s="108">
        <v>58.05</v>
      </c>
      <c r="G14" s="108">
        <v>265.62</v>
      </c>
      <c r="H14" s="118">
        <v>149</v>
      </c>
      <c r="I14" s="109">
        <v>2.5700000000000001E-2</v>
      </c>
      <c r="J14" s="109">
        <v>0.82199999999999995</v>
      </c>
      <c r="K14" s="117">
        <v>18.5</v>
      </c>
      <c r="L14" s="118">
        <v>1072</v>
      </c>
      <c r="M14" s="109">
        <v>0.18970000000000001</v>
      </c>
      <c r="N14" s="116">
        <v>5</v>
      </c>
      <c r="O14" s="114">
        <f>Table1[[#This Row],[Hdl]]/Table1[[#This Row],[days/wk]]</f>
        <v>1130.2</v>
      </c>
      <c r="P14" s="109">
        <v>0.93920000000000003</v>
      </c>
      <c r="Q14" s="115">
        <v>0.9</v>
      </c>
      <c r="R14" s="116">
        <v>25</v>
      </c>
      <c r="S14" s="114">
        <f>Table1[[#This Row],[Employee Head Ct]]*2</f>
        <v>50</v>
      </c>
      <c r="T14" s="114">
        <f>Table1[[#This Row],[Required Quality Scores]]*10%+Table1[[#This Row],[Required Quality Scores]]</f>
        <v>55</v>
      </c>
      <c r="U14" s="114">
        <f>-Table1[[#This Row],[Required Quality Scores]]*10%+Table1[[#This Row],[Required Quality Scores]]</f>
        <v>45</v>
      </c>
      <c r="V14" s="108">
        <v>69</v>
      </c>
      <c r="W14" s="109">
        <v>0.94</v>
      </c>
      <c r="X14" s="108">
        <v>130.63</v>
      </c>
      <c r="Y14" s="109">
        <v>0.12387861545756282</v>
      </c>
      <c r="Z14" s="108">
        <v>80</v>
      </c>
      <c r="AA14" s="109">
        <v>7.5865339023233766E-2</v>
      </c>
      <c r="AB14" s="110">
        <v>6450</v>
      </c>
      <c r="AC14" s="124">
        <f>(Table1[[#This Row],[Inbound]]-Table1[[#This Row],[Forecast Call Volume]])/Table1[[#This Row],[Forecast Call Volume]]</f>
        <v>-4.75968992248062E-2</v>
      </c>
      <c r="AD14" s="110">
        <v>310.79000000000002</v>
      </c>
      <c r="AE14" s="121">
        <f>(Table1[[#This Row],[AHT]]-Table1[[#This Row],[Forecast AHT]])/Table1[[#This Row],[Forecast AHT]]</f>
        <v>-0.14533929663116579</v>
      </c>
    </row>
    <row r="15" spans="2:31">
      <c r="B15" s="113" t="s">
        <v>54</v>
      </c>
      <c r="C15" s="112">
        <v>8</v>
      </c>
      <c r="D15" s="117">
        <v>6732</v>
      </c>
      <c r="E15" s="117">
        <v>6244</v>
      </c>
      <c r="F15" s="108">
        <v>51.5</v>
      </c>
      <c r="G15" s="108">
        <v>268.25</v>
      </c>
      <c r="H15" s="118">
        <v>121</v>
      </c>
      <c r="I15" s="109">
        <v>1.9E-2</v>
      </c>
      <c r="J15" s="109">
        <v>0.81479999999999997</v>
      </c>
      <c r="K15" s="117">
        <v>18.829999999999998</v>
      </c>
      <c r="L15" s="118">
        <v>1176</v>
      </c>
      <c r="M15" s="109">
        <v>0.1883</v>
      </c>
      <c r="N15" s="116">
        <v>5</v>
      </c>
      <c r="O15" s="114">
        <f>Table1[[#This Row],[Hdl]]/Table1[[#This Row],[days/wk]]</f>
        <v>1248.8</v>
      </c>
      <c r="P15" s="109">
        <v>0.93620000000000003</v>
      </c>
      <c r="Q15" s="115">
        <v>0.9</v>
      </c>
      <c r="R15" s="116">
        <v>25</v>
      </c>
      <c r="S15" s="114">
        <f>Table1[[#This Row],[Employee Head Ct]]*2</f>
        <v>50</v>
      </c>
      <c r="T15" s="114">
        <f>Table1[[#This Row],[Required Quality Scores]]*10%+Table1[[#This Row],[Required Quality Scores]]</f>
        <v>55</v>
      </c>
      <c r="U15" s="114">
        <f>-Table1[[#This Row],[Required Quality Scores]]*10%+Table1[[#This Row],[Required Quality Scores]]</f>
        <v>45</v>
      </c>
      <c r="V15" s="108">
        <v>62</v>
      </c>
      <c r="W15" s="109">
        <v>0.94</v>
      </c>
      <c r="X15" s="108">
        <v>89</v>
      </c>
      <c r="Y15" s="109">
        <v>0.08</v>
      </c>
      <c r="Z15" s="108">
        <v>34</v>
      </c>
      <c r="AA15" s="109">
        <v>0.03</v>
      </c>
      <c r="AB15" s="110">
        <v>6218</v>
      </c>
      <c r="AC15" s="124">
        <f>(Table1[[#This Row],[Inbound]]-Table1[[#This Row],[Forecast Call Volume]])/Table1[[#This Row],[Forecast Call Volume]]</f>
        <v>8.2663235767127696E-2</v>
      </c>
      <c r="AD15" s="110">
        <v>289.39</v>
      </c>
      <c r="AE15" s="121">
        <f>(Table1[[#This Row],[AHT]]-Table1[[#This Row],[Forecast AHT]])/Table1[[#This Row],[Forecast AHT]]</f>
        <v>-7.3050209060437424E-2</v>
      </c>
    </row>
    <row r="16" spans="2:31">
      <c r="B16" s="113" t="s">
        <v>55</v>
      </c>
      <c r="C16" s="112">
        <v>9</v>
      </c>
      <c r="D16" s="117">
        <v>6833</v>
      </c>
      <c r="E16" s="117">
        <v>6350</v>
      </c>
      <c r="F16" s="108">
        <v>48.84</v>
      </c>
      <c r="G16" s="108">
        <v>260.02</v>
      </c>
      <c r="H16" s="118">
        <v>242</v>
      </c>
      <c r="I16" s="109">
        <v>3.6700000000000003E-2</v>
      </c>
      <c r="J16" s="109">
        <v>0.64549999999999996</v>
      </c>
      <c r="K16" s="117">
        <v>35.53</v>
      </c>
      <c r="L16" s="118">
        <v>1160</v>
      </c>
      <c r="M16" s="109">
        <v>0.1827</v>
      </c>
      <c r="N16" s="116">
        <v>5</v>
      </c>
      <c r="O16" s="114">
        <f>Table1[[#This Row],[Hdl]]/Table1[[#This Row],[days/wk]]</f>
        <v>1270</v>
      </c>
      <c r="P16" s="109">
        <v>0.93820000000000003</v>
      </c>
      <c r="Q16" s="115">
        <v>0.9</v>
      </c>
      <c r="R16" s="116">
        <v>25</v>
      </c>
      <c r="S16" s="114">
        <f>Table1[[#This Row],[Employee Head Ct]]*2</f>
        <v>50</v>
      </c>
      <c r="T16" s="114">
        <f>Table1[[#This Row],[Required Quality Scores]]*10%+Table1[[#This Row],[Required Quality Scores]]</f>
        <v>55</v>
      </c>
      <c r="U16" s="114">
        <f>-Table1[[#This Row],[Required Quality Scores]]*10%+Table1[[#This Row],[Required Quality Scores]]</f>
        <v>45</v>
      </c>
      <c r="V16" s="108">
        <v>65</v>
      </c>
      <c r="W16" s="109">
        <v>0.95</v>
      </c>
      <c r="X16" s="108">
        <v>135</v>
      </c>
      <c r="Y16" s="109">
        <v>0.12</v>
      </c>
      <c r="Z16" s="108">
        <v>73</v>
      </c>
      <c r="AA16" s="109">
        <v>0.06</v>
      </c>
      <c r="AB16" s="110">
        <v>6218</v>
      </c>
      <c r="AC16" s="124">
        <f>(Table1[[#This Row],[Inbound]]-Table1[[#This Row],[Forecast Call Volume]])/Table1[[#This Row],[Forecast Call Volume]]</f>
        <v>9.8906400771952396E-2</v>
      </c>
      <c r="AD16" s="110">
        <v>289.39</v>
      </c>
      <c r="AE16" s="121">
        <f>(Table1[[#This Row],[AHT]]-Table1[[#This Row],[Forecast AHT]])/Table1[[#This Row],[Forecast AHT]]</f>
        <v>-0.10148933964546117</v>
      </c>
    </row>
    <row r="17" spans="2:31">
      <c r="B17" s="113" t="s">
        <v>56</v>
      </c>
      <c r="C17" s="112">
        <v>10</v>
      </c>
      <c r="D17" s="117">
        <v>6514</v>
      </c>
      <c r="E17" s="117">
        <v>6177</v>
      </c>
      <c r="F17" s="108">
        <v>50.87</v>
      </c>
      <c r="G17" s="108">
        <v>273.63</v>
      </c>
      <c r="H17" s="118">
        <v>73</v>
      </c>
      <c r="I17" s="109">
        <v>1.17E-2</v>
      </c>
      <c r="J17" s="109">
        <v>0.89359999999999995</v>
      </c>
      <c r="K17" s="117">
        <v>11.14</v>
      </c>
      <c r="L17" s="118">
        <v>1216</v>
      </c>
      <c r="M17" s="109">
        <v>0.19689999999999999</v>
      </c>
      <c r="N17" s="116">
        <v>5</v>
      </c>
      <c r="O17" s="114">
        <f>Table1[[#This Row],[Hdl]]/Table1[[#This Row],[days/wk]]</f>
        <v>1235.4000000000001</v>
      </c>
      <c r="P17" s="109">
        <v>0.9466</v>
      </c>
      <c r="Q17" s="115">
        <v>0.9</v>
      </c>
      <c r="R17" s="116">
        <v>27</v>
      </c>
      <c r="S17" s="114">
        <f>Table1[[#This Row],[Employee Head Ct]]*2</f>
        <v>54</v>
      </c>
      <c r="T17" s="114">
        <f>Table1[[#This Row],[Required Quality Scores]]*10%+Table1[[#This Row],[Required Quality Scores]]</f>
        <v>59.4</v>
      </c>
      <c r="U17" s="114">
        <f>-Table1[[#This Row],[Required Quality Scores]]*10%+Table1[[#This Row],[Required Quality Scores]]</f>
        <v>48.6</v>
      </c>
      <c r="V17" s="108">
        <v>45</v>
      </c>
      <c r="W17" s="109">
        <v>0.94</v>
      </c>
      <c r="X17" s="108">
        <v>90</v>
      </c>
      <c r="Y17" s="109">
        <v>0.08</v>
      </c>
      <c r="Z17" s="108">
        <v>29</v>
      </c>
      <c r="AA17" s="109">
        <v>0.03</v>
      </c>
      <c r="AB17" s="110">
        <v>6218</v>
      </c>
      <c r="AC17" s="124">
        <f>(Table1[[#This Row],[Inbound]]-Table1[[#This Row],[Forecast Call Volume]])/Table1[[#This Row],[Forecast Call Volume]]</f>
        <v>4.7603731103248635E-2</v>
      </c>
      <c r="AD17" s="110">
        <v>289.32</v>
      </c>
      <c r="AE17" s="121">
        <f>(Table1[[#This Row],[AHT]]-Table1[[#This Row],[Forecast AHT]])/Table1[[#This Row],[Forecast AHT]]</f>
        <v>-5.4230609705516374E-2</v>
      </c>
    </row>
    <row r="18" spans="2:31">
      <c r="B18" s="113" t="s">
        <v>57</v>
      </c>
      <c r="C18" s="112">
        <v>11</v>
      </c>
      <c r="D18" s="117">
        <v>6513</v>
      </c>
      <c r="E18" s="117">
        <v>6185</v>
      </c>
      <c r="F18" s="108">
        <v>48.9</v>
      </c>
      <c r="G18" s="108">
        <v>272.36</v>
      </c>
      <c r="H18" s="118">
        <v>89</v>
      </c>
      <c r="I18" s="109">
        <v>1.4200000000000001E-2</v>
      </c>
      <c r="J18" s="109">
        <v>0.85319999999999996</v>
      </c>
      <c r="K18" s="117">
        <v>14.92</v>
      </c>
      <c r="L18" s="118">
        <v>1151</v>
      </c>
      <c r="M18" s="109">
        <v>0.18609999999999999</v>
      </c>
      <c r="N18" s="116">
        <v>5</v>
      </c>
      <c r="O18" s="114">
        <f>Table1[[#This Row],[Hdl]]/Table1[[#This Row],[days/wk]]</f>
        <v>1237</v>
      </c>
      <c r="P18" s="109">
        <v>0.94179999999999997</v>
      </c>
      <c r="Q18" s="115">
        <v>0.9</v>
      </c>
      <c r="R18" s="116">
        <v>27</v>
      </c>
      <c r="S18" s="114">
        <f>Table1[[#This Row],[Employee Head Ct]]*2</f>
        <v>54</v>
      </c>
      <c r="T18" s="114">
        <f>Table1[[#This Row],[Required Quality Scores]]*10%+Table1[[#This Row],[Required Quality Scores]]</f>
        <v>59.4</v>
      </c>
      <c r="U18" s="114">
        <f>-Table1[[#This Row],[Required Quality Scores]]*10%+Table1[[#This Row],[Required Quality Scores]]</f>
        <v>48.6</v>
      </c>
      <c r="V18" s="108">
        <v>66</v>
      </c>
      <c r="W18" s="109">
        <v>0.93</v>
      </c>
      <c r="X18" s="108">
        <v>127</v>
      </c>
      <c r="Y18" s="109">
        <v>0.11204234671371857</v>
      </c>
      <c r="Z18" s="108">
        <v>110.5</v>
      </c>
      <c r="AA18" s="109">
        <v>9.7485663872959857E-2</v>
      </c>
      <c r="AB18" s="110">
        <v>6224</v>
      </c>
      <c r="AC18" s="124">
        <f>(Table1[[#This Row],[Inbound]]-Table1[[#This Row],[Forecast Call Volume]])/Table1[[#This Row],[Forecast Call Volume]]</f>
        <v>4.6433161953727507E-2</v>
      </c>
      <c r="AD18" s="110">
        <v>289.32</v>
      </c>
      <c r="AE18" s="121">
        <f>(Table1[[#This Row],[AHT]]-Table1[[#This Row],[Forecast AHT]])/Table1[[#This Row],[Forecast AHT]]</f>
        <v>-5.8620212913037401E-2</v>
      </c>
    </row>
    <row r="19" spans="2:31">
      <c r="B19" s="113" t="s">
        <v>58</v>
      </c>
      <c r="C19" s="112">
        <v>12</v>
      </c>
      <c r="D19" s="117">
        <v>6618</v>
      </c>
      <c r="E19" s="117">
        <v>6272</v>
      </c>
      <c r="F19" s="108">
        <v>45.08</v>
      </c>
      <c r="G19" s="108">
        <v>265.31</v>
      </c>
      <c r="H19" s="118">
        <v>81</v>
      </c>
      <c r="I19" s="109">
        <v>1.2699999999999999E-2</v>
      </c>
      <c r="J19" s="109">
        <v>0.86829999999999996</v>
      </c>
      <c r="K19" s="117">
        <v>13.55</v>
      </c>
      <c r="L19" s="118">
        <v>1223</v>
      </c>
      <c r="M19" s="109">
        <v>0.19500000000000001</v>
      </c>
      <c r="N19" s="116">
        <v>5</v>
      </c>
      <c r="O19" s="114">
        <f>Table1[[#This Row],[Hdl]]/Table1[[#This Row],[days/wk]]</f>
        <v>1254.4000000000001</v>
      </c>
      <c r="P19" s="109">
        <v>0.94889999999999997</v>
      </c>
      <c r="Q19" s="115">
        <v>0.9</v>
      </c>
      <c r="R19" s="116">
        <v>27</v>
      </c>
      <c r="S19" s="114">
        <f>Table1[[#This Row],[Employee Head Ct]]*2</f>
        <v>54</v>
      </c>
      <c r="T19" s="114">
        <f>Table1[[#This Row],[Required Quality Scores]]*10%+Table1[[#This Row],[Required Quality Scores]]</f>
        <v>59.4</v>
      </c>
      <c r="U19" s="114">
        <f>-Table1[[#This Row],[Required Quality Scores]]*10%+Table1[[#This Row],[Required Quality Scores]]</f>
        <v>48.6</v>
      </c>
      <c r="V19" s="108">
        <v>71</v>
      </c>
      <c r="W19" s="109">
        <v>0.96</v>
      </c>
      <c r="X19" s="108">
        <v>89</v>
      </c>
      <c r="Y19" s="109">
        <v>0.08</v>
      </c>
      <c r="Z19" s="108">
        <v>101</v>
      </c>
      <c r="AA19" s="109">
        <v>0.09</v>
      </c>
      <c r="AB19" s="110">
        <v>6223</v>
      </c>
      <c r="AC19" s="124">
        <f>(Table1[[#This Row],[Inbound]]-Table1[[#This Row],[Forecast Call Volume]])/Table1[[#This Row],[Forecast Call Volume]]</f>
        <v>6.3474208581070224E-2</v>
      </c>
      <c r="AD19" s="110">
        <v>279.36</v>
      </c>
      <c r="AE19" s="121">
        <f>(Table1[[#This Row],[AHT]]-Table1[[#This Row],[Forecast AHT]])/Table1[[#This Row],[Forecast AHT]]</f>
        <v>-5.0293528064146657E-2</v>
      </c>
    </row>
    <row r="20" spans="2:31">
      <c r="B20" s="113" t="s">
        <v>59</v>
      </c>
      <c r="C20" s="112">
        <v>13</v>
      </c>
      <c r="D20" s="117">
        <v>6576</v>
      </c>
      <c r="E20" s="117">
        <v>6249</v>
      </c>
      <c r="F20" s="108">
        <v>44.22</v>
      </c>
      <c r="G20" s="108">
        <v>265.26</v>
      </c>
      <c r="H20" s="118">
        <v>93</v>
      </c>
      <c r="I20" s="109">
        <v>1.47E-2</v>
      </c>
      <c r="J20" s="109">
        <v>0.86499999999999999</v>
      </c>
      <c r="K20" s="117">
        <v>13.74</v>
      </c>
      <c r="L20" s="118">
        <v>1171</v>
      </c>
      <c r="M20" s="109">
        <v>0.18740000000000001</v>
      </c>
      <c r="N20" s="116">
        <v>5</v>
      </c>
      <c r="O20" s="114">
        <f>Table1[[#This Row],[Hdl]]/Table1[[#This Row],[days/wk]]</f>
        <v>1249.8</v>
      </c>
      <c r="P20" s="109">
        <v>0.94320000000000004</v>
      </c>
      <c r="Q20" s="115">
        <v>0.9</v>
      </c>
      <c r="R20" s="116">
        <v>25</v>
      </c>
      <c r="S20" s="114">
        <f>Table1[[#This Row],[Employee Head Ct]]*2</f>
        <v>50</v>
      </c>
      <c r="T20" s="114">
        <f>Table1[[#This Row],[Required Quality Scores]]*10%+Table1[[#This Row],[Required Quality Scores]]</f>
        <v>55</v>
      </c>
      <c r="U20" s="114">
        <f>-Table1[[#This Row],[Required Quality Scores]]*10%+Table1[[#This Row],[Required Quality Scores]]</f>
        <v>45</v>
      </c>
      <c r="V20" s="108">
        <v>76</v>
      </c>
      <c r="W20" s="109">
        <v>0.96</v>
      </c>
      <c r="X20" s="108">
        <v>46</v>
      </c>
      <c r="Y20" s="109">
        <v>0.04</v>
      </c>
      <c r="Z20" s="108">
        <v>58</v>
      </c>
      <c r="AA20" s="109">
        <v>0.06</v>
      </c>
      <c r="AB20" s="110">
        <v>6223</v>
      </c>
      <c r="AC20" s="124">
        <f>(Table1[[#This Row],[Inbound]]-Table1[[#This Row],[Forecast Call Volume]])/Table1[[#This Row],[Forecast Call Volume]]</f>
        <v>5.6725052225614657E-2</v>
      </c>
      <c r="AD20" s="110">
        <v>279.36</v>
      </c>
      <c r="AE20" s="121">
        <f>(Table1[[#This Row],[AHT]]-Table1[[#This Row],[Forecast AHT]])/Table1[[#This Row],[Forecast AHT]]</f>
        <v>-5.047250859106537E-2</v>
      </c>
    </row>
    <row r="21" spans="2:31">
      <c r="B21" s="113" t="s">
        <v>60</v>
      </c>
      <c r="C21" s="112">
        <v>14</v>
      </c>
      <c r="D21" s="117">
        <v>6776</v>
      </c>
      <c r="E21" s="117">
        <v>6406</v>
      </c>
      <c r="F21" s="108">
        <v>43.02</v>
      </c>
      <c r="G21" s="108">
        <v>256.27</v>
      </c>
      <c r="H21" s="118">
        <v>112</v>
      </c>
      <c r="I21" s="109">
        <v>1.72E-2</v>
      </c>
      <c r="J21" s="109">
        <v>0.86799999999999999</v>
      </c>
      <c r="K21" s="117">
        <v>15.12</v>
      </c>
      <c r="L21" s="118">
        <v>1241</v>
      </c>
      <c r="M21" s="109">
        <v>0.19370000000000001</v>
      </c>
      <c r="N21" s="116">
        <v>5</v>
      </c>
      <c r="O21" s="114">
        <f>Table1[[#This Row],[Hdl]]/Table1[[#This Row],[days/wk]]</f>
        <v>1281.2</v>
      </c>
      <c r="P21" s="109">
        <v>0.95130000000000003</v>
      </c>
      <c r="Q21" s="115">
        <v>0.9</v>
      </c>
      <c r="R21" s="116">
        <v>25</v>
      </c>
      <c r="S21" s="114">
        <f>Table1[[#This Row],[Employee Head Ct]]*2</f>
        <v>50</v>
      </c>
      <c r="T21" s="114">
        <f>Table1[[#This Row],[Required Quality Scores]]*10%+Table1[[#This Row],[Required Quality Scores]]</f>
        <v>55</v>
      </c>
      <c r="U21" s="114">
        <f>-Table1[[#This Row],[Required Quality Scores]]*10%+Table1[[#This Row],[Required Quality Scores]]</f>
        <v>45</v>
      </c>
      <c r="V21" s="108">
        <v>53</v>
      </c>
      <c r="W21" s="109">
        <v>0.95</v>
      </c>
      <c r="X21" s="108">
        <v>70</v>
      </c>
      <c r="Y21" s="109">
        <v>7.0000000000000007E-2</v>
      </c>
      <c r="Z21" s="108">
        <v>38</v>
      </c>
      <c r="AA21" s="109">
        <v>0.04</v>
      </c>
      <c r="AB21" s="110">
        <v>6223</v>
      </c>
      <c r="AC21" s="124">
        <f>(Table1[[#This Row],[Inbound]]-Table1[[#This Row],[Forecast Call Volume]])/Table1[[#This Row],[Forecast Call Volume]]</f>
        <v>8.8863892013498313E-2</v>
      </c>
      <c r="AD21" s="110">
        <v>279.36</v>
      </c>
      <c r="AE21" s="121">
        <f>(Table1[[#This Row],[AHT]]-Table1[[#This Row],[Forecast AHT]])/Table1[[#This Row],[Forecast AHT]]</f>
        <v>-8.2653207331042491E-2</v>
      </c>
    </row>
    <row r="22" spans="2:31">
      <c r="B22" s="111" t="s">
        <v>61</v>
      </c>
      <c r="C22" s="112">
        <v>15</v>
      </c>
      <c r="D22" s="117">
        <v>6675</v>
      </c>
      <c r="E22" s="117">
        <v>6239</v>
      </c>
      <c r="F22" s="108">
        <v>40.729999999999997</v>
      </c>
      <c r="G22" s="108">
        <v>250.16</v>
      </c>
      <c r="H22" s="118">
        <v>82</v>
      </c>
      <c r="I22" s="109">
        <v>1.2999999999999999E-2</v>
      </c>
      <c r="J22" s="109">
        <v>0.86150000000000004</v>
      </c>
      <c r="K22" s="117">
        <v>13.54</v>
      </c>
      <c r="L22" s="118">
        <v>1281</v>
      </c>
      <c r="M22" s="109">
        <v>0.20530000000000001</v>
      </c>
      <c r="N22" s="116">
        <v>5</v>
      </c>
      <c r="O22" s="114">
        <f>Table1[[#This Row],[Hdl]]/Table1[[#This Row],[days/wk]]</f>
        <v>1247.8</v>
      </c>
      <c r="P22" s="109">
        <v>0.9536</v>
      </c>
      <c r="Q22" s="115">
        <v>0.9</v>
      </c>
      <c r="R22" s="116">
        <v>24</v>
      </c>
      <c r="S22" s="114">
        <f>Table1[[#This Row],[Employee Head Ct]]*2</f>
        <v>48</v>
      </c>
      <c r="T22" s="114">
        <f>Table1[[#This Row],[Required Quality Scores]]*10%+Table1[[#This Row],[Required Quality Scores]]</f>
        <v>52.8</v>
      </c>
      <c r="U22" s="114">
        <f>-Table1[[#This Row],[Required Quality Scores]]*10%+Table1[[#This Row],[Required Quality Scores]]</f>
        <v>43.2</v>
      </c>
      <c r="V22" s="108">
        <v>68</v>
      </c>
      <c r="W22" s="109">
        <v>0.96</v>
      </c>
      <c r="X22" s="108">
        <v>62</v>
      </c>
      <c r="Y22" s="109">
        <v>0.06</v>
      </c>
      <c r="Z22" s="108">
        <v>95</v>
      </c>
      <c r="AA22" s="109">
        <v>0.09</v>
      </c>
      <c r="AB22" s="110">
        <v>6223</v>
      </c>
      <c r="AC22" s="124">
        <f>(Table1[[#This Row],[Inbound]]-Table1[[#This Row],[Forecast Call Volume]])/Table1[[#This Row],[Forecast Call Volume]]</f>
        <v>7.2633777920617065E-2</v>
      </c>
      <c r="AD22" s="110">
        <v>279.36</v>
      </c>
      <c r="AE22" s="121">
        <f>(Table1[[#This Row],[AHT]]-Table1[[#This Row],[Forecast AHT]])/Table1[[#This Row],[Forecast AHT]]</f>
        <v>-0.10452462772050407</v>
      </c>
    </row>
    <row r="23" spans="2:31">
      <c r="B23" s="111" t="s">
        <v>62</v>
      </c>
      <c r="C23" s="112">
        <v>16</v>
      </c>
      <c r="D23" s="117"/>
      <c r="E23" s="117"/>
      <c r="F23" s="108"/>
      <c r="G23" s="108"/>
      <c r="H23" s="118"/>
      <c r="I23" s="109"/>
      <c r="J23" s="109"/>
      <c r="K23" s="117"/>
      <c r="L23" s="118"/>
      <c r="M23" s="109"/>
      <c r="N23" s="116"/>
      <c r="O23" s="114" t="e">
        <f>Table1[[#This Row],[Hdl]]/Table1[[#This Row],[days/wk]]</f>
        <v>#DIV/0!</v>
      </c>
      <c r="P23" s="109"/>
      <c r="Q23" s="115">
        <v>0.9</v>
      </c>
      <c r="R23" s="116"/>
      <c r="S23" s="114">
        <f>Table1[[#This Row],[Employee Head Ct]]*2</f>
        <v>0</v>
      </c>
      <c r="T23" s="114">
        <f>Table1[[#This Row],[Required Quality Scores]]*10%+Table1[[#This Row],[Required Quality Scores]]</f>
        <v>0</v>
      </c>
      <c r="U23" s="114">
        <f>-Table1[[#This Row],[Required Quality Scores]]*10%+Table1[[#This Row],[Required Quality Scores]]</f>
        <v>0</v>
      </c>
      <c r="V23" s="108"/>
      <c r="W23" s="109"/>
      <c r="X23" s="108"/>
      <c r="Y23" s="109"/>
      <c r="Z23" s="108"/>
      <c r="AA23" s="109"/>
      <c r="AB23" s="110"/>
      <c r="AC23" s="124" t="e">
        <f>(Table1[[#This Row],[Inbound]]-Table1[[#This Row],[Forecast Call Volume]])/Table1[[#This Row],[Forecast Call Volume]]</f>
        <v>#DIV/0!</v>
      </c>
      <c r="AD23" s="110"/>
      <c r="AE23" s="121" t="e">
        <f>(Table1[[#This Row],[AHT]]-Table1[[#This Row],[Forecast AHT]])/Table1[[#This Row],[Forecast AHT]]</f>
        <v>#DIV/0!</v>
      </c>
    </row>
    <row r="24" spans="2:31">
      <c r="B24" s="111" t="s">
        <v>63</v>
      </c>
      <c r="C24" s="112">
        <v>17</v>
      </c>
      <c r="D24" s="117"/>
      <c r="E24" s="117"/>
      <c r="F24" s="108"/>
      <c r="G24" s="108"/>
      <c r="H24" s="118"/>
      <c r="I24" s="109"/>
      <c r="J24" s="109"/>
      <c r="K24" s="117"/>
      <c r="L24" s="118"/>
      <c r="M24" s="109"/>
      <c r="N24" s="116"/>
      <c r="O24" s="114" t="e">
        <f>Table1[[#This Row],[Hdl]]/Table1[[#This Row],[days/wk]]</f>
        <v>#DIV/0!</v>
      </c>
      <c r="P24" s="109"/>
      <c r="Q24" s="115">
        <v>0.9</v>
      </c>
      <c r="R24" s="116"/>
      <c r="S24" s="114">
        <f>Table1[[#This Row],[Employee Head Ct]]*2</f>
        <v>0</v>
      </c>
      <c r="T24" s="114">
        <f>Table1[[#This Row],[Required Quality Scores]]*10%+Table1[[#This Row],[Required Quality Scores]]</f>
        <v>0</v>
      </c>
      <c r="U24" s="114">
        <f>-Table1[[#This Row],[Required Quality Scores]]*10%+Table1[[#This Row],[Required Quality Scores]]</f>
        <v>0</v>
      </c>
      <c r="V24" s="108"/>
      <c r="W24" s="109"/>
      <c r="X24" s="108"/>
      <c r="Y24" s="109"/>
      <c r="Z24" s="108"/>
      <c r="AA24" s="109"/>
      <c r="AB24" s="110"/>
      <c r="AC24" s="124" t="e">
        <f>(Table1[[#This Row],[Inbound]]-Table1[[#This Row],[Forecast Call Volume]])/Table1[[#This Row],[Forecast Call Volume]]</f>
        <v>#DIV/0!</v>
      </c>
      <c r="AD24" s="110"/>
      <c r="AE24" s="121" t="e">
        <f>(Table1[[#This Row],[AHT]]-Table1[[#This Row],[Forecast AHT]])/Table1[[#This Row],[Forecast AHT]]</f>
        <v>#DIV/0!</v>
      </c>
    </row>
    <row r="25" spans="2:31">
      <c r="B25" s="111" t="s">
        <v>64</v>
      </c>
      <c r="C25" s="112">
        <v>18</v>
      </c>
      <c r="D25" s="117"/>
      <c r="E25" s="117"/>
      <c r="F25" s="108"/>
      <c r="G25" s="108"/>
      <c r="H25" s="118"/>
      <c r="I25" s="109"/>
      <c r="J25" s="109"/>
      <c r="K25" s="117"/>
      <c r="L25" s="118"/>
      <c r="M25" s="109"/>
      <c r="N25" s="116"/>
      <c r="O25" s="114" t="e">
        <f>Table1[[#This Row],[Hdl]]/Table1[[#This Row],[days/wk]]</f>
        <v>#DIV/0!</v>
      </c>
      <c r="P25" s="109"/>
      <c r="Q25" s="115">
        <v>0.9</v>
      </c>
      <c r="R25" s="116"/>
      <c r="S25" s="114">
        <f>Table1[[#This Row],[Employee Head Ct]]*2</f>
        <v>0</v>
      </c>
      <c r="T25" s="114">
        <f>Table1[[#This Row],[Required Quality Scores]]*10%+Table1[[#This Row],[Required Quality Scores]]</f>
        <v>0</v>
      </c>
      <c r="U25" s="114">
        <f>-Table1[[#This Row],[Required Quality Scores]]*10%+Table1[[#This Row],[Required Quality Scores]]</f>
        <v>0</v>
      </c>
      <c r="V25" s="108"/>
      <c r="W25" s="109"/>
      <c r="X25" s="108"/>
      <c r="Y25" s="109"/>
      <c r="Z25" s="108"/>
      <c r="AA25" s="109"/>
      <c r="AB25" s="110"/>
      <c r="AC25" s="124" t="e">
        <f>(Table1[[#This Row],[Inbound]]-Table1[[#This Row],[Forecast Call Volume]])/Table1[[#This Row],[Forecast Call Volume]]</f>
        <v>#DIV/0!</v>
      </c>
      <c r="AD25" s="110"/>
      <c r="AE25" s="121" t="e">
        <f>(Table1[[#This Row],[AHT]]-Table1[[#This Row],[Forecast AHT]])/Table1[[#This Row],[Forecast AHT]]</f>
        <v>#DIV/0!</v>
      </c>
    </row>
    <row r="26" spans="2:31">
      <c r="B26" s="111" t="s">
        <v>65</v>
      </c>
      <c r="C26" s="112">
        <v>19</v>
      </c>
      <c r="D26" s="117"/>
      <c r="E26" s="117"/>
      <c r="F26" s="108"/>
      <c r="G26" s="108"/>
      <c r="H26" s="118"/>
      <c r="I26" s="109"/>
      <c r="J26" s="109"/>
      <c r="K26" s="117"/>
      <c r="L26" s="118"/>
      <c r="M26" s="109"/>
      <c r="N26" s="116"/>
      <c r="O26" s="114" t="e">
        <f>Table1[[#This Row],[Hdl]]/Table1[[#This Row],[days/wk]]</f>
        <v>#DIV/0!</v>
      </c>
      <c r="P26" s="109"/>
      <c r="Q26" s="115">
        <v>0.9</v>
      </c>
      <c r="R26" s="116"/>
      <c r="S26" s="114">
        <f>Table1[[#This Row],[Employee Head Ct]]*2</f>
        <v>0</v>
      </c>
      <c r="T26" s="114">
        <f>Table1[[#This Row],[Required Quality Scores]]*10%+Table1[[#This Row],[Required Quality Scores]]</f>
        <v>0</v>
      </c>
      <c r="U26" s="114">
        <f>-Table1[[#This Row],[Required Quality Scores]]*10%+Table1[[#This Row],[Required Quality Scores]]</f>
        <v>0</v>
      </c>
      <c r="V26" s="108"/>
      <c r="W26" s="109"/>
      <c r="X26" s="108"/>
      <c r="Y26" s="109"/>
      <c r="Z26" s="108"/>
      <c r="AA26" s="109"/>
      <c r="AB26" s="110"/>
      <c r="AC26" s="124" t="e">
        <f>(Table1[[#This Row],[Inbound]]-Table1[[#This Row],[Forecast Call Volume]])/Table1[[#This Row],[Forecast Call Volume]]</f>
        <v>#DIV/0!</v>
      </c>
      <c r="AD26" s="110"/>
      <c r="AE26" s="121" t="e">
        <f>(Table1[[#This Row],[AHT]]-Table1[[#This Row],[Forecast AHT]])/Table1[[#This Row],[Forecast AHT]]</f>
        <v>#DIV/0!</v>
      </c>
    </row>
    <row r="27" spans="2:31">
      <c r="B27" s="111" t="s">
        <v>66</v>
      </c>
      <c r="C27" s="112">
        <v>20</v>
      </c>
      <c r="D27" s="117"/>
      <c r="E27" s="117"/>
      <c r="F27" s="108"/>
      <c r="G27" s="108"/>
      <c r="H27" s="118"/>
      <c r="I27" s="109"/>
      <c r="J27" s="109"/>
      <c r="K27" s="117"/>
      <c r="L27" s="118"/>
      <c r="M27" s="109"/>
      <c r="N27" s="116"/>
      <c r="O27" s="114" t="e">
        <f>Table1[[#This Row],[Hdl]]/Table1[[#This Row],[days/wk]]</f>
        <v>#DIV/0!</v>
      </c>
      <c r="P27" s="109"/>
      <c r="Q27" s="115">
        <v>0.9</v>
      </c>
      <c r="R27" s="116"/>
      <c r="S27" s="114">
        <f>Table1[[#This Row],[Employee Head Ct]]*2</f>
        <v>0</v>
      </c>
      <c r="T27" s="114">
        <f>Table1[[#This Row],[Required Quality Scores]]*10%+Table1[[#This Row],[Required Quality Scores]]</f>
        <v>0</v>
      </c>
      <c r="U27" s="114">
        <f>-Table1[[#This Row],[Required Quality Scores]]*10%+Table1[[#This Row],[Required Quality Scores]]</f>
        <v>0</v>
      </c>
      <c r="V27" s="108"/>
      <c r="W27" s="109"/>
      <c r="X27" s="108"/>
      <c r="Y27" s="109"/>
      <c r="Z27" s="108"/>
      <c r="AA27" s="109"/>
      <c r="AB27" s="110"/>
      <c r="AC27" s="124" t="e">
        <f>(Table1[[#This Row],[Inbound]]-Table1[[#This Row],[Forecast Call Volume]])/Table1[[#This Row],[Forecast Call Volume]]</f>
        <v>#DIV/0!</v>
      </c>
      <c r="AD27" s="110"/>
      <c r="AE27" s="121" t="e">
        <f>(Table1[[#This Row],[AHT]]-Table1[[#This Row],[Forecast AHT]])/Table1[[#This Row],[Forecast AHT]]</f>
        <v>#DIV/0!</v>
      </c>
    </row>
    <row r="28" spans="2:31">
      <c r="B28" s="111" t="s">
        <v>67</v>
      </c>
      <c r="C28" s="112">
        <v>21</v>
      </c>
      <c r="D28" s="117"/>
      <c r="E28" s="117"/>
      <c r="F28" s="108"/>
      <c r="G28" s="108"/>
      <c r="H28" s="118"/>
      <c r="I28" s="109"/>
      <c r="J28" s="109"/>
      <c r="K28" s="117"/>
      <c r="L28" s="118"/>
      <c r="M28" s="109"/>
      <c r="N28" s="116"/>
      <c r="O28" s="114" t="e">
        <f>Table1[[#This Row],[Hdl]]/Table1[[#This Row],[days/wk]]</f>
        <v>#DIV/0!</v>
      </c>
      <c r="P28" s="109"/>
      <c r="Q28" s="115">
        <v>0.9</v>
      </c>
      <c r="R28" s="116"/>
      <c r="S28" s="114">
        <f>Table1[[#This Row],[Employee Head Ct]]*2</f>
        <v>0</v>
      </c>
      <c r="T28" s="114">
        <f>Table1[[#This Row],[Required Quality Scores]]*10%+Table1[[#This Row],[Required Quality Scores]]</f>
        <v>0</v>
      </c>
      <c r="U28" s="114">
        <f>-Table1[[#This Row],[Required Quality Scores]]*10%+Table1[[#This Row],[Required Quality Scores]]</f>
        <v>0</v>
      </c>
      <c r="V28" s="108"/>
      <c r="W28" s="109"/>
      <c r="X28" s="108"/>
      <c r="Y28" s="109"/>
      <c r="Z28" s="108"/>
      <c r="AA28" s="109"/>
      <c r="AB28" s="110"/>
      <c r="AC28" s="124" t="e">
        <f>(Table1[[#This Row],[Inbound]]-Table1[[#This Row],[Forecast Call Volume]])/Table1[[#This Row],[Forecast Call Volume]]</f>
        <v>#DIV/0!</v>
      </c>
      <c r="AD28" s="110"/>
      <c r="AE28" s="121" t="e">
        <f>(Table1[[#This Row],[AHT]]-Table1[[#This Row],[Forecast AHT]])/Table1[[#This Row],[Forecast AHT]]</f>
        <v>#DIV/0!</v>
      </c>
    </row>
    <row r="29" spans="2:31">
      <c r="B29" s="111" t="s">
        <v>68</v>
      </c>
      <c r="C29" s="112">
        <v>22</v>
      </c>
      <c r="D29" s="117"/>
      <c r="E29" s="117"/>
      <c r="F29" s="108"/>
      <c r="G29" s="108"/>
      <c r="H29" s="118"/>
      <c r="I29" s="109"/>
      <c r="J29" s="109"/>
      <c r="K29" s="117"/>
      <c r="L29" s="118"/>
      <c r="M29" s="109"/>
      <c r="N29" s="116"/>
      <c r="O29" s="114" t="e">
        <f>Table1[[#This Row],[Hdl]]/Table1[[#This Row],[days/wk]]</f>
        <v>#DIV/0!</v>
      </c>
      <c r="P29" s="109"/>
      <c r="Q29" s="115">
        <v>0.9</v>
      </c>
      <c r="R29" s="116"/>
      <c r="S29" s="114">
        <f>Table1[[#This Row],[Employee Head Ct]]*2</f>
        <v>0</v>
      </c>
      <c r="T29" s="114">
        <f>Table1[[#This Row],[Required Quality Scores]]*10%+Table1[[#This Row],[Required Quality Scores]]</f>
        <v>0</v>
      </c>
      <c r="U29" s="114">
        <f>-Table1[[#This Row],[Required Quality Scores]]*10%+Table1[[#This Row],[Required Quality Scores]]</f>
        <v>0</v>
      </c>
      <c r="V29" s="108"/>
      <c r="W29" s="109"/>
      <c r="X29" s="108"/>
      <c r="Y29" s="109"/>
      <c r="Z29" s="108"/>
      <c r="AA29" s="109"/>
      <c r="AB29" s="110"/>
      <c r="AC29" s="124" t="e">
        <f>(Table1[[#This Row],[Inbound]]-Table1[[#This Row],[Forecast Call Volume]])/Table1[[#This Row],[Forecast Call Volume]]</f>
        <v>#DIV/0!</v>
      </c>
      <c r="AD29" s="110"/>
      <c r="AE29" s="121" t="e">
        <f>(Table1[[#This Row],[AHT]]-Table1[[#This Row],[Forecast AHT]])/Table1[[#This Row],[Forecast AHT]]</f>
        <v>#DIV/0!</v>
      </c>
    </row>
    <row r="30" spans="2:31">
      <c r="B30" s="111" t="s">
        <v>69</v>
      </c>
      <c r="C30" s="112">
        <v>23</v>
      </c>
      <c r="D30" s="117"/>
      <c r="E30" s="117"/>
      <c r="F30" s="108"/>
      <c r="G30" s="108"/>
      <c r="H30" s="118"/>
      <c r="I30" s="109"/>
      <c r="J30" s="109"/>
      <c r="K30" s="117"/>
      <c r="L30" s="118"/>
      <c r="M30" s="109"/>
      <c r="N30" s="116"/>
      <c r="O30" s="114" t="e">
        <f>Table1[[#This Row],[Hdl]]/Table1[[#This Row],[days/wk]]</f>
        <v>#DIV/0!</v>
      </c>
      <c r="P30" s="109"/>
      <c r="Q30" s="115">
        <v>0.9</v>
      </c>
      <c r="R30" s="116"/>
      <c r="S30" s="114">
        <f>Table1[[#This Row],[Employee Head Ct]]*2</f>
        <v>0</v>
      </c>
      <c r="T30" s="114">
        <f>Table1[[#This Row],[Required Quality Scores]]*10%+Table1[[#This Row],[Required Quality Scores]]</f>
        <v>0</v>
      </c>
      <c r="U30" s="114">
        <f>-Table1[[#This Row],[Required Quality Scores]]*10%+Table1[[#This Row],[Required Quality Scores]]</f>
        <v>0</v>
      </c>
      <c r="V30" s="108"/>
      <c r="W30" s="109"/>
      <c r="X30" s="108"/>
      <c r="Y30" s="109"/>
      <c r="Z30" s="108"/>
      <c r="AA30" s="109"/>
      <c r="AB30" s="110"/>
      <c r="AC30" s="124" t="e">
        <f>(Table1[[#This Row],[Inbound]]-Table1[[#This Row],[Forecast Call Volume]])/Table1[[#This Row],[Forecast Call Volume]]</f>
        <v>#DIV/0!</v>
      </c>
      <c r="AD30" s="110"/>
      <c r="AE30" s="121" t="e">
        <f>(Table1[[#This Row],[AHT]]-Table1[[#This Row],[Forecast AHT]])/Table1[[#This Row],[Forecast AHT]]</f>
        <v>#DIV/0!</v>
      </c>
    </row>
    <row r="31" spans="2:31">
      <c r="B31" s="111" t="s">
        <v>70</v>
      </c>
      <c r="C31" s="112">
        <v>24</v>
      </c>
      <c r="D31" s="117"/>
      <c r="E31" s="117"/>
      <c r="F31" s="108"/>
      <c r="G31" s="108"/>
      <c r="H31" s="118"/>
      <c r="I31" s="109"/>
      <c r="J31" s="109"/>
      <c r="K31" s="117"/>
      <c r="L31" s="118"/>
      <c r="M31" s="109"/>
      <c r="N31" s="116"/>
      <c r="O31" s="114" t="e">
        <f>Table1[[#This Row],[Hdl]]/Table1[[#This Row],[days/wk]]</f>
        <v>#DIV/0!</v>
      </c>
      <c r="P31" s="109"/>
      <c r="Q31" s="115">
        <v>0.9</v>
      </c>
      <c r="R31" s="116"/>
      <c r="S31" s="114">
        <f>Table1[[#This Row],[Employee Head Ct]]*2</f>
        <v>0</v>
      </c>
      <c r="T31" s="114">
        <f>Table1[[#This Row],[Required Quality Scores]]*10%+Table1[[#This Row],[Required Quality Scores]]</f>
        <v>0</v>
      </c>
      <c r="U31" s="114">
        <f>-Table1[[#This Row],[Required Quality Scores]]*10%+Table1[[#This Row],[Required Quality Scores]]</f>
        <v>0</v>
      </c>
      <c r="V31" s="108"/>
      <c r="W31" s="109"/>
      <c r="X31" s="108"/>
      <c r="Y31" s="109"/>
      <c r="Z31" s="108"/>
      <c r="AA31" s="109"/>
      <c r="AB31" s="110"/>
      <c r="AC31" s="124" t="e">
        <f>(Table1[[#This Row],[Inbound]]-Table1[[#This Row],[Forecast Call Volume]])/Table1[[#This Row],[Forecast Call Volume]]</f>
        <v>#DIV/0!</v>
      </c>
      <c r="AD31" s="110"/>
      <c r="AE31" s="121" t="e">
        <f>(Table1[[#This Row],[AHT]]-Table1[[#This Row],[Forecast AHT]])/Table1[[#This Row],[Forecast AHT]]</f>
        <v>#DIV/0!</v>
      </c>
    </row>
    <row r="32" spans="2:31">
      <c r="B32" s="111" t="s">
        <v>71</v>
      </c>
      <c r="C32" s="112">
        <v>25</v>
      </c>
      <c r="D32" s="117"/>
      <c r="E32" s="117"/>
      <c r="F32" s="108"/>
      <c r="G32" s="108"/>
      <c r="H32" s="118"/>
      <c r="I32" s="109"/>
      <c r="J32" s="109"/>
      <c r="K32" s="117"/>
      <c r="L32" s="118"/>
      <c r="M32" s="109"/>
      <c r="N32" s="116"/>
      <c r="O32" s="114" t="e">
        <f>Table1[[#This Row],[Hdl]]/Table1[[#This Row],[days/wk]]</f>
        <v>#DIV/0!</v>
      </c>
      <c r="P32" s="109"/>
      <c r="Q32" s="115">
        <v>0.9</v>
      </c>
      <c r="R32" s="116"/>
      <c r="S32" s="114">
        <f>Table1[[#This Row],[Employee Head Ct]]*2</f>
        <v>0</v>
      </c>
      <c r="T32" s="114">
        <f>Table1[[#This Row],[Required Quality Scores]]*10%+Table1[[#This Row],[Required Quality Scores]]</f>
        <v>0</v>
      </c>
      <c r="U32" s="114">
        <f>-Table1[[#This Row],[Required Quality Scores]]*10%+Table1[[#This Row],[Required Quality Scores]]</f>
        <v>0</v>
      </c>
      <c r="V32" s="108"/>
      <c r="W32" s="109"/>
      <c r="X32" s="108"/>
      <c r="Y32" s="109"/>
      <c r="Z32" s="108"/>
      <c r="AA32" s="109"/>
      <c r="AB32" s="110"/>
      <c r="AC32" s="124" t="e">
        <f>(Table1[[#This Row],[Inbound]]-Table1[[#This Row],[Forecast Call Volume]])/Table1[[#This Row],[Forecast Call Volume]]</f>
        <v>#DIV/0!</v>
      </c>
      <c r="AD32" s="110"/>
      <c r="AE32" s="121" t="e">
        <f>(Table1[[#This Row],[AHT]]-Table1[[#This Row],[Forecast AHT]])/Table1[[#This Row],[Forecast AHT]]</f>
        <v>#DIV/0!</v>
      </c>
    </row>
    <row r="33" spans="2:31">
      <c r="B33" s="111" t="s">
        <v>72</v>
      </c>
      <c r="C33" s="112">
        <v>26</v>
      </c>
      <c r="D33" s="117"/>
      <c r="E33" s="117"/>
      <c r="F33" s="108"/>
      <c r="G33" s="108"/>
      <c r="H33" s="118"/>
      <c r="I33" s="109"/>
      <c r="J33" s="109"/>
      <c r="K33" s="117"/>
      <c r="L33" s="118"/>
      <c r="M33" s="109"/>
      <c r="N33" s="116"/>
      <c r="O33" s="114" t="e">
        <f>Table1[[#This Row],[Hdl]]/Table1[[#This Row],[days/wk]]</f>
        <v>#DIV/0!</v>
      </c>
      <c r="P33" s="109"/>
      <c r="Q33" s="115">
        <v>0.9</v>
      </c>
      <c r="R33" s="116"/>
      <c r="S33" s="114">
        <f>Table1[[#This Row],[Employee Head Ct]]*2</f>
        <v>0</v>
      </c>
      <c r="T33" s="114">
        <f>Table1[[#This Row],[Required Quality Scores]]*10%+Table1[[#This Row],[Required Quality Scores]]</f>
        <v>0</v>
      </c>
      <c r="U33" s="114">
        <f>-Table1[[#This Row],[Required Quality Scores]]*10%+Table1[[#This Row],[Required Quality Scores]]</f>
        <v>0</v>
      </c>
      <c r="V33" s="108"/>
      <c r="W33" s="109"/>
      <c r="X33" s="108"/>
      <c r="Y33" s="109"/>
      <c r="Z33" s="108"/>
      <c r="AA33" s="109"/>
      <c r="AB33" s="110"/>
      <c r="AC33" s="124" t="e">
        <f>(Table1[[#This Row],[Inbound]]-Table1[[#This Row],[Forecast Call Volume]])/Table1[[#This Row],[Forecast Call Volume]]</f>
        <v>#DIV/0!</v>
      </c>
      <c r="AD33" s="110"/>
      <c r="AE33" s="121" t="e">
        <f>(Table1[[#This Row],[AHT]]-Table1[[#This Row],[Forecast AHT]])/Table1[[#This Row],[Forecast AHT]]</f>
        <v>#DIV/0!</v>
      </c>
    </row>
    <row r="34" spans="2:31">
      <c r="B34" s="111" t="s">
        <v>73</v>
      </c>
      <c r="C34" s="112">
        <v>27</v>
      </c>
      <c r="D34" s="117"/>
      <c r="E34" s="117"/>
      <c r="F34" s="108"/>
      <c r="G34" s="108"/>
      <c r="H34" s="118"/>
      <c r="I34" s="109"/>
      <c r="J34" s="109"/>
      <c r="K34" s="117"/>
      <c r="L34" s="118"/>
      <c r="M34" s="109"/>
      <c r="N34" s="116"/>
      <c r="O34" s="114" t="e">
        <f>Table1[[#This Row],[Hdl]]/Table1[[#This Row],[days/wk]]</f>
        <v>#DIV/0!</v>
      </c>
      <c r="P34" s="109"/>
      <c r="Q34" s="115">
        <v>0.9</v>
      </c>
      <c r="R34" s="116"/>
      <c r="S34" s="114">
        <f>Table1[[#This Row],[Employee Head Ct]]*2</f>
        <v>0</v>
      </c>
      <c r="T34" s="114">
        <f>Table1[[#This Row],[Required Quality Scores]]*10%+Table1[[#This Row],[Required Quality Scores]]</f>
        <v>0</v>
      </c>
      <c r="U34" s="114">
        <f>-Table1[[#This Row],[Required Quality Scores]]*10%+Table1[[#This Row],[Required Quality Scores]]</f>
        <v>0</v>
      </c>
      <c r="V34" s="108"/>
      <c r="W34" s="109"/>
      <c r="X34" s="108"/>
      <c r="Y34" s="109"/>
      <c r="Z34" s="108"/>
      <c r="AA34" s="109"/>
      <c r="AB34" s="110"/>
      <c r="AC34" s="124" t="e">
        <f>(Table1[[#This Row],[Inbound]]-Table1[[#This Row],[Forecast Call Volume]])/Table1[[#This Row],[Forecast Call Volume]]</f>
        <v>#DIV/0!</v>
      </c>
      <c r="AD34" s="110"/>
      <c r="AE34" s="121" t="e">
        <f>(Table1[[#This Row],[AHT]]-Table1[[#This Row],[Forecast AHT]])/Table1[[#This Row],[Forecast AHT]]</f>
        <v>#DIV/0!</v>
      </c>
    </row>
    <row r="35" spans="2:31">
      <c r="B35" s="111" t="s">
        <v>74</v>
      </c>
      <c r="C35" s="112">
        <v>28</v>
      </c>
      <c r="D35" s="117"/>
      <c r="E35" s="117"/>
      <c r="F35" s="108"/>
      <c r="G35" s="108"/>
      <c r="H35" s="118"/>
      <c r="I35" s="109"/>
      <c r="J35" s="109"/>
      <c r="K35" s="117"/>
      <c r="L35" s="118"/>
      <c r="M35" s="109"/>
      <c r="N35" s="116"/>
      <c r="O35" s="114" t="e">
        <f>Table1[[#This Row],[Hdl]]/Table1[[#This Row],[days/wk]]</f>
        <v>#DIV/0!</v>
      </c>
      <c r="P35" s="109"/>
      <c r="Q35" s="115">
        <v>0.9</v>
      </c>
      <c r="R35" s="116"/>
      <c r="S35" s="114">
        <f>Table1[[#This Row],[Employee Head Ct]]*2</f>
        <v>0</v>
      </c>
      <c r="T35" s="114">
        <f>Table1[[#This Row],[Required Quality Scores]]*10%+Table1[[#This Row],[Required Quality Scores]]</f>
        <v>0</v>
      </c>
      <c r="U35" s="114">
        <f>-Table1[[#This Row],[Required Quality Scores]]*10%+Table1[[#This Row],[Required Quality Scores]]</f>
        <v>0</v>
      </c>
      <c r="V35" s="108"/>
      <c r="W35" s="109"/>
      <c r="X35" s="108"/>
      <c r="Y35" s="109"/>
      <c r="Z35" s="108"/>
      <c r="AA35" s="109"/>
      <c r="AB35" s="110"/>
      <c r="AC35" s="124" t="e">
        <f>(Table1[[#This Row],[Inbound]]-Table1[[#This Row],[Forecast Call Volume]])/Table1[[#This Row],[Forecast Call Volume]]</f>
        <v>#DIV/0!</v>
      </c>
      <c r="AD35" s="110"/>
      <c r="AE35" s="121" t="e">
        <f>(Table1[[#This Row],[AHT]]-Table1[[#This Row],[Forecast AHT]])/Table1[[#This Row],[Forecast AHT]]</f>
        <v>#DIV/0!</v>
      </c>
    </row>
    <row r="36" spans="2:31">
      <c r="B36" s="111" t="s">
        <v>75</v>
      </c>
      <c r="C36" s="112">
        <v>29</v>
      </c>
      <c r="D36" s="117"/>
      <c r="E36" s="117"/>
      <c r="F36" s="108"/>
      <c r="G36" s="108"/>
      <c r="H36" s="118"/>
      <c r="I36" s="109"/>
      <c r="J36" s="109"/>
      <c r="K36" s="117"/>
      <c r="L36" s="118"/>
      <c r="M36" s="109"/>
      <c r="N36" s="116"/>
      <c r="O36" s="114" t="e">
        <f>Table1[[#This Row],[Hdl]]/Table1[[#This Row],[days/wk]]</f>
        <v>#DIV/0!</v>
      </c>
      <c r="P36" s="109"/>
      <c r="Q36" s="115">
        <v>0.9</v>
      </c>
      <c r="R36" s="116"/>
      <c r="S36" s="114">
        <f>Table1[[#This Row],[Employee Head Ct]]*2</f>
        <v>0</v>
      </c>
      <c r="T36" s="114">
        <f>Table1[[#This Row],[Required Quality Scores]]*10%+Table1[[#This Row],[Required Quality Scores]]</f>
        <v>0</v>
      </c>
      <c r="U36" s="114">
        <f>-Table1[[#This Row],[Required Quality Scores]]*10%+Table1[[#This Row],[Required Quality Scores]]</f>
        <v>0</v>
      </c>
      <c r="V36" s="108"/>
      <c r="W36" s="109"/>
      <c r="X36" s="108"/>
      <c r="Y36" s="109"/>
      <c r="Z36" s="108"/>
      <c r="AA36" s="109"/>
      <c r="AB36" s="110"/>
      <c r="AC36" s="124" t="e">
        <f>(Table1[[#This Row],[Inbound]]-Table1[[#This Row],[Forecast Call Volume]])/Table1[[#This Row],[Forecast Call Volume]]</f>
        <v>#DIV/0!</v>
      </c>
      <c r="AD36" s="110"/>
      <c r="AE36" s="121" t="e">
        <f>(Table1[[#This Row],[AHT]]-Table1[[#This Row],[Forecast AHT]])/Table1[[#This Row],[Forecast AHT]]</f>
        <v>#DIV/0!</v>
      </c>
    </row>
    <row r="37" spans="2:31">
      <c r="B37" s="111" t="s">
        <v>76</v>
      </c>
      <c r="C37" s="112">
        <v>30</v>
      </c>
      <c r="D37" s="117"/>
      <c r="E37" s="117"/>
      <c r="F37" s="108"/>
      <c r="G37" s="108"/>
      <c r="H37" s="118"/>
      <c r="I37" s="109"/>
      <c r="J37" s="109"/>
      <c r="K37" s="117"/>
      <c r="L37" s="118"/>
      <c r="M37" s="109"/>
      <c r="N37" s="116"/>
      <c r="O37" s="114" t="e">
        <f>Table1[[#This Row],[Hdl]]/Table1[[#This Row],[days/wk]]</f>
        <v>#DIV/0!</v>
      </c>
      <c r="P37" s="109"/>
      <c r="Q37" s="115">
        <v>0.9</v>
      </c>
      <c r="R37" s="116"/>
      <c r="S37" s="114">
        <f>Table1[[#This Row],[Employee Head Ct]]*2</f>
        <v>0</v>
      </c>
      <c r="T37" s="114">
        <f>Table1[[#This Row],[Required Quality Scores]]*10%+Table1[[#This Row],[Required Quality Scores]]</f>
        <v>0</v>
      </c>
      <c r="U37" s="114">
        <f>-Table1[[#This Row],[Required Quality Scores]]*10%+Table1[[#This Row],[Required Quality Scores]]</f>
        <v>0</v>
      </c>
      <c r="V37" s="108"/>
      <c r="W37" s="109"/>
      <c r="X37" s="108"/>
      <c r="Y37" s="109"/>
      <c r="Z37" s="108"/>
      <c r="AA37" s="109"/>
      <c r="AB37" s="110"/>
      <c r="AC37" s="124" t="e">
        <f>(Table1[[#This Row],[Inbound]]-Table1[[#This Row],[Forecast Call Volume]])/Table1[[#This Row],[Forecast Call Volume]]</f>
        <v>#DIV/0!</v>
      </c>
      <c r="AD37" s="110"/>
      <c r="AE37" s="121" t="e">
        <f>(Table1[[#This Row],[AHT]]-Table1[[#This Row],[Forecast AHT]])/Table1[[#This Row],[Forecast AHT]]</f>
        <v>#DIV/0!</v>
      </c>
    </row>
    <row r="38" spans="2:31">
      <c r="B38" s="111" t="s">
        <v>77</v>
      </c>
      <c r="C38" s="112">
        <v>31</v>
      </c>
      <c r="D38" s="117"/>
      <c r="E38" s="117"/>
      <c r="F38" s="108"/>
      <c r="G38" s="108"/>
      <c r="H38" s="118"/>
      <c r="I38" s="109"/>
      <c r="J38" s="109"/>
      <c r="K38" s="117"/>
      <c r="L38" s="118"/>
      <c r="M38" s="109"/>
      <c r="N38" s="116"/>
      <c r="O38" s="114" t="e">
        <f>Table1[[#This Row],[Hdl]]/Table1[[#This Row],[days/wk]]</f>
        <v>#DIV/0!</v>
      </c>
      <c r="P38" s="109"/>
      <c r="Q38" s="115">
        <v>0.9</v>
      </c>
      <c r="R38" s="116"/>
      <c r="S38" s="114">
        <f>Table1[[#This Row],[Employee Head Ct]]*2</f>
        <v>0</v>
      </c>
      <c r="T38" s="114">
        <f>Table1[[#This Row],[Required Quality Scores]]*10%+Table1[[#This Row],[Required Quality Scores]]</f>
        <v>0</v>
      </c>
      <c r="U38" s="114">
        <f>-Table1[[#This Row],[Required Quality Scores]]*10%+Table1[[#This Row],[Required Quality Scores]]</f>
        <v>0</v>
      </c>
      <c r="V38" s="108"/>
      <c r="W38" s="109"/>
      <c r="X38" s="108"/>
      <c r="Y38" s="109"/>
      <c r="Z38" s="108"/>
      <c r="AA38" s="109"/>
      <c r="AB38" s="110"/>
      <c r="AC38" s="124" t="e">
        <f>(Table1[[#This Row],[Inbound]]-Table1[[#This Row],[Forecast Call Volume]])/Table1[[#This Row],[Forecast Call Volume]]</f>
        <v>#DIV/0!</v>
      </c>
      <c r="AD38" s="110"/>
      <c r="AE38" s="121" t="e">
        <f>(Table1[[#This Row],[AHT]]-Table1[[#This Row],[Forecast AHT]])/Table1[[#This Row],[Forecast AHT]]</f>
        <v>#DIV/0!</v>
      </c>
    </row>
    <row r="39" spans="2:31">
      <c r="B39" s="111" t="s">
        <v>78</v>
      </c>
      <c r="C39" s="112">
        <v>32</v>
      </c>
      <c r="D39" s="117"/>
      <c r="E39" s="117"/>
      <c r="F39" s="108"/>
      <c r="G39" s="108"/>
      <c r="H39" s="118"/>
      <c r="I39" s="109"/>
      <c r="J39" s="109"/>
      <c r="K39" s="117"/>
      <c r="L39" s="118"/>
      <c r="M39" s="109"/>
      <c r="N39" s="116"/>
      <c r="O39" s="114" t="e">
        <f>Table1[[#This Row],[Hdl]]/Table1[[#This Row],[days/wk]]</f>
        <v>#DIV/0!</v>
      </c>
      <c r="P39" s="109"/>
      <c r="Q39" s="115">
        <v>0.9</v>
      </c>
      <c r="R39" s="116"/>
      <c r="S39" s="114">
        <f>Table1[[#This Row],[Employee Head Ct]]*2</f>
        <v>0</v>
      </c>
      <c r="T39" s="114">
        <f>Table1[[#This Row],[Required Quality Scores]]*10%+Table1[[#This Row],[Required Quality Scores]]</f>
        <v>0</v>
      </c>
      <c r="U39" s="114">
        <f>-Table1[[#This Row],[Required Quality Scores]]*10%+Table1[[#This Row],[Required Quality Scores]]</f>
        <v>0</v>
      </c>
      <c r="V39" s="108"/>
      <c r="W39" s="109"/>
      <c r="X39" s="108"/>
      <c r="Y39" s="109"/>
      <c r="Z39" s="108"/>
      <c r="AA39" s="109"/>
      <c r="AB39" s="110"/>
      <c r="AC39" s="124" t="e">
        <f>(Table1[[#This Row],[Inbound]]-Table1[[#This Row],[Forecast Call Volume]])/Table1[[#This Row],[Forecast Call Volume]]</f>
        <v>#DIV/0!</v>
      </c>
      <c r="AD39" s="110"/>
      <c r="AE39" s="121" t="e">
        <f>(Table1[[#This Row],[AHT]]-Table1[[#This Row],[Forecast AHT]])/Table1[[#This Row],[Forecast AHT]]</f>
        <v>#DIV/0!</v>
      </c>
    </row>
    <row r="40" spans="2:31">
      <c r="B40" s="111" t="s">
        <v>79</v>
      </c>
      <c r="C40" s="112">
        <v>33</v>
      </c>
      <c r="D40" s="117"/>
      <c r="E40" s="117"/>
      <c r="F40" s="108"/>
      <c r="G40" s="108"/>
      <c r="H40" s="118"/>
      <c r="I40" s="109"/>
      <c r="J40" s="109"/>
      <c r="K40" s="117"/>
      <c r="L40" s="118"/>
      <c r="M40" s="109"/>
      <c r="N40" s="116"/>
      <c r="O40" s="114" t="e">
        <f>Table1[[#This Row],[Hdl]]/Table1[[#This Row],[days/wk]]</f>
        <v>#DIV/0!</v>
      </c>
      <c r="P40" s="109"/>
      <c r="Q40" s="115">
        <v>0.9</v>
      </c>
      <c r="R40" s="116"/>
      <c r="S40" s="114">
        <f>Table1[[#This Row],[Employee Head Ct]]*2</f>
        <v>0</v>
      </c>
      <c r="T40" s="114">
        <f>Table1[[#This Row],[Required Quality Scores]]*10%+Table1[[#This Row],[Required Quality Scores]]</f>
        <v>0</v>
      </c>
      <c r="U40" s="114">
        <f>-Table1[[#This Row],[Required Quality Scores]]*10%+Table1[[#This Row],[Required Quality Scores]]</f>
        <v>0</v>
      </c>
      <c r="V40" s="108"/>
      <c r="W40" s="109"/>
      <c r="X40" s="108"/>
      <c r="Y40" s="109"/>
      <c r="Z40" s="108"/>
      <c r="AA40" s="109"/>
      <c r="AB40" s="110"/>
      <c r="AC40" s="124" t="e">
        <f>(Table1[[#This Row],[Inbound]]-Table1[[#This Row],[Forecast Call Volume]])/Table1[[#This Row],[Forecast Call Volume]]</f>
        <v>#DIV/0!</v>
      </c>
      <c r="AD40" s="110"/>
      <c r="AE40" s="121" t="e">
        <f>(Table1[[#This Row],[AHT]]-Table1[[#This Row],[Forecast AHT]])/Table1[[#This Row],[Forecast AHT]]</f>
        <v>#DIV/0!</v>
      </c>
    </row>
    <row r="41" spans="2:31">
      <c r="B41" s="111" t="s">
        <v>80</v>
      </c>
      <c r="C41" s="112">
        <v>34</v>
      </c>
      <c r="D41" s="117"/>
      <c r="E41" s="117"/>
      <c r="F41" s="108"/>
      <c r="G41" s="108"/>
      <c r="H41" s="118"/>
      <c r="I41" s="109"/>
      <c r="J41" s="109"/>
      <c r="K41" s="117"/>
      <c r="L41" s="118"/>
      <c r="M41" s="109"/>
      <c r="N41" s="116"/>
      <c r="O41" s="114" t="e">
        <f>Table1[[#This Row],[Hdl]]/Table1[[#This Row],[days/wk]]</f>
        <v>#DIV/0!</v>
      </c>
      <c r="P41" s="109"/>
      <c r="Q41" s="115">
        <v>0.9</v>
      </c>
      <c r="R41" s="116"/>
      <c r="S41" s="114">
        <f>Table1[[#This Row],[Employee Head Ct]]*2</f>
        <v>0</v>
      </c>
      <c r="T41" s="114">
        <f>Table1[[#This Row],[Required Quality Scores]]*10%+Table1[[#This Row],[Required Quality Scores]]</f>
        <v>0</v>
      </c>
      <c r="U41" s="114">
        <f>-Table1[[#This Row],[Required Quality Scores]]*10%+Table1[[#This Row],[Required Quality Scores]]</f>
        <v>0</v>
      </c>
      <c r="V41" s="108"/>
      <c r="W41" s="109"/>
      <c r="X41" s="108"/>
      <c r="Y41" s="109"/>
      <c r="Z41" s="108"/>
      <c r="AA41" s="109"/>
      <c r="AB41" s="110"/>
      <c r="AC41" s="124" t="e">
        <f>(Table1[[#This Row],[Inbound]]-Table1[[#This Row],[Forecast Call Volume]])/Table1[[#This Row],[Forecast Call Volume]]</f>
        <v>#DIV/0!</v>
      </c>
      <c r="AD41" s="110"/>
      <c r="AE41" s="121" t="e">
        <f>(Table1[[#This Row],[AHT]]-Table1[[#This Row],[Forecast AHT]])/Table1[[#This Row],[Forecast AHT]]</f>
        <v>#DIV/0!</v>
      </c>
    </row>
    <row r="42" spans="2:31">
      <c r="B42" s="111" t="s">
        <v>40</v>
      </c>
      <c r="C42" s="112">
        <v>35</v>
      </c>
      <c r="D42" s="117"/>
      <c r="E42" s="117"/>
      <c r="F42" s="108"/>
      <c r="G42" s="108"/>
      <c r="H42" s="118"/>
      <c r="I42" s="109"/>
      <c r="J42" s="109"/>
      <c r="K42" s="117"/>
      <c r="L42" s="118"/>
      <c r="M42" s="109"/>
      <c r="N42" s="116"/>
      <c r="O42" s="114" t="e">
        <f>Table1[[#This Row],[Hdl]]/Table1[[#This Row],[days/wk]]</f>
        <v>#DIV/0!</v>
      </c>
      <c r="P42" s="109"/>
      <c r="Q42" s="115">
        <v>0.9</v>
      </c>
      <c r="R42" s="116"/>
      <c r="S42" s="114">
        <f>Table1[[#This Row],[Employee Head Ct]]*2</f>
        <v>0</v>
      </c>
      <c r="T42" s="114">
        <f>Table1[[#This Row],[Required Quality Scores]]*10%+Table1[[#This Row],[Required Quality Scores]]</f>
        <v>0</v>
      </c>
      <c r="U42" s="114">
        <f>-Table1[[#This Row],[Required Quality Scores]]*10%+Table1[[#This Row],[Required Quality Scores]]</f>
        <v>0</v>
      </c>
      <c r="V42" s="108"/>
      <c r="W42" s="109"/>
      <c r="X42" s="108"/>
      <c r="Y42" s="109"/>
      <c r="Z42" s="108"/>
      <c r="AA42" s="109"/>
      <c r="AB42" s="110"/>
      <c r="AC42" s="124" t="e">
        <f>(Table1[[#This Row],[Inbound]]-Table1[[#This Row],[Forecast Call Volume]])/Table1[[#This Row],[Forecast Call Volume]]</f>
        <v>#DIV/0!</v>
      </c>
      <c r="AD42" s="110"/>
      <c r="AE42" s="121" t="e">
        <f>(Table1[[#This Row],[AHT]]-Table1[[#This Row],[Forecast AHT]])/Table1[[#This Row],[Forecast AHT]]</f>
        <v>#DIV/0!</v>
      </c>
    </row>
    <row r="43" spans="2:31">
      <c r="B43" s="111" t="s">
        <v>81</v>
      </c>
      <c r="C43" s="112">
        <v>36</v>
      </c>
      <c r="D43" s="117"/>
      <c r="E43" s="117"/>
      <c r="F43" s="108"/>
      <c r="G43" s="108"/>
      <c r="H43" s="118"/>
      <c r="I43" s="109"/>
      <c r="J43" s="109"/>
      <c r="K43" s="117"/>
      <c r="L43" s="118"/>
      <c r="M43" s="109"/>
      <c r="N43" s="116"/>
      <c r="O43" s="114" t="e">
        <f>Table1[[#This Row],[Hdl]]/Table1[[#This Row],[days/wk]]</f>
        <v>#DIV/0!</v>
      </c>
      <c r="P43" s="109"/>
      <c r="Q43" s="115">
        <v>0.9</v>
      </c>
      <c r="R43" s="116"/>
      <c r="S43" s="114">
        <f>Table1[[#This Row],[Employee Head Ct]]*2</f>
        <v>0</v>
      </c>
      <c r="T43" s="114">
        <f>Table1[[#This Row],[Required Quality Scores]]*10%+Table1[[#This Row],[Required Quality Scores]]</f>
        <v>0</v>
      </c>
      <c r="U43" s="114">
        <f>-Table1[[#This Row],[Required Quality Scores]]*10%+Table1[[#This Row],[Required Quality Scores]]</f>
        <v>0</v>
      </c>
      <c r="V43" s="108"/>
      <c r="W43" s="109"/>
      <c r="X43" s="108"/>
      <c r="Y43" s="109"/>
      <c r="Z43" s="108"/>
      <c r="AA43" s="109"/>
      <c r="AB43" s="110"/>
      <c r="AC43" s="124" t="e">
        <f>(Table1[[#This Row],[Inbound]]-Table1[[#This Row],[Forecast Call Volume]])/Table1[[#This Row],[Forecast Call Volume]]</f>
        <v>#DIV/0!</v>
      </c>
      <c r="AD43" s="110"/>
      <c r="AE43" s="121" t="e">
        <f>(Table1[[#This Row],[AHT]]-Table1[[#This Row],[Forecast AHT]])/Table1[[#This Row],[Forecast AHT]]</f>
        <v>#DIV/0!</v>
      </c>
    </row>
    <row r="44" spans="2:31">
      <c r="B44" s="111" t="s">
        <v>82</v>
      </c>
      <c r="C44" s="112">
        <v>37</v>
      </c>
      <c r="D44" s="117"/>
      <c r="E44" s="117"/>
      <c r="F44" s="108"/>
      <c r="G44" s="108"/>
      <c r="H44" s="118"/>
      <c r="I44" s="109"/>
      <c r="J44" s="109"/>
      <c r="K44" s="117"/>
      <c r="L44" s="118"/>
      <c r="M44" s="109"/>
      <c r="N44" s="116"/>
      <c r="O44" s="114" t="e">
        <f>Table1[[#This Row],[Hdl]]/Table1[[#This Row],[days/wk]]</f>
        <v>#DIV/0!</v>
      </c>
      <c r="P44" s="109"/>
      <c r="Q44" s="115">
        <v>0.9</v>
      </c>
      <c r="R44" s="116"/>
      <c r="S44" s="114">
        <f>Table1[[#This Row],[Employee Head Ct]]*2</f>
        <v>0</v>
      </c>
      <c r="T44" s="114">
        <f>Table1[[#This Row],[Required Quality Scores]]*10%+Table1[[#This Row],[Required Quality Scores]]</f>
        <v>0</v>
      </c>
      <c r="U44" s="114">
        <f>-Table1[[#This Row],[Required Quality Scores]]*10%+Table1[[#This Row],[Required Quality Scores]]</f>
        <v>0</v>
      </c>
      <c r="V44" s="108"/>
      <c r="W44" s="109"/>
      <c r="X44" s="108"/>
      <c r="Y44" s="109"/>
      <c r="Z44" s="108"/>
      <c r="AA44" s="109"/>
      <c r="AB44" s="110"/>
      <c r="AC44" s="124" t="e">
        <f>(Table1[[#This Row],[Inbound]]-Table1[[#This Row],[Forecast Call Volume]])/Table1[[#This Row],[Forecast Call Volume]]</f>
        <v>#DIV/0!</v>
      </c>
      <c r="AD44" s="110"/>
      <c r="AE44" s="121" t="e">
        <f>(Table1[[#This Row],[AHT]]-Table1[[#This Row],[Forecast AHT]])/Table1[[#This Row],[Forecast AHT]]</f>
        <v>#DIV/0!</v>
      </c>
    </row>
    <row r="45" spans="2:31">
      <c r="B45" s="111" t="s">
        <v>83</v>
      </c>
      <c r="C45" s="112">
        <v>38</v>
      </c>
      <c r="D45" s="117"/>
      <c r="E45" s="117"/>
      <c r="F45" s="108"/>
      <c r="G45" s="108"/>
      <c r="H45" s="118"/>
      <c r="I45" s="109"/>
      <c r="J45" s="109"/>
      <c r="K45" s="117"/>
      <c r="L45" s="118"/>
      <c r="M45" s="109"/>
      <c r="N45" s="116"/>
      <c r="O45" s="114" t="e">
        <f>Table1[[#This Row],[Hdl]]/Table1[[#This Row],[days/wk]]</f>
        <v>#DIV/0!</v>
      </c>
      <c r="P45" s="109"/>
      <c r="Q45" s="115">
        <v>0.9</v>
      </c>
      <c r="R45" s="116"/>
      <c r="S45" s="114">
        <f>Table1[[#This Row],[Employee Head Ct]]*2</f>
        <v>0</v>
      </c>
      <c r="T45" s="114">
        <f>Table1[[#This Row],[Required Quality Scores]]*10%+Table1[[#This Row],[Required Quality Scores]]</f>
        <v>0</v>
      </c>
      <c r="U45" s="114">
        <f>-Table1[[#This Row],[Required Quality Scores]]*10%+Table1[[#This Row],[Required Quality Scores]]</f>
        <v>0</v>
      </c>
      <c r="V45" s="108"/>
      <c r="W45" s="109"/>
      <c r="X45" s="108"/>
      <c r="Y45" s="109"/>
      <c r="Z45" s="108"/>
      <c r="AA45" s="109"/>
      <c r="AB45" s="110"/>
      <c r="AC45" s="124" t="e">
        <f>(Table1[[#This Row],[Inbound]]-Table1[[#This Row],[Forecast Call Volume]])/Table1[[#This Row],[Forecast Call Volume]]</f>
        <v>#DIV/0!</v>
      </c>
      <c r="AD45" s="110"/>
      <c r="AE45" s="121" t="e">
        <f>(Table1[[#This Row],[AHT]]-Table1[[#This Row],[Forecast AHT]])/Table1[[#This Row],[Forecast AHT]]</f>
        <v>#DIV/0!</v>
      </c>
    </row>
    <row r="46" spans="2:31">
      <c r="B46" s="111" t="s">
        <v>84</v>
      </c>
      <c r="C46" s="112">
        <v>39</v>
      </c>
      <c r="D46" s="117"/>
      <c r="E46" s="117"/>
      <c r="F46" s="108"/>
      <c r="G46" s="108"/>
      <c r="H46" s="118"/>
      <c r="I46" s="109"/>
      <c r="J46" s="109"/>
      <c r="K46" s="117"/>
      <c r="L46" s="118"/>
      <c r="M46" s="109"/>
      <c r="N46" s="116"/>
      <c r="O46" s="114" t="e">
        <f>Table1[[#This Row],[Hdl]]/Table1[[#This Row],[days/wk]]</f>
        <v>#DIV/0!</v>
      </c>
      <c r="P46" s="109"/>
      <c r="Q46" s="115">
        <v>0.9</v>
      </c>
      <c r="R46" s="116"/>
      <c r="S46" s="114">
        <f>Table1[[#This Row],[Employee Head Ct]]*2</f>
        <v>0</v>
      </c>
      <c r="T46" s="114">
        <f>Table1[[#This Row],[Required Quality Scores]]*10%+Table1[[#This Row],[Required Quality Scores]]</f>
        <v>0</v>
      </c>
      <c r="U46" s="114">
        <f>-Table1[[#This Row],[Required Quality Scores]]*10%+Table1[[#This Row],[Required Quality Scores]]</f>
        <v>0</v>
      </c>
      <c r="V46" s="108"/>
      <c r="W46" s="109"/>
      <c r="X46" s="108"/>
      <c r="Y46" s="109"/>
      <c r="Z46" s="108"/>
      <c r="AA46" s="109"/>
      <c r="AB46" s="110"/>
      <c r="AC46" s="124" t="e">
        <f>(Table1[[#This Row],[Inbound]]-Table1[[#This Row],[Forecast Call Volume]])/Table1[[#This Row],[Forecast Call Volume]]</f>
        <v>#DIV/0!</v>
      </c>
      <c r="AD46" s="110"/>
      <c r="AE46" s="121" t="e">
        <f>(Table1[[#This Row],[AHT]]-Table1[[#This Row],[Forecast AHT]])/Table1[[#This Row],[Forecast AHT]]</f>
        <v>#DIV/0!</v>
      </c>
    </row>
    <row r="47" spans="2:31">
      <c r="B47" s="111" t="s">
        <v>85</v>
      </c>
      <c r="C47" s="112">
        <v>40</v>
      </c>
      <c r="D47" s="117"/>
      <c r="E47" s="117"/>
      <c r="F47" s="108"/>
      <c r="G47" s="108"/>
      <c r="H47" s="118"/>
      <c r="I47" s="109"/>
      <c r="J47" s="109"/>
      <c r="K47" s="117"/>
      <c r="L47" s="118"/>
      <c r="M47" s="109"/>
      <c r="N47" s="116"/>
      <c r="O47" s="114" t="e">
        <f>Table1[[#This Row],[Hdl]]/Table1[[#This Row],[days/wk]]</f>
        <v>#DIV/0!</v>
      </c>
      <c r="P47" s="109"/>
      <c r="Q47" s="115">
        <v>0.9</v>
      </c>
      <c r="R47" s="116"/>
      <c r="S47" s="114">
        <f>Table1[[#This Row],[Employee Head Ct]]*2</f>
        <v>0</v>
      </c>
      <c r="T47" s="114">
        <f>Table1[[#This Row],[Required Quality Scores]]*10%+Table1[[#This Row],[Required Quality Scores]]</f>
        <v>0</v>
      </c>
      <c r="U47" s="114">
        <f>-Table1[[#This Row],[Required Quality Scores]]*10%+Table1[[#This Row],[Required Quality Scores]]</f>
        <v>0</v>
      </c>
      <c r="V47" s="108"/>
      <c r="W47" s="109"/>
      <c r="X47" s="108"/>
      <c r="Y47" s="109"/>
      <c r="Z47" s="108"/>
      <c r="AA47" s="109"/>
      <c r="AB47" s="110"/>
      <c r="AC47" s="124" t="e">
        <f>(Table1[[#This Row],[Inbound]]-Table1[[#This Row],[Forecast Call Volume]])/Table1[[#This Row],[Forecast Call Volume]]</f>
        <v>#DIV/0!</v>
      </c>
      <c r="AD47" s="110"/>
      <c r="AE47" s="121" t="e">
        <f>(Table1[[#This Row],[AHT]]-Table1[[#This Row],[Forecast AHT]])/Table1[[#This Row],[Forecast AHT]]</f>
        <v>#DIV/0!</v>
      </c>
    </row>
    <row r="48" spans="2:31">
      <c r="B48" s="111" t="s">
        <v>86</v>
      </c>
      <c r="C48" s="112">
        <v>41</v>
      </c>
      <c r="D48" s="117"/>
      <c r="E48" s="117"/>
      <c r="F48" s="108"/>
      <c r="G48" s="108"/>
      <c r="H48" s="118"/>
      <c r="I48" s="109"/>
      <c r="J48" s="109"/>
      <c r="K48" s="117"/>
      <c r="L48" s="118"/>
      <c r="M48" s="109"/>
      <c r="N48" s="116"/>
      <c r="O48" s="114" t="e">
        <f>Table1[[#This Row],[Hdl]]/Table1[[#This Row],[days/wk]]</f>
        <v>#DIV/0!</v>
      </c>
      <c r="P48" s="109"/>
      <c r="Q48" s="115">
        <v>0.9</v>
      </c>
      <c r="R48" s="116"/>
      <c r="S48" s="114">
        <f>Table1[[#This Row],[Employee Head Ct]]*2</f>
        <v>0</v>
      </c>
      <c r="T48" s="114">
        <f>Table1[[#This Row],[Required Quality Scores]]*10%+Table1[[#This Row],[Required Quality Scores]]</f>
        <v>0</v>
      </c>
      <c r="U48" s="114">
        <f>-Table1[[#This Row],[Required Quality Scores]]*10%+Table1[[#This Row],[Required Quality Scores]]</f>
        <v>0</v>
      </c>
      <c r="V48" s="108"/>
      <c r="W48" s="109"/>
      <c r="X48" s="108"/>
      <c r="Y48" s="109"/>
      <c r="Z48" s="108"/>
      <c r="AA48" s="109"/>
      <c r="AB48" s="110"/>
      <c r="AC48" s="124" t="e">
        <f>(Table1[[#This Row],[Inbound]]-Table1[[#This Row],[Forecast Call Volume]])/Table1[[#This Row],[Forecast Call Volume]]</f>
        <v>#DIV/0!</v>
      </c>
      <c r="AD48" s="110"/>
      <c r="AE48" s="121" t="e">
        <f>(Table1[[#This Row],[AHT]]-Table1[[#This Row],[Forecast AHT]])/Table1[[#This Row],[Forecast AHT]]</f>
        <v>#DIV/0!</v>
      </c>
    </row>
    <row r="49" spans="2:31">
      <c r="B49" s="111" t="s">
        <v>87</v>
      </c>
      <c r="C49" s="112">
        <v>42</v>
      </c>
      <c r="D49" s="117"/>
      <c r="E49" s="117"/>
      <c r="F49" s="108"/>
      <c r="G49" s="108"/>
      <c r="H49" s="118"/>
      <c r="I49" s="109"/>
      <c r="J49" s="109"/>
      <c r="K49" s="117"/>
      <c r="L49" s="118"/>
      <c r="M49" s="109"/>
      <c r="N49" s="116"/>
      <c r="O49" s="114" t="e">
        <f>Table1[[#This Row],[Hdl]]/Table1[[#This Row],[days/wk]]</f>
        <v>#DIV/0!</v>
      </c>
      <c r="P49" s="109"/>
      <c r="Q49" s="115">
        <v>0.9</v>
      </c>
      <c r="R49" s="116"/>
      <c r="S49" s="114">
        <f>Table1[[#This Row],[Employee Head Ct]]*2</f>
        <v>0</v>
      </c>
      <c r="T49" s="114">
        <f>Table1[[#This Row],[Required Quality Scores]]*10%+Table1[[#This Row],[Required Quality Scores]]</f>
        <v>0</v>
      </c>
      <c r="U49" s="114">
        <f>-Table1[[#This Row],[Required Quality Scores]]*10%+Table1[[#This Row],[Required Quality Scores]]</f>
        <v>0</v>
      </c>
      <c r="V49" s="108"/>
      <c r="W49" s="109"/>
      <c r="X49" s="108"/>
      <c r="Y49" s="109"/>
      <c r="Z49" s="108"/>
      <c r="AA49" s="109"/>
      <c r="AB49" s="110"/>
      <c r="AC49" s="124" t="e">
        <f>(Table1[[#This Row],[Inbound]]-Table1[[#This Row],[Forecast Call Volume]])/Table1[[#This Row],[Forecast Call Volume]]</f>
        <v>#DIV/0!</v>
      </c>
      <c r="AD49" s="110"/>
      <c r="AE49" s="121" t="e">
        <f>(Table1[[#This Row],[AHT]]-Table1[[#This Row],[Forecast AHT]])/Table1[[#This Row],[Forecast AHT]]</f>
        <v>#DIV/0!</v>
      </c>
    </row>
    <row r="50" spans="2:31">
      <c r="B50" s="111" t="s">
        <v>88</v>
      </c>
      <c r="C50" s="112">
        <v>43</v>
      </c>
      <c r="D50" s="117"/>
      <c r="E50" s="117"/>
      <c r="F50" s="108"/>
      <c r="G50" s="108"/>
      <c r="H50" s="118"/>
      <c r="I50" s="109"/>
      <c r="J50" s="109"/>
      <c r="K50" s="117"/>
      <c r="L50" s="118"/>
      <c r="M50" s="109"/>
      <c r="N50" s="116"/>
      <c r="O50" s="114" t="e">
        <f>Table1[[#This Row],[Hdl]]/Table1[[#This Row],[days/wk]]</f>
        <v>#DIV/0!</v>
      </c>
      <c r="P50" s="109"/>
      <c r="Q50" s="115">
        <v>0.9</v>
      </c>
      <c r="R50" s="116"/>
      <c r="S50" s="114">
        <f>Table1[[#This Row],[Employee Head Ct]]*2</f>
        <v>0</v>
      </c>
      <c r="T50" s="114">
        <f>Table1[[#This Row],[Required Quality Scores]]*10%+Table1[[#This Row],[Required Quality Scores]]</f>
        <v>0</v>
      </c>
      <c r="U50" s="114">
        <f>-Table1[[#This Row],[Required Quality Scores]]*10%+Table1[[#This Row],[Required Quality Scores]]</f>
        <v>0</v>
      </c>
      <c r="V50" s="108"/>
      <c r="W50" s="109"/>
      <c r="X50" s="108"/>
      <c r="Y50" s="109"/>
      <c r="Z50" s="108"/>
      <c r="AA50" s="109"/>
      <c r="AB50" s="110"/>
      <c r="AC50" s="124" t="e">
        <f>(Table1[[#This Row],[Inbound]]-Table1[[#This Row],[Forecast Call Volume]])/Table1[[#This Row],[Forecast Call Volume]]</f>
        <v>#DIV/0!</v>
      </c>
      <c r="AD50" s="110"/>
      <c r="AE50" s="121" t="e">
        <f>(Table1[[#This Row],[AHT]]-Table1[[#This Row],[Forecast AHT]])/Table1[[#This Row],[Forecast AHT]]</f>
        <v>#DIV/0!</v>
      </c>
    </row>
    <row r="51" spans="2:31">
      <c r="B51" s="111" t="s">
        <v>89</v>
      </c>
      <c r="C51" s="112">
        <v>44</v>
      </c>
      <c r="D51" s="117"/>
      <c r="E51" s="117"/>
      <c r="F51" s="108"/>
      <c r="G51" s="108"/>
      <c r="H51" s="118"/>
      <c r="I51" s="109"/>
      <c r="J51" s="109"/>
      <c r="K51" s="117"/>
      <c r="L51" s="118"/>
      <c r="M51" s="109"/>
      <c r="N51" s="116"/>
      <c r="O51" s="114" t="e">
        <f>Table1[[#This Row],[Hdl]]/Table1[[#This Row],[days/wk]]</f>
        <v>#DIV/0!</v>
      </c>
      <c r="P51" s="109"/>
      <c r="Q51" s="115">
        <v>0.9</v>
      </c>
      <c r="R51" s="116"/>
      <c r="S51" s="114">
        <f>Table1[[#This Row],[Employee Head Ct]]*2</f>
        <v>0</v>
      </c>
      <c r="T51" s="114">
        <f>Table1[[#This Row],[Required Quality Scores]]*10%+Table1[[#This Row],[Required Quality Scores]]</f>
        <v>0</v>
      </c>
      <c r="U51" s="114">
        <f>-Table1[[#This Row],[Required Quality Scores]]*10%+Table1[[#This Row],[Required Quality Scores]]</f>
        <v>0</v>
      </c>
      <c r="V51" s="108"/>
      <c r="W51" s="109"/>
      <c r="X51" s="108"/>
      <c r="Y51" s="109"/>
      <c r="Z51" s="108"/>
      <c r="AA51" s="109"/>
      <c r="AB51" s="110"/>
      <c r="AC51" s="124" t="e">
        <f>(Table1[[#This Row],[Inbound]]-Table1[[#This Row],[Forecast Call Volume]])/Table1[[#This Row],[Forecast Call Volume]]</f>
        <v>#DIV/0!</v>
      </c>
      <c r="AD51" s="110"/>
      <c r="AE51" s="121" t="e">
        <f>(Table1[[#This Row],[AHT]]-Table1[[#This Row],[Forecast AHT]])/Table1[[#This Row],[Forecast AHT]]</f>
        <v>#DIV/0!</v>
      </c>
    </row>
    <row r="52" spans="2:31">
      <c r="B52" s="111" t="s">
        <v>90</v>
      </c>
      <c r="C52" s="112">
        <v>45</v>
      </c>
      <c r="D52" s="117"/>
      <c r="E52" s="117"/>
      <c r="F52" s="108"/>
      <c r="G52" s="108"/>
      <c r="H52" s="118"/>
      <c r="I52" s="109"/>
      <c r="J52" s="109"/>
      <c r="K52" s="117"/>
      <c r="L52" s="118"/>
      <c r="M52" s="109"/>
      <c r="N52" s="116"/>
      <c r="O52" s="114" t="e">
        <f>Table1[[#This Row],[Hdl]]/Table1[[#This Row],[days/wk]]</f>
        <v>#DIV/0!</v>
      </c>
      <c r="P52" s="109"/>
      <c r="Q52" s="115">
        <v>0.9</v>
      </c>
      <c r="R52" s="116"/>
      <c r="S52" s="114">
        <f>Table1[[#This Row],[Employee Head Ct]]*2</f>
        <v>0</v>
      </c>
      <c r="T52" s="114">
        <f>Table1[[#This Row],[Required Quality Scores]]*10%+Table1[[#This Row],[Required Quality Scores]]</f>
        <v>0</v>
      </c>
      <c r="U52" s="114">
        <f>-Table1[[#This Row],[Required Quality Scores]]*10%+Table1[[#This Row],[Required Quality Scores]]</f>
        <v>0</v>
      </c>
      <c r="V52" s="108"/>
      <c r="W52" s="109"/>
      <c r="X52" s="108"/>
      <c r="Y52" s="109"/>
      <c r="Z52" s="108"/>
      <c r="AA52" s="109"/>
      <c r="AB52" s="110"/>
      <c r="AC52" s="124" t="e">
        <f>(Table1[[#This Row],[Inbound]]-Table1[[#This Row],[Forecast Call Volume]])/Table1[[#This Row],[Forecast Call Volume]]</f>
        <v>#DIV/0!</v>
      </c>
      <c r="AD52" s="110"/>
      <c r="AE52" s="121" t="e">
        <f>(Table1[[#This Row],[AHT]]-Table1[[#This Row],[Forecast AHT]])/Table1[[#This Row],[Forecast AHT]]</f>
        <v>#DIV/0!</v>
      </c>
    </row>
    <row r="53" spans="2:31">
      <c r="B53" s="111" t="s">
        <v>91</v>
      </c>
      <c r="C53" s="112">
        <v>46</v>
      </c>
      <c r="D53" s="117"/>
      <c r="E53" s="117"/>
      <c r="F53" s="108"/>
      <c r="G53" s="108"/>
      <c r="H53" s="118"/>
      <c r="I53" s="109"/>
      <c r="J53" s="109"/>
      <c r="K53" s="117"/>
      <c r="L53" s="118"/>
      <c r="M53" s="109"/>
      <c r="N53" s="116"/>
      <c r="O53" s="114" t="e">
        <f>Table1[[#This Row],[Hdl]]/Table1[[#This Row],[days/wk]]</f>
        <v>#DIV/0!</v>
      </c>
      <c r="P53" s="109"/>
      <c r="Q53" s="115">
        <v>0.9</v>
      </c>
      <c r="R53" s="116"/>
      <c r="S53" s="114">
        <f>Table1[[#This Row],[Employee Head Ct]]*2</f>
        <v>0</v>
      </c>
      <c r="T53" s="114">
        <f>Table1[[#This Row],[Required Quality Scores]]*10%+Table1[[#This Row],[Required Quality Scores]]</f>
        <v>0</v>
      </c>
      <c r="U53" s="114">
        <f>-Table1[[#This Row],[Required Quality Scores]]*10%+Table1[[#This Row],[Required Quality Scores]]</f>
        <v>0</v>
      </c>
      <c r="V53" s="108"/>
      <c r="W53" s="109"/>
      <c r="X53" s="108"/>
      <c r="Y53" s="109"/>
      <c r="Z53" s="108"/>
      <c r="AA53" s="109"/>
      <c r="AB53" s="110"/>
      <c r="AC53" s="124" t="e">
        <f>(Table1[[#This Row],[Inbound]]-Table1[[#This Row],[Forecast Call Volume]])/Table1[[#This Row],[Forecast Call Volume]]</f>
        <v>#DIV/0!</v>
      </c>
      <c r="AD53" s="110"/>
      <c r="AE53" s="121" t="e">
        <f>(Table1[[#This Row],[AHT]]-Table1[[#This Row],[Forecast AHT]])/Table1[[#This Row],[Forecast AHT]]</f>
        <v>#DIV/0!</v>
      </c>
    </row>
    <row r="54" spans="2:31">
      <c r="B54" s="111" t="s">
        <v>92</v>
      </c>
      <c r="C54" s="112">
        <v>47</v>
      </c>
      <c r="D54" s="117"/>
      <c r="E54" s="117"/>
      <c r="F54" s="108"/>
      <c r="G54" s="108"/>
      <c r="H54" s="118"/>
      <c r="I54" s="109"/>
      <c r="J54" s="109"/>
      <c r="K54" s="117"/>
      <c r="L54" s="118"/>
      <c r="M54" s="109"/>
      <c r="N54" s="116"/>
      <c r="O54" s="114" t="e">
        <f>Table1[[#This Row],[Hdl]]/Table1[[#This Row],[days/wk]]</f>
        <v>#DIV/0!</v>
      </c>
      <c r="P54" s="109"/>
      <c r="Q54" s="115">
        <v>0.9</v>
      </c>
      <c r="R54" s="116"/>
      <c r="S54" s="114">
        <f>Table1[[#This Row],[Employee Head Ct]]*2</f>
        <v>0</v>
      </c>
      <c r="T54" s="114">
        <f>Table1[[#This Row],[Required Quality Scores]]*10%+Table1[[#This Row],[Required Quality Scores]]</f>
        <v>0</v>
      </c>
      <c r="U54" s="114">
        <f>-Table1[[#This Row],[Required Quality Scores]]*10%+Table1[[#This Row],[Required Quality Scores]]</f>
        <v>0</v>
      </c>
      <c r="V54" s="108"/>
      <c r="W54" s="109"/>
      <c r="X54" s="108"/>
      <c r="Y54" s="109"/>
      <c r="Z54" s="108"/>
      <c r="AA54" s="109"/>
      <c r="AB54" s="110"/>
      <c r="AC54" s="124" t="e">
        <f>(Table1[[#This Row],[Inbound]]-Table1[[#This Row],[Forecast Call Volume]])/Table1[[#This Row],[Forecast Call Volume]]</f>
        <v>#DIV/0!</v>
      </c>
      <c r="AD54" s="110"/>
      <c r="AE54" s="121" t="e">
        <f>(Table1[[#This Row],[AHT]]-Table1[[#This Row],[Forecast AHT]])/Table1[[#This Row],[Forecast AHT]]</f>
        <v>#DIV/0!</v>
      </c>
    </row>
    <row r="55" spans="2:31">
      <c r="B55" s="111" t="s">
        <v>93</v>
      </c>
      <c r="C55" s="112">
        <v>48</v>
      </c>
      <c r="D55" s="117"/>
      <c r="E55" s="117"/>
      <c r="F55" s="108"/>
      <c r="G55" s="108"/>
      <c r="H55" s="118"/>
      <c r="I55" s="109"/>
      <c r="J55" s="109"/>
      <c r="K55" s="117"/>
      <c r="L55" s="118"/>
      <c r="M55" s="109"/>
      <c r="N55" s="116"/>
      <c r="O55" s="114" t="e">
        <f>Table1[[#This Row],[Hdl]]/Table1[[#This Row],[days/wk]]</f>
        <v>#DIV/0!</v>
      </c>
      <c r="P55" s="109"/>
      <c r="Q55" s="115">
        <v>0.9</v>
      </c>
      <c r="R55" s="116"/>
      <c r="S55" s="114">
        <f>Table1[[#This Row],[Employee Head Ct]]*2</f>
        <v>0</v>
      </c>
      <c r="T55" s="114">
        <f>Table1[[#This Row],[Required Quality Scores]]*10%+Table1[[#This Row],[Required Quality Scores]]</f>
        <v>0</v>
      </c>
      <c r="U55" s="114">
        <f>-Table1[[#This Row],[Required Quality Scores]]*10%+Table1[[#This Row],[Required Quality Scores]]</f>
        <v>0</v>
      </c>
      <c r="V55" s="108"/>
      <c r="W55" s="109"/>
      <c r="X55" s="108"/>
      <c r="Y55" s="109"/>
      <c r="Z55" s="108"/>
      <c r="AA55" s="109"/>
      <c r="AB55" s="110"/>
      <c r="AC55" s="124" t="e">
        <f>(Table1[[#This Row],[Inbound]]-Table1[[#This Row],[Forecast Call Volume]])/Table1[[#This Row],[Forecast Call Volume]]</f>
        <v>#DIV/0!</v>
      </c>
      <c r="AD55" s="110"/>
      <c r="AE55" s="121" t="e">
        <f>(Table1[[#This Row],[AHT]]-Table1[[#This Row],[Forecast AHT]])/Table1[[#This Row],[Forecast AHT]]</f>
        <v>#DIV/0!</v>
      </c>
    </row>
    <row r="56" spans="2:31">
      <c r="B56" s="111" t="s">
        <v>94</v>
      </c>
      <c r="C56" s="112">
        <v>49</v>
      </c>
      <c r="D56" s="117"/>
      <c r="E56" s="117"/>
      <c r="F56" s="108"/>
      <c r="G56" s="108"/>
      <c r="H56" s="118"/>
      <c r="I56" s="109"/>
      <c r="J56" s="109"/>
      <c r="K56" s="117"/>
      <c r="L56" s="118"/>
      <c r="M56" s="109"/>
      <c r="N56" s="116"/>
      <c r="O56" s="114" t="e">
        <f>Table1[[#This Row],[Hdl]]/Table1[[#This Row],[days/wk]]</f>
        <v>#DIV/0!</v>
      </c>
      <c r="P56" s="109"/>
      <c r="Q56" s="115">
        <v>0.9</v>
      </c>
      <c r="R56" s="116"/>
      <c r="S56" s="114">
        <f>Table1[[#This Row],[Employee Head Ct]]*2</f>
        <v>0</v>
      </c>
      <c r="T56" s="114">
        <f>Table1[[#This Row],[Required Quality Scores]]*10%+Table1[[#This Row],[Required Quality Scores]]</f>
        <v>0</v>
      </c>
      <c r="U56" s="114">
        <f>-Table1[[#This Row],[Required Quality Scores]]*10%+Table1[[#This Row],[Required Quality Scores]]</f>
        <v>0</v>
      </c>
      <c r="V56" s="108"/>
      <c r="W56" s="109"/>
      <c r="X56" s="108"/>
      <c r="Y56" s="109"/>
      <c r="Z56" s="108"/>
      <c r="AA56" s="109"/>
      <c r="AB56" s="110"/>
      <c r="AC56" s="124" t="e">
        <f>(Table1[[#This Row],[Inbound]]-Table1[[#This Row],[Forecast Call Volume]])/Table1[[#This Row],[Forecast Call Volume]]</f>
        <v>#DIV/0!</v>
      </c>
      <c r="AD56" s="110"/>
      <c r="AE56" s="121" t="e">
        <f>(Table1[[#This Row],[AHT]]-Table1[[#This Row],[Forecast AHT]])/Table1[[#This Row],[Forecast AHT]]</f>
        <v>#DIV/0!</v>
      </c>
    </row>
    <row r="57" spans="2:31">
      <c r="B57" s="111" t="s">
        <v>95</v>
      </c>
      <c r="C57" s="112">
        <v>50</v>
      </c>
      <c r="D57" s="117"/>
      <c r="E57" s="117"/>
      <c r="F57" s="108"/>
      <c r="G57" s="108"/>
      <c r="H57" s="118"/>
      <c r="I57" s="109"/>
      <c r="J57" s="109"/>
      <c r="K57" s="117"/>
      <c r="L57" s="118"/>
      <c r="M57" s="109"/>
      <c r="N57" s="116"/>
      <c r="O57" s="114" t="e">
        <f>Table1[[#This Row],[Hdl]]/Table1[[#This Row],[days/wk]]</f>
        <v>#DIV/0!</v>
      </c>
      <c r="P57" s="109"/>
      <c r="Q57" s="115">
        <v>0.9</v>
      </c>
      <c r="R57" s="116"/>
      <c r="S57" s="114">
        <f>Table1[[#This Row],[Employee Head Ct]]*2</f>
        <v>0</v>
      </c>
      <c r="T57" s="114">
        <f>Table1[[#This Row],[Required Quality Scores]]*10%+Table1[[#This Row],[Required Quality Scores]]</f>
        <v>0</v>
      </c>
      <c r="U57" s="114">
        <f>-Table1[[#This Row],[Required Quality Scores]]*10%+Table1[[#This Row],[Required Quality Scores]]</f>
        <v>0</v>
      </c>
      <c r="V57" s="108"/>
      <c r="W57" s="109"/>
      <c r="X57" s="108"/>
      <c r="Y57" s="109"/>
      <c r="Z57" s="108"/>
      <c r="AA57" s="109"/>
      <c r="AB57" s="110"/>
      <c r="AC57" s="124" t="e">
        <f>(Table1[[#This Row],[Inbound]]-Table1[[#This Row],[Forecast Call Volume]])/Table1[[#This Row],[Forecast Call Volume]]</f>
        <v>#DIV/0!</v>
      </c>
      <c r="AD57" s="110"/>
      <c r="AE57" s="121" t="e">
        <f>(Table1[[#This Row],[AHT]]-Table1[[#This Row],[Forecast AHT]])/Table1[[#This Row],[Forecast AHT]]</f>
        <v>#DIV/0!</v>
      </c>
    </row>
    <row r="58" spans="2:31">
      <c r="B58" s="111" t="s">
        <v>96</v>
      </c>
      <c r="C58" s="112">
        <v>51</v>
      </c>
      <c r="D58" s="117"/>
      <c r="E58" s="117"/>
      <c r="F58" s="108"/>
      <c r="G58" s="108"/>
      <c r="H58" s="118"/>
      <c r="I58" s="109"/>
      <c r="J58" s="109"/>
      <c r="K58" s="117"/>
      <c r="L58" s="118"/>
      <c r="M58" s="109"/>
      <c r="N58" s="116"/>
      <c r="O58" s="114" t="e">
        <f>Table1[[#This Row],[Hdl]]/Table1[[#This Row],[days/wk]]</f>
        <v>#DIV/0!</v>
      </c>
      <c r="P58" s="109"/>
      <c r="Q58" s="115">
        <v>0.9</v>
      </c>
      <c r="R58" s="116"/>
      <c r="S58" s="114">
        <f>Table1[[#This Row],[Employee Head Ct]]*2</f>
        <v>0</v>
      </c>
      <c r="T58" s="114">
        <f>Table1[[#This Row],[Required Quality Scores]]*10%+Table1[[#This Row],[Required Quality Scores]]</f>
        <v>0</v>
      </c>
      <c r="U58" s="114">
        <f>-Table1[[#This Row],[Required Quality Scores]]*10%+Table1[[#This Row],[Required Quality Scores]]</f>
        <v>0</v>
      </c>
      <c r="V58" s="108"/>
      <c r="W58" s="109"/>
      <c r="X58" s="108"/>
      <c r="Y58" s="109"/>
      <c r="Z58" s="108"/>
      <c r="AA58" s="109"/>
      <c r="AB58" s="110"/>
      <c r="AC58" s="124" t="e">
        <f>(Table1[[#This Row],[Inbound]]-Table1[[#This Row],[Forecast Call Volume]])/Table1[[#This Row],[Forecast Call Volume]]</f>
        <v>#DIV/0!</v>
      </c>
      <c r="AD58" s="110"/>
      <c r="AE58" s="121" t="e">
        <f>(Table1[[#This Row],[AHT]]-Table1[[#This Row],[Forecast AHT]])/Table1[[#This Row],[Forecast AHT]]</f>
        <v>#DIV/0!</v>
      </c>
    </row>
    <row r="59" spans="2:31">
      <c r="B59" s="111" t="s">
        <v>97</v>
      </c>
      <c r="C59" s="112">
        <v>52</v>
      </c>
      <c r="D59" s="117"/>
      <c r="E59" s="117"/>
      <c r="F59" s="108"/>
      <c r="G59" s="108"/>
      <c r="H59" s="118"/>
      <c r="I59" s="109"/>
      <c r="J59" s="109"/>
      <c r="K59" s="117"/>
      <c r="L59" s="118"/>
      <c r="M59" s="109"/>
      <c r="N59" s="116"/>
      <c r="O59" s="114" t="e">
        <f>Table1[[#This Row],[Hdl]]/Table1[[#This Row],[days/wk]]</f>
        <v>#DIV/0!</v>
      </c>
      <c r="P59" s="109"/>
      <c r="Q59" s="115">
        <v>0.9</v>
      </c>
      <c r="R59" s="116"/>
      <c r="S59" s="114">
        <f>Table1[[#This Row],[Employee Head Ct]]*2</f>
        <v>0</v>
      </c>
      <c r="T59" s="114">
        <f>Table1[[#This Row],[Required Quality Scores]]*10%+Table1[[#This Row],[Required Quality Scores]]</f>
        <v>0</v>
      </c>
      <c r="U59" s="114">
        <f>-Table1[[#This Row],[Required Quality Scores]]*10%+Table1[[#This Row],[Required Quality Scores]]</f>
        <v>0</v>
      </c>
      <c r="V59" s="108"/>
      <c r="W59" s="109"/>
      <c r="X59" s="108"/>
      <c r="Y59" s="109"/>
      <c r="Z59" s="108"/>
      <c r="AA59" s="109"/>
      <c r="AB59" s="108"/>
      <c r="AC59" s="125" t="e">
        <f>(Table1[[#This Row],[Inbound]]-Table1[[#This Row],[Forecast Call Volume]])/Table1[[#This Row],[Forecast Call Volume]]</f>
        <v>#DIV/0!</v>
      </c>
      <c r="AD59" s="108"/>
      <c r="AE59" s="122" t="e">
        <f>(Table1[[#This Row],[AHT]]-Table1[[#This Row],[Forecast AHT]])/Table1[[#This Row],[Forecast AHT]]</f>
        <v>#DIV/0!</v>
      </c>
    </row>
  </sheetData>
  <mergeCells count="4">
    <mergeCell ref="V6:W6"/>
    <mergeCell ref="D6:M6"/>
    <mergeCell ref="B6:C6"/>
    <mergeCell ref="X6:AA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C3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2" width="1" customWidth="1"/>
    <col min="10" max="10" width="9.140625" customWidth="1"/>
    <col min="11" max="11" width="1.42578125" customWidth="1"/>
    <col min="12" max="18" width="12.5703125" customWidth="1"/>
    <col min="19" max="19" width="1" customWidth="1"/>
    <col min="22" max="22" width="11" customWidth="1"/>
    <col min="23" max="23" width="6.5703125" bestFit="1" customWidth="1"/>
    <col min="24" max="24" width="4.28515625" bestFit="1" customWidth="1"/>
    <col min="25" max="25" width="4" bestFit="1" customWidth="1"/>
    <col min="26" max="26" width="7.5703125" bestFit="1" customWidth="1"/>
    <col min="27" max="27" width="8.7109375" bestFit="1" customWidth="1"/>
    <col min="28" max="28" width="9.7109375" bestFit="1" customWidth="1"/>
    <col min="29" max="29" width="6" bestFit="1" customWidth="1"/>
    <col min="30" max="30" width="8.5703125" bestFit="1" customWidth="1"/>
    <col min="31" max="31" width="9.7109375" bestFit="1" customWidth="1"/>
    <col min="32" max="32" width="8.28515625" customWidth="1"/>
    <col min="33" max="33" width="9.42578125" customWidth="1"/>
    <col min="34" max="35" width="6.28515625" customWidth="1"/>
    <col min="36" max="36" width="4.85546875" customWidth="1"/>
    <col min="37" max="37" width="6" customWidth="1"/>
  </cols>
  <sheetData>
    <row r="1" spans="2:55" ht="15" customHeight="1">
      <c r="C1" s="23"/>
      <c r="D1" s="23"/>
      <c r="E1" s="23"/>
      <c r="F1" s="23"/>
      <c r="G1" s="23"/>
      <c r="H1" s="23"/>
    </row>
    <row r="2" spans="2:55" ht="15" customHeight="1">
      <c r="C2" s="23"/>
      <c r="D2" s="23"/>
      <c r="E2" s="23"/>
      <c r="F2" s="23"/>
      <c r="G2" s="23"/>
      <c r="H2" s="23"/>
    </row>
    <row r="4" spans="2:55" ht="13.5" customHeight="1"/>
    <row r="5" spans="2:55" ht="6" customHeight="1" thickBot="1"/>
    <row r="6" spans="2:55">
      <c r="B6" s="142" t="s">
        <v>3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55">
      <c r="B7" s="145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</row>
    <row r="8" spans="2:55" ht="4.5" customHeight="1"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3"/>
    </row>
    <row r="9" spans="2:55">
      <c r="B9" s="2"/>
      <c r="C9" s="164" t="s">
        <v>30</v>
      </c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6"/>
      <c r="S9" s="3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 spans="2:55">
      <c r="B10" s="2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"/>
      <c r="S10" s="3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2:55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"/>
      <c r="S11" s="3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 spans="2:55">
      <c r="B12" s="2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"/>
      <c r="S12" s="3"/>
      <c r="U12" s="1"/>
      <c r="V12" s="13"/>
      <c r="W12" s="1"/>
      <c r="X12" s="1"/>
      <c r="Y12" s="1"/>
      <c r="Z12" s="1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 spans="2:55">
      <c r="B13" s="2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"/>
      <c r="S13" s="3"/>
      <c r="U13" s="1"/>
      <c r="V13" s="1"/>
      <c r="W13" s="1"/>
      <c r="X13" s="1"/>
      <c r="Y13" s="8"/>
      <c r="Z13" s="1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2:55" ht="34.5" customHeight="1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"/>
      <c r="S14" s="3"/>
      <c r="V14" s="37" t="s">
        <v>18</v>
      </c>
      <c r="W14" s="99" t="s">
        <v>20</v>
      </c>
      <c r="X14" s="99" t="s">
        <v>7</v>
      </c>
      <c r="Y14" s="99" t="s">
        <v>4</v>
      </c>
      <c r="Z14" s="99" t="s">
        <v>23</v>
      </c>
      <c r="AA14" s="99" t="s">
        <v>24</v>
      </c>
      <c r="AB14" s="99" t="s">
        <v>25</v>
      </c>
      <c r="AC14" s="99" t="s">
        <v>27</v>
      </c>
      <c r="AD14" s="99" t="s">
        <v>21</v>
      </c>
      <c r="AE14" s="100" t="s">
        <v>22</v>
      </c>
      <c r="AF14" s="100" t="s">
        <v>29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</row>
    <row r="15" spans="2:55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"/>
      <c r="S15" s="3"/>
      <c r="U15" s="10">
        <v>10</v>
      </c>
      <c r="V15" s="37" t="str">
        <f ca="1">OFFSET('Data Input'!B8,'Answer the Phone'!$U$15,,)</f>
        <v>WO Mar 10</v>
      </c>
      <c r="W15" s="37">
        <f ca="1">OFFSET('Data Input'!E8,'Answer the Phone'!$U$15,,)</f>
        <v>6185</v>
      </c>
      <c r="X15" s="38">
        <f ca="1">OFFSET('Data Input'!F8,'Answer the Phone'!$U$15,,)</f>
        <v>48.9</v>
      </c>
      <c r="Y15" s="38">
        <f ca="1">OFFSET('Data Input'!G8,'Answer the Phone'!$U$15,,)</f>
        <v>272.36</v>
      </c>
      <c r="Z15" s="37">
        <f ca="1">OFFSET('Data Input'!H8,'Answer the Phone'!$U$15,,)</f>
        <v>89</v>
      </c>
      <c r="AA15" s="102">
        <f ca="1">OFFSET('Data Input'!I8,'Answer the Phone'!$U$15,,)</f>
        <v>1.4200000000000001E-2</v>
      </c>
      <c r="AB15" s="102">
        <f ca="1">OFFSET('Data Input'!J8,'Answer the Phone'!$U$15,,)</f>
        <v>0.85319999999999996</v>
      </c>
      <c r="AC15" s="37">
        <f ca="1">OFFSET('Data Input'!K8,'Answer the Phone'!$U$15,,)</f>
        <v>14.92</v>
      </c>
      <c r="AD15" s="37">
        <f ca="1">OFFSET('Data Input'!L8,'Answer the Phone'!$U$15,,)</f>
        <v>1151</v>
      </c>
      <c r="AE15" s="102">
        <f ca="1">OFFSET('Data Input'!M8,'Answer the Phone'!$U$15,,)</f>
        <v>0.18609999999999999</v>
      </c>
      <c r="AF15" s="103">
        <f ca="1">OFFSET('Data Input'!O8,'Answer the Phone'!$U$15,,)</f>
        <v>1237</v>
      </c>
      <c r="AH15" s="101"/>
      <c r="AI15" s="101"/>
      <c r="AJ15" s="101"/>
      <c r="AK15" s="101"/>
      <c r="AL15" s="101"/>
      <c r="AM15" s="101"/>
      <c r="AN15" s="101"/>
      <c r="AO15" s="101"/>
      <c r="AP15" s="101"/>
      <c r="AQ15" s="8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2:55" ht="15" customHeight="1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"/>
      <c r="S16" s="3"/>
      <c r="V16" s="37" t="str">
        <f ca="1">OFFSET('Data Input'!B9,'Answer the Phone'!$U$15,,)</f>
        <v>WO Mar 17</v>
      </c>
      <c r="W16" s="37">
        <f ca="1">OFFSET('Data Input'!E9,'Answer the Phone'!$U$15,,)</f>
        <v>6272</v>
      </c>
      <c r="X16" s="38">
        <f ca="1">OFFSET('Data Input'!F9,'Answer the Phone'!$U$15,,)</f>
        <v>45.08</v>
      </c>
      <c r="Y16" s="38">
        <f ca="1">OFFSET('Data Input'!G9,'Answer the Phone'!$U$15,,)</f>
        <v>265.31</v>
      </c>
      <c r="Z16" s="37">
        <f ca="1">OFFSET('Data Input'!H9,'Answer the Phone'!$U$15,,)</f>
        <v>81</v>
      </c>
      <c r="AA16" s="102">
        <f ca="1">OFFSET('Data Input'!I9,'Answer the Phone'!$U$15,,)</f>
        <v>1.2699999999999999E-2</v>
      </c>
      <c r="AB16" s="102">
        <f ca="1">OFFSET('Data Input'!J9,'Answer the Phone'!$U$15,,)</f>
        <v>0.86829999999999996</v>
      </c>
      <c r="AC16" s="37">
        <f ca="1">OFFSET('Data Input'!K9,'Answer the Phone'!$U$15,,)</f>
        <v>13.55</v>
      </c>
      <c r="AD16" s="37">
        <f ca="1">OFFSET('Data Input'!L9,'Answer the Phone'!$U$15,,)</f>
        <v>1223</v>
      </c>
      <c r="AE16" s="102">
        <f ca="1">OFFSET('Data Input'!M9,'Answer the Phone'!$U$15,,)</f>
        <v>0.19500000000000001</v>
      </c>
      <c r="AF16" s="103">
        <f ca="1">OFFSET('Data Input'!O9,'Answer the Phone'!$U$15,,)</f>
        <v>1254.4000000000001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2:55">
      <c r="B17" s="2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"/>
      <c r="S17" s="3"/>
      <c r="V17" s="37" t="str">
        <f ca="1">OFFSET('Data Input'!B10,'Answer the Phone'!$U$15,,)</f>
        <v>WO Mar 24</v>
      </c>
      <c r="W17" s="37">
        <f ca="1">OFFSET('Data Input'!E10,'Answer the Phone'!$U$15,,)</f>
        <v>6249</v>
      </c>
      <c r="X17" s="38">
        <f ca="1">OFFSET('Data Input'!F10,'Answer the Phone'!$U$15,,)</f>
        <v>44.22</v>
      </c>
      <c r="Y17" s="38">
        <f ca="1">OFFSET('Data Input'!G10,'Answer the Phone'!$U$15,,)</f>
        <v>265.26</v>
      </c>
      <c r="Z17" s="37">
        <f ca="1">OFFSET('Data Input'!H10,'Answer the Phone'!$U$15,,)</f>
        <v>93</v>
      </c>
      <c r="AA17" s="102">
        <f ca="1">OFFSET('Data Input'!I10,'Answer the Phone'!$U$15,,)</f>
        <v>1.47E-2</v>
      </c>
      <c r="AB17" s="102">
        <f ca="1">OFFSET('Data Input'!J10,'Answer the Phone'!$U$15,,)</f>
        <v>0.86499999999999999</v>
      </c>
      <c r="AC17" s="37">
        <f ca="1">OFFSET('Data Input'!K10,'Answer the Phone'!$U$15,,)</f>
        <v>13.74</v>
      </c>
      <c r="AD17" s="37">
        <f ca="1">OFFSET('Data Input'!L10,'Answer the Phone'!$U$15,,)</f>
        <v>1171</v>
      </c>
      <c r="AE17" s="102">
        <f ca="1">OFFSET('Data Input'!M10,'Answer the Phone'!$U$15,,)</f>
        <v>0.18740000000000001</v>
      </c>
      <c r="AF17" s="103">
        <f ca="1">OFFSET('Data Input'!O10,'Answer the Phone'!$U$15,,)</f>
        <v>1249.8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</row>
    <row r="18" spans="2:55">
      <c r="B18" s="2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"/>
      <c r="S18" s="3"/>
      <c r="V18" s="37" t="str">
        <f ca="1">OFFSET('Data Input'!B11,'Answer the Phone'!$U$15,,)</f>
        <v>WO Mar 31</v>
      </c>
      <c r="W18" s="37">
        <f ca="1">OFFSET('Data Input'!E11,'Answer the Phone'!$U$15,,)</f>
        <v>6406</v>
      </c>
      <c r="X18" s="38">
        <f ca="1">OFFSET('Data Input'!F11,'Answer the Phone'!$U$15,,)</f>
        <v>43.02</v>
      </c>
      <c r="Y18" s="38">
        <f ca="1">OFFSET('Data Input'!G11,'Answer the Phone'!$U$15,,)</f>
        <v>256.27</v>
      </c>
      <c r="Z18" s="37">
        <f ca="1">OFFSET('Data Input'!H11,'Answer the Phone'!$U$15,,)</f>
        <v>112</v>
      </c>
      <c r="AA18" s="102">
        <f ca="1">OFFSET('Data Input'!I11,'Answer the Phone'!$U$15,,)</f>
        <v>1.72E-2</v>
      </c>
      <c r="AB18" s="102">
        <f ca="1">OFFSET('Data Input'!J11,'Answer the Phone'!$U$15,,)</f>
        <v>0.86799999999999999</v>
      </c>
      <c r="AC18" s="37">
        <f ca="1">OFFSET('Data Input'!K11,'Answer the Phone'!$U$15,,)</f>
        <v>15.12</v>
      </c>
      <c r="AD18" s="37">
        <f ca="1">OFFSET('Data Input'!L11,'Answer the Phone'!$U$15,,)</f>
        <v>1241</v>
      </c>
      <c r="AE18" s="102">
        <f ca="1">OFFSET('Data Input'!M11,'Answer the Phone'!$U$15,,)</f>
        <v>0.19370000000000001</v>
      </c>
      <c r="AF18" s="103">
        <f ca="1">OFFSET('Data Input'!O11,'Answer the Phone'!$U$15,,)</f>
        <v>1281.2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2:55">
      <c r="B19" s="2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"/>
      <c r="S19" s="3"/>
      <c r="V19" s="37" t="str">
        <f ca="1">OFFSET('Data Input'!B12,'Answer the Phone'!$U$15,,)</f>
        <v>WO Apr 7</v>
      </c>
      <c r="W19" s="37">
        <f ca="1">OFFSET('Data Input'!E12,'Answer the Phone'!$U$15,,)</f>
        <v>6239</v>
      </c>
      <c r="X19" s="38">
        <f ca="1">OFFSET('Data Input'!F12,'Answer the Phone'!$U$15,,)</f>
        <v>40.729999999999997</v>
      </c>
      <c r="Y19" s="38">
        <f ca="1">OFFSET('Data Input'!G12,'Answer the Phone'!$U$15,,)</f>
        <v>250.16</v>
      </c>
      <c r="Z19" s="37">
        <f ca="1">OFFSET('Data Input'!H12,'Answer the Phone'!$U$15,,)</f>
        <v>82</v>
      </c>
      <c r="AA19" s="102">
        <f ca="1">OFFSET('Data Input'!I12,'Answer the Phone'!$U$15,,)</f>
        <v>1.2999999999999999E-2</v>
      </c>
      <c r="AB19" s="102">
        <f ca="1">OFFSET('Data Input'!J12,'Answer the Phone'!$U$15,,)</f>
        <v>0.86150000000000004</v>
      </c>
      <c r="AC19" s="37">
        <f ca="1">OFFSET('Data Input'!K12,'Answer the Phone'!$U$15,,)</f>
        <v>13.54</v>
      </c>
      <c r="AD19" s="37">
        <f ca="1">OFFSET('Data Input'!L12,'Answer the Phone'!$U$15,,)</f>
        <v>1281</v>
      </c>
      <c r="AE19" s="102">
        <f ca="1">OFFSET('Data Input'!M12,'Answer the Phone'!$U$15,,)</f>
        <v>0.20530000000000001</v>
      </c>
      <c r="AF19" s="103">
        <f ca="1">OFFSET('Data Input'!O12,'Answer the Phone'!$U$15,,)</f>
        <v>1247.8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2:55"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"/>
      <c r="S20" s="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 spans="2:55"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"/>
      <c r="S21" s="3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2:55">
      <c r="B22" s="2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"/>
      <c r="S22" s="3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2:55">
      <c r="B23" s="2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"/>
      <c r="S23" s="3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2:55">
      <c r="B24" s="2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"/>
      <c r="S24" s="3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 spans="2:55">
      <c r="B25" s="2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"/>
      <c r="S25" s="3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 spans="2:55">
      <c r="B26" s="2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"/>
      <c r="S26" s="3"/>
    </row>
    <row r="27" spans="2:55" ht="22.5" customHeight="1" thickBot="1">
      <c r="B27" s="2"/>
      <c r="C27" s="31"/>
      <c r="D27" s="32"/>
      <c r="E27" s="31" t="s">
        <v>19</v>
      </c>
      <c r="F27" s="16"/>
      <c r="G27" s="16"/>
      <c r="H27" s="16"/>
      <c r="I27" s="16"/>
      <c r="J27" s="21"/>
      <c r="K27" s="16"/>
      <c r="L27" s="29"/>
      <c r="M27" s="30"/>
      <c r="N27" s="15"/>
      <c r="O27" s="15"/>
      <c r="P27" s="15"/>
      <c r="Q27" s="15"/>
      <c r="R27" s="22"/>
      <c r="S27" s="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 spans="2:55" ht="5.25" customHeight="1" thickBot="1">
      <c r="B28" s="18"/>
      <c r="C28" s="19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5"/>
      <c r="O28" s="5"/>
      <c r="P28" s="5"/>
      <c r="Q28" s="5"/>
      <c r="R28" s="5"/>
      <c r="S28" s="6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 spans="2:55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2:55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</sheetData>
  <mergeCells count="2">
    <mergeCell ref="B6:S7"/>
    <mergeCell ref="C9:R9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Scroll Bar 2">
              <controlPr defaultSize="0" autoPict="0">
                <anchor moveWithCells="1">
                  <from>
                    <xdr:col>6</xdr:col>
                    <xdr:colOff>333375</xdr:colOff>
                    <xdr:row>26</xdr:row>
                    <xdr:rowOff>57150</xdr:rowOff>
                  </from>
                  <to>
                    <xdr:col>13</xdr:col>
                    <xdr:colOff>695325</xdr:colOff>
                    <xdr:row>26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Z27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1" customWidth="1"/>
    <col min="10" max="10" width="9.140625" customWidth="1"/>
    <col min="19" max="19" width="7.85546875" customWidth="1"/>
    <col min="22" max="24" width="10.5703125" customWidth="1"/>
  </cols>
  <sheetData>
    <row r="4" spans="2:26" ht="13.5" customHeight="1"/>
    <row r="5" spans="2:26" ht="5.25" customHeight="1" thickBot="1"/>
    <row r="6" spans="2:26">
      <c r="B6" s="142" t="s">
        <v>39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26">
      <c r="B7" s="145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</row>
    <row r="8" spans="2:26"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3"/>
    </row>
    <row r="9" spans="2:26"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3"/>
      <c r="V9" s="17"/>
      <c r="W9" s="17"/>
      <c r="X9" s="17"/>
      <c r="Y9" s="17"/>
      <c r="Z9" s="17"/>
    </row>
    <row r="10" spans="2:26"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3"/>
      <c r="V10" s="104"/>
      <c r="W10" s="104"/>
      <c r="X10" s="104"/>
      <c r="Y10" s="104"/>
      <c r="Z10" s="104"/>
    </row>
    <row r="11" spans="2:26"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"/>
      <c r="V11" s="17"/>
      <c r="W11" s="17"/>
      <c r="X11" s="17"/>
      <c r="Y11" s="17"/>
      <c r="Z11" s="17"/>
    </row>
    <row r="12" spans="2:26">
      <c r="B12" s="2"/>
      <c r="C12" s="9"/>
      <c r="D12" s="7"/>
      <c r="E12" s="7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3"/>
    </row>
    <row r="13" spans="2:26"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3"/>
    </row>
    <row r="14" spans="2:26" ht="22.5"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3"/>
      <c r="V14" s="99" t="s">
        <v>1</v>
      </c>
      <c r="W14" s="100" t="s">
        <v>153</v>
      </c>
      <c r="X14" s="100" t="s">
        <v>154</v>
      </c>
      <c r="Y14" s="100" t="s">
        <v>155</v>
      </c>
      <c r="Z14" s="100" t="s">
        <v>156</v>
      </c>
    </row>
    <row r="15" spans="2:26">
      <c r="B15" s="2"/>
      <c r="C15" s="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3"/>
      <c r="U15">
        <v>10</v>
      </c>
      <c r="V15" s="11" t="str">
        <f ca="1">OFFSET('Data Input'!B8,'Show Up'!$U$15,,)</f>
        <v>WO Mar 10</v>
      </c>
      <c r="W15" s="12">
        <f ca="1">OFFSET('Data Input'!X8,'Show Up'!$U$15,,)</f>
        <v>127</v>
      </c>
      <c r="X15" s="24">
        <f ca="1">OFFSET('Data Input'!Y8,'Show Up'!$U$15,,)</f>
        <v>0.11204234671371857</v>
      </c>
      <c r="Y15" s="12">
        <f ca="1">OFFSET('Data Input'!Z8,'Show Up'!$U$15,,)</f>
        <v>110.5</v>
      </c>
      <c r="Z15" s="24">
        <f ca="1">OFFSET('Data Input'!AA8,'Show Up'!$U$15,,)</f>
        <v>9.7485663872959857E-2</v>
      </c>
    </row>
    <row r="16" spans="2:26"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3"/>
      <c r="V16" s="11" t="str">
        <f ca="1">OFFSET('Data Input'!B9,'Show Up'!$U$15,,)</f>
        <v>WO Mar 17</v>
      </c>
      <c r="W16" s="12">
        <f ca="1">OFFSET('Data Input'!X9,'Show Up'!$U$15,,)</f>
        <v>89</v>
      </c>
      <c r="X16" s="24">
        <f ca="1">OFFSET('Data Input'!Y9,'Show Up'!$U$15,,)</f>
        <v>0.08</v>
      </c>
      <c r="Y16" s="12">
        <f ca="1">OFFSET('Data Input'!Z9,'Show Up'!$U$15,,)</f>
        <v>101</v>
      </c>
      <c r="Z16" s="24">
        <f ca="1">OFFSET('Data Input'!AA9,'Show Up'!$U$15,,)</f>
        <v>0.09</v>
      </c>
    </row>
    <row r="17" spans="2:26"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3"/>
      <c r="V17" s="11" t="str">
        <f ca="1">OFFSET('Data Input'!B10,'Show Up'!$U$15,,)</f>
        <v>WO Mar 24</v>
      </c>
      <c r="W17" s="12">
        <f ca="1">OFFSET('Data Input'!X10,'Show Up'!$U$15,,)</f>
        <v>46</v>
      </c>
      <c r="X17" s="24">
        <f ca="1">OFFSET('Data Input'!Y10,'Show Up'!$U$15,,)</f>
        <v>0.04</v>
      </c>
      <c r="Y17" s="12">
        <f ca="1">OFFSET('Data Input'!Z10,'Show Up'!$U$15,,)</f>
        <v>58</v>
      </c>
      <c r="Z17" s="24">
        <f ca="1">OFFSET('Data Input'!AA10,'Show Up'!$U$15,,)</f>
        <v>0.06</v>
      </c>
    </row>
    <row r="18" spans="2:26"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3"/>
      <c r="V18" s="11" t="str">
        <f ca="1">OFFSET('Data Input'!B11,'Show Up'!$U$15,,)</f>
        <v>WO Mar 31</v>
      </c>
      <c r="W18" s="12">
        <f ca="1">OFFSET('Data Input'!X11,'Show Up'!$U$15,,)</f>
        <v>70</v>
      </c>
      <c r="X18" s="24">
        <f ca="1">OFFSET('Data Input'!Y11,'Show Up'!$U$15,,)</f>
        <v>7.0000000000000007E-2</v>
      </c>
      <c r="Y18" s="12">
        <f ca="1">OFFSET('Data Input'!Z11,'Show Up'!$U$15,,)</f>
        <v>38</v>
      </c>
      <c r="Z18" s="24">
        <f ca="1">OFFSET('Data Input'!AA11,'Show Up'!$U$15,,)</f>
        <v>0.04</v>
      </c>
    </row>
    <row r="19" spans="2:26"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3"/>
      <c r="V19" s="11" t="str">
        <f ca="1">OFFSET('Data Input'!B12,'Show Up'!$U$15,,)</f>
        <v>WO Apr 7</v>
      </c>
      <c r="W19" s="12">
        <f ca="1">OFFSET('Data Input'!X12,'Show Up'!$U$15,,)</f>
        <v>62</v>
      </c>
      <c r="X19" s="24">
        <f ca="1">OFFSET('Data Input'!Y12,'Show Up'!$U$15,,)</f>
        <v>0.06</v>
      </c>
      <c r="Y19" s="12">
        <f ca="1">OFFSET('Data Input'!Z12,'Show Up'!$U$15,,)</f>
        <v>95</v>
      </c>
      <c r="Z19" s="24">
        <f ca="1">OFFSET('Data Input'!AA12,'Show Up'!$U$15,,)</f>
        <v>0.09</v>
      </c>
    </row>
    <row r="20" spans="2:26"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3"/>
      <c r="V20" s="1"/>
      <c r="W20" s="1"/>
      <c r="X20" s="1"/>
      <c r="Y20" s="27"/>
      <c r="Z20" s="27"/>
    </row>
    <row r="21" spans="2:26"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3"/>
      <c r="V21" s="1"/>
      <c r="W21" s="1"/>
      <c r="X21" s="1"/>
      <c r="Y21" s="27"/>
      <c r="Z21" s="27"/>
    </row>
    <row r="22" spans="2:26"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3"/>
      <c r="V22" s="1"/>
      <c r="W22" s="1"/>
      <c r="X22" s="1"/>
      <c r="Y22" s="27"/>
      <c r="Z22" s="27"/>
    </row>
    <row r="23" spans="2:26"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3"/>
      <c r="V23" s="1"/>
      <c r="W23" s="1"/>
      <c r="X23" s="1"/>
      <c r="Y23" s="27"/>
      <c r="Z23" s="27"/>
    </row>
    <row r="24" spans="2:26"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3"/>
      <c r="V24" s="1"/>
      <c r="W24" s="1"/>
      <c r="X24" s="1"/>
      <c r="Y24" s="1"/>
      <c r="Z24" s="1"/>
    </row>
    <row r="25" spans="2:26"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3"/>
      <c r="V25" s="1"/>
      <c r="W25" s="1"/>
      <c r="X25" s="1"/>
      <c r="Y25" s="1"/>
      <c r="Z25" s="1"/>
    </row>
    <row r="26" spans="2:26"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3"/>
    </row>
    <row r="27" spans="2:26" ht="23.25" customHeight="1" thickBot="1">
      <c r="B27" s="14"/>
      <c r="C27" s="15"/>
      <c r="D27" s="15"/>
      <c r="E27" s="148" t="s">
        <v>19</v>
      </c>
      <c r="F27" s="148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22"/>
    </row>
  </sheetData>
  <mergeCells count="2">
    <mergeCell ref="B6:S7"/>
    <mergeCell ref="E27:F2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6</xdr:col>
                    <xdr:colOff>438150</xdr:colOff>
                    <xdr:row>26</xdr:row>
                    <xdr:rowOff>66675</xdr:rowOff>
                  </from>
                  <to>
                    <xdr:col>12</xdr:col>
                    <xdr:colOff>304800</xdr:colOff>
                    <xdr:row>26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X27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1" customWidth="1"/>
    <col min="10" max="10" width="9.140625" customWidth="1"/>
    <col min="19" max="19" width="7.85546875" customWidth="1"/>
    <col min="22" max="22" width="13" customWidth="1"/>
    <col min="24" max="24" width="12" bestFit="1" customWidth="1"/>
  </cols>
  <sheetData>
    <row r="4" spans="2:24" ht="13.5" customHeight="1"/>
    <row r="5" spans="2:24" ht="6" customHeight="1" thickBot="1"/>
    <row r="6" spans="2:24">
      <c r="B6" s="142" t="s">
        <v>38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24">
      <c r="B7" s="145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</row>
    <row r="8" spans="2:24"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3"/>
    </row>
    <row r="9" spans="2:24">
      <c r="B9" s="2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3"/>
    </row>
    <row r="10" spans="2:24">
      <c r="B10" s="2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3"/>
    </row>
    <row r="11" spans="2:24">
      <c r="B11" s="2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3"/>
    </row>
    <row r="12" spans="2:24">
      <c r="B12" s="2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3"/>
    </row>
    <row r="13" spans="2:24">
      <c r="B13" s="2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"/>
    </row>
    <row r="14" spans="2:24">
      <c r="B14" s="2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3"/>
      <c r="V14" s="104"/>
      <c r="W14" s="104"/>
      <c r="X14" s="104"/>
    </row>
    <row r="15" spans="2:24">
      <c r="B15" s="2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"/>
    </row>
    <row r="16" spans="2:24" ht="33.75">
      <c r="B16" s="2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3"/>
      <c r="V16" s="99" t="s">
        <v>1</v>
      </c>
      <c r="W16" s="100" t="s">
        <v>0</v>
      </c>
      <c r="X16" s="100" t="s">
        <v>152</v>
      </c>
    </row>
    <row r="17" spans="2:24">
      <c r="B17" s="2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3"/>
      <c r="U17">
        <v>10</v>
      </c>
      <c r="V17" s="11" t="str">
        <f ca="1">OFFSET('Data Input'!B8,'Follow Your Schedule'!$U$17,,)</f>
        <v>WO Mar 10</v>
      </c>
      <c r="W17" s="24">
        <f ca="1">OFFSET('Data Input'!P8,'Follow Your Schedule'!$U$17,,)</f>
        <v>0.94179999999999997</v>
      </c>
      <c r="X17" s="24">
        <f ca="1">OFFSET('Data Input'!Q8,'Follow Your Schedule'!$U$17,,)</f>
        <v>0.9</v>
      </c>
    </row>
    <row r="18" spans="2:24">
      <c r="B18" s="2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3"/>
      <c r="V18" s="11" t="str">
        <f ca="1">OFFSET('Data Input'!B9,'Follow Your Schedule'!$U$17,,)</f>
        <v>WO Mar 17</v>
      </c>
      <c r="W18" s="24">
        <f ca="1">OFFSET('Data Input'!P9,'Follow Your Schedule'!$U$17,,)</f>
        <v>0.94889999999999997</v>
      </c>
      <c r="X18" s="24">
        <f ca="1">OFFSET('Data Input'!Q9,'Follow Your Schedule'!$U$17,,)</f>
        <v>0.9</v>
      </c>
    </row>
    <row r="19" spans="2:24">
      <c r="B19" s="2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3"/>
      <c r="V19" s="11" t="str">
        <f ca="1">OFFSET('Data Input'!B10,'Follow Your Schedule'!$U$17,,)</f>
        <v>WO Mar 24</v>
      </c>
      <c r="W19" s="24">
        <f ca="1">OFFSET('Data Input'!P10,'Follow Your Schedule'!$U$17,,)</f>
        <v>0.94320000000000004</v>
      </c>
      <c r="X19" s="24">
        <f ca="1">OFFSET('Data Input'!Q10,'Follow Your Schedule'!$U$17,,)</f>
        <v>0.9</v>
      </c>
    </row>
    <row r="20" spans="2:24"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3"/>
      <c r="V20" s="11" t="str">
        <f ca="1">OFFSET('Data Input'!B11,'Follow Your Schedule'!$U$17,,)</f>
        <v>WO Mar 31</v>
      </c>
      <c r="W20" s="24">
        <f ca="1">OFFSET('Data Input'!P11,'Follow Your Schedule'!$U$17,,)</f>
        <v>0.95130000000000003</v>
      </c>
      <c r="X20" s="24">
        <f ca="1">OFFSET('Data Input'!Q11,'Follow Your Schedule'!$U$17,,)</f>
        <v>0.9</v>
      </c>
    </row>
    <row r="21" spans="2:24"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3"/>
      <c r="V21" s="11" t="str">
        <f ca="1">OFFSET('Data Input'!B12,'Follow Your Schedule'!$U$17,,)</f>
        <v>WO Apr 7</v>
      </c>
      <c r="W21" s="24">
        <f ca="1">OFFSET('Data Input'!P12,'Follow Your Schedule'!$U$17,,)</f>
        <v>0.9536</v>
      </c>
      <c r="X21" s="24">
        <f ca="1">OFFSET('Data Input'!Q12,'Follow Your Schedule'!$U$17,,)</f>
        <v>0.9</v>
      </c>
    </row>
    <row r="22" spans="2:24"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3"/>
    </row>
    <row r="23" spans="2:24"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3"/>
    </row>
    <row r="24" spans="2:24"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3"/>
    </row>
    <row r="25" spans="2:24"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3"/>
    </row>
    <row r="26" spans="2:24"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3"/>
    </row>
    <row r="27" spans="2:24" ht="23.25" customHeight="1" thickBot="1"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22"/>
    </row>
  </sheetData>
  <mergeCells count="1">
    <mergeCell ref="B6:S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croll Bar 1">
              <controlPr defaultSize="0" autoPict="0">
                <anchor moveWithCells="1">
                  <from>
                    <xdr:col>5</xdr:col>
                    <xdr:colOff>190500</xdr:colOff>
                    <xdr:row>26</xdr:row>
                    <xdr:rowOff>66675</xdr:rowOff>
                  </from>
                  <to>
                    <xdr:col>13</xdr:col>
                    <xdr:colOff>19050</xdr:colOff>
                    <xdr:row>26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AA27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1" customWidth="1"/>
    <col min="10" max="10" width="9.140625" customWidth="1"/>
    <col min="19" max="19" width="7.85546875" customWidth="1"/>
    <col min="22" max="22" width="10.5703125" customWidth="1"/>
    <col min="25" max="25" width="10.7109375" customWidth="1"/>
    <col min="27" max="27" width="10.5703125" bestFit="1" customWidth="1"/>
  </cols>
  <sheetData>
    <row r="4" spans="2:27" ht="13.5" customHeight="1"/>
    <row r="5" spans="2:27" ht="6" customHeight="1" thickBot="1"/>
    <row r="6" spans="2:27">
      <c r="B6" s="142" t="s">
        <v>37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27">
      <c r="B7" s="145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</row>
    <row r="8" spans="2:27"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3"/>
    </row>
    <row r="9" spans="2:27"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3"/>
    </row>
    <row r="10" spans="2:27"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3"/>
      <c r="V10" s="8"/>
      <c r="W10" s="8"/>
      <c r="X10" s="8"/>
      <c r="Y10" s="8"/>
      <c r="Z10" s="8"/>
      <c r="AA10" s="8"/>
    </row>
    <row r="11" spans="2:27"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"/>
      <c r="V11" s="8"/>
      <c r="W11" s="8"/>
      <c r="X11" s="8"/>
      <c r="Y11" s="8"/>
      <c r="Z11" s="8"/>
      <c r="AA11" s="8"/>
    </row>
    <row r="12" spans="2:27"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3"/>
      <c r="V12" s="8"/>
      <c r="W12" s="106"/>
      <c r="X12" s="106"/>
      <c r="Y12" s="107"/>
      <c r="Z12" s="107"/>
      <c r="AA12" s="107"/>
    </row>
    <row r="13" spans="2:27"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3"/>
      <c r="V13" s="8"/>
      <c r="W13" s="8"/>
      <c r="X13" s="8"/>
      <c r="Y13" s="8"/>
      <c r="Z13" s="8"/>
      <c r="AA13" s="8"/>
    </row>
    <row r="14" spans="2:27"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3"/>
      <c r="V14" s="104"/>
      <c r="W14" s="104"/>
      <c r="X14" s="104"/>
      <c r="Y14" s="104"/>
      <c r="Z14" s="104"/>
      <c r="AA14" s="104"/>
    </row>
    <row r="15" spans="2:27"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3"/>
    </row>
    <row r="16" spans="2:27" ht="22.5"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3"/>
      <c r="V16" s="99" t="s">
        <v>1</v>
      </c>
      <c r="W16" s="100" t="s">
        <v>12</v>
      </c>
      <c r="X16" s="100" t="s">
        <v>13</v>
      </c>
      <c r="Y16" s="105" t="s">
        <v>42</v>
      </c>
      <c r="Z16" s="105" t="s">
        <v>46</v>
      </c>
      <c r="AA16" s="105" t="s">
        <v>47</v>
      </c>
    </row>
    <row r="17" spans="2:27"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3"/>
      <c r="U17">
        <v>10</v>
      </c>
      <c r="V17" s="11" t="str">
        <f ca="1">OFFSET('Data Input'!B8,'Getting Better'!$U$17,,)</f>
        <v>WO Mar 10</v>
      </c>
      <c r="W17" s="11">
        <f ca="1">OFFSET('Data Input'!V8,'Getting Better'!$U$17,,)</f>
        <v>66</v>
      </c>
      <c r="X17" s="24">
        <f ca="1">OFFSET('Data Input'!W8,'Getting Better'!$U$17,,)</f>
        <v>0.93</v>
      </c>
      <c r="Y17" s="11">
        <f ca="1">OFFSET('Data Input'!S8,'Getting Better'!$U$17,,)</f>
        <v>54</v>
      </c>
      <c r="Z17" s="12">
        <f ca="1">OFFSET('Data Input'!T8,'Getting Better'!$U$17,,)</f>
        <v>59.4</v>
      </c>
      <c r="AA17" s="12">
        <f ca="1">OFFSET('Data Input'!U8,'Getting Better'!$U$17,,)</f>
        <v>48.6</v>
      </c>
    </row>
    <row r="18" spans="2:27"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3"/>
      <c r="V18" s="11" t="str">
        <f ca="1">OFFSET('Data Input'!B9,'Getting Better'!$U$17,,)</f>
        <v>WO Mar 17</v>
      </c>
      <c r="W18" s="11">
        <f ca="1">OFFSET('Data Input'!V9,'Getting Better'!$U$17,,)</f>
        <v>71</v>
      </c>
      <c r="X18" s="24">
        <f ca="1">OFFSET('Data Input'!W9,'Getting Better'!$U$17,,)</f>
        <v>0.96</v>
      </c>
      <c r="Y18" s="11">
        <f ca="1">OFFSET('Data Input'!S9,'Getting Better'!$U$17,,)</f>
        <v>54</v>
      </c>
      <c r="Z18" s="12">
        <f ca="1">OFFSET('Data Input'!T9,'Getting Better'!$U$17,,)</f>
        <v>59.4</v>
      </c>
      <c r="AA18" s="12">
        <f ca="1">OFFSET('Data Input'!U9,'Getting Better'!$U$17,,)</f>
        <v>48.6</v>
      </c>
    </row>
    <row r="19" spans="2:27"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3"/>
      <c r="V19" s="11" t="str">
        <f ca="1">OFFSET('Data Input'!B10,'Getting Better'!$U$17,,)</f>
        <v>WO Mar 24</v>
      </c>
      <c r="W19" s="11">
        <f ca="1">OFFSET('Data Input'!V10,'Getting Better'!$U$17,,)</f>
        <v>76</v>
      </c>
      <c r="X19" s="24">
        <f ca="1">OFFSET('Data Input'!W10,'Getting Better'!$U$17,,)</f>
        <v>0.96</v>
      </c>
      <c r="Y19" s="11">
        <f ca="1">OFFSET('Data Input'!S10,'Getting Better'!$U$17,,)</f>
        <v>50</v>
      </c>
      <c r="Z19" s="12">
        <f ca="1">OFFSET('Data Input'!T10,'Getting Better'!$U$17,,)</f>
        <v>55</v>
      </c>
      <c r="AA19" s="12">
        <f ca="1">OFFSET('Data Input'!U10,'Getting Better'!$U$17,,)</f>
        <v>45</v>
      </c>
    </row>
    <row r="20" spans="2:27"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3"/>
      <c r="V20" s="11" t="str">
        <f ca="1">OFFSET('Data Input'!B11,'Getting Better'!$U$17,,)</f>
        <v>WO Mar 31</v>
      </c>
      <c r="W20" s="11">
        <f ca="1">OFFSET('Data Input'!V11,'Getting Better'!$U$17,,)</f>
        <v>53</v>
      </c>
      <c r="X20" s="24">
        <f ca="1">OFFSET('Data Input'!W11,'Getting Better'!$U$17,,)</f>
        <v>0.95</v>
      </c>
      <c r="Y20" s="11">
        <f ca="1">OFFSET('Data Input'!S11,'Getting Better'!$U$17,,)</f>
        <v>50</v>
      </c>
      <c r="Z20" s="12">
        <f ca="1">OFFSET('Data Input'!T11,'Getting Better'!$U$17,,)</f>
        <v>55</v>
      </c>
      <c r="AA20" s="12">
        <f ca="1">OFFSET('Data Input'!U11,'Getting Better'!$U$17,,)</f>
        <v>45</v>
      </c>
    </row>
    <row r="21" spans="2:27"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3"/>
      <c r="V21" s="11" t="str">
        <f ca="1">OFFSET('Data Input'!B12,'Getting Better'!$U$17,,)</f>
        <v>WO Apr 7</v>
      </c>
      <c r="W21" s="11">
        <f ca="1">OFFSET('Data Input'!V12,'Getting Better'!$U$17,,)</f>
        <v>68</v>
      </c>
      <c r="X21" s="24">
        <f ca="1">OFFSET('Data Input'!W12,'Getting Better'!$U$17,,)</f>
        <v>0.96</v>
      </c>
      <c r="Y21" s="11">
        <f ca="1">OFFSET('Data Input'!S12,'Getting Better'!$U$17,,)</f>
        <v>48</v>
      </c>
      <c r="Z21" s="12">
        <f ca="1">OFFSET('Data Input'!T12,'Getting Better'!$U$17,,)</f>
        <v>52.8</v>
      </c>
      <c r="AA21" s="12">
        <f ca="1">OFFSET('Data Input'!U12,'Getting Better'!$U$17,,)</f>
        <v>43.2</v>
      </c>
    </row>
    <row r="22" spans="2:27"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3"/>
    </row>
    <row r="23" spans="2:27"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3"/>
    </row>
    <row r="24" spans="2:27"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3"/>
    </row>
    <row r="25" spans="2:27"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3"/>
    </row>
    <row r="26" spans="2:27"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3"/>
    </row>
    <row r="27" spans="2:27" ht="23.25" customHeight="1" thickBot="1"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22"/>
    </row>
  </sheetData>
  <mergeCells count="1">
    <mergeCell ref="B6:S7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croll Bar 1">
              <controlPr defaultSize="0" autoPict="0">
                <anchor moveWithCells="1">
                  <from>
                    <xdr:col>6</xdr:col>
                    <xdr:colOff>323850</xdr:colOff>
                    <xdr:row>26</xdr:row>
                    <xdr:rowOff>57150</xdr:rowOff>
                  </from>
                  <to>
                    <xdr:col>12</xdr:col>
                    <xdr:colOff>523875</xdr:colOff>
                    <xdr:row>26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CA27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1" customWidth="1"/>
    <col min="10" max="10" width="9.140625" customWidth="1"/>
    <col min="19" max="19" width="7.85546875" customWidth="1"/>
    <col min="22" max="22" width="10.5703125" customWidth="1"/>
    <col min="23" max="32" width="7.7109375" customWidth="1"/>
  </cols>
  <sheetData>
    <row r="4" spans="2:79" ht="13.5" customHeight="1"/>
    <row r="5" spans="2:79" ht="6" customHeight="1" thickBot="1"/>
    <row r="6" spans="2:79">
      <c r="B6" s="142" t="s">
        <v>31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79" ht="15.75" thickBot="1">
      <c r="B7" s="145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</row>
    <row r="8" spans="2:79">
      <c r="B8" s="34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6"/>
    </row>
    <row r="9" spans="2:79"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3"/>
    </row>
    <row r="10" spans="2:79"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3"/>
    </row>
    <row r="11" spans="2:79"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"/>
    </row>
    <row r="12" spans="2:79"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3"/>
    </row>
    <row r="13" spans="2:79"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3"/>
    </row>
    <row r="14" spans="2:79"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3"/>
    </row>
    <row r="15" spans="2:79"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3"/>
      <c r="AG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</row>
    <row r="16" spans="2:79"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3"/>
      <c r="V16" s="64" t="s">
        <v>17</v>
      </c>
      <c r="W16" s="65" t="s">
        <v>5</v>
      </c>
      <c r="X16" s="65" t="s">
        <v>6</v>
      </c>
      <c r="Y16" s="65" t="s">
        <v>7</v>
      </c>
      <c r="Z16" s="65" t="s">
        <v>8</v>
      </c>
      <c r="AA16" s="65" t="s">
        <v>9</v>
      </c>
      <c r="AB16" s="65" t="s">
        <v>10</v>
      </c>
      <c r="AC16" s="65" t="s">
        <v>45</v>
      </c>
      <c r="AD16" s="65" t="s">
        <v>43</v>
      </c>
      <c r="AE16" s="65" t="s">
        <v>44</v>
      </c>
      <c r="AF16" s="66" t="s">
        <v>11</v>
      </c>
      <c r="AG16" s="27"/>
      <c r="AM16" s="1"/>
      <c r="AN16" s="1"/>
      <c r="AO16" s="1"/>
      <c r="AP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</row>
    <row r="17" spans="2:79"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3"/>
      <c r="U17">
        <v>28</v>
      </c>
      <c r="V17" s="11" t="e">
        <f ca="1">OFFSET('Data Input'!#REF!,'Agent States (Pie)'!$U$17,,)</f>
        <v>#REF!</v>
      </c>
      <c r="W17" s="33" t="e">
        <f ca="1">OFFSET('Data Input'!#REF!,'Agent States (Pie)'!$U$17,,)</f>
        <v>#REF!</v>
      </c>
      <c r="X17" s="33" t="e">
        <f ca="1">OFFSET('Data Input'!#REF!,'Agent States (Pie)'!$U$17,,)</f>
        <v>#REF!</v>
      </c>
      <c r="Y17" s="33" t="e">
        <f ca="1">OFFSET('Data Input'!#REF!,'Agent States (Pie)'!$U$17,,)</f>
        <v>#REF!</v>
      </c>
      <c r="Z17" s="33" t="e">
        <f ca="1">OFFSET('Data Input'!#REF!,'Agent States (Pie)'!$U$17,,)</f>
        <v>#REF!</v>
      </c>
      <c r="AA17" s="33" t="e">
        <f ca="1">OFFSET('Data Input'!#REF!,'Agent States (Pie)'!$U$17,,)</f>
        <v>#REF!</v>
      </c>
      <c r="AB17" s="33" t="e">
        <f ca="1">OFFSET('Data Input'!#REF!,'Agent States (Pie)'!$U$17,,)</f>
        <v>#REF!</v>
      </c>
      <c r="AC17" s="33" t="e">
        <f ca="1">OFFSET('Data Input'!#REF!,'Agent States (Pie)'!$U$17,,)</f>
        <v>#REF!</v>
      </c>
      <c r="AD17" s="33" t="e">
        <f ca="1">OFFSET('Data Input'!#REF!,'Agent States (Pie)'!$U$17,,)</f>
        <v>#REF!</v>
      </c>
      <c r="AE17" s="33" t="e">
        <f ca="1">OFFSET('Data Input'!#REF!,'Agent States (Pie)'!$U$17,,)</f>
        <v>#REF!</v>
      </c>
      <c r="AF17" s="12" t="e">
        <f ca="1">OFFSET('Data Input'!#REF!,'Agent States (Pie)'!$U$17,,)</f>
        <v>#REF!</v>
      </c>
      <c r="AG17" s="27"/>
      <c r="AM17" s="1"/>
      <c r="AN17" s="1"/>
      <c r="AO17" s="1"/>
      <c r="AP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</row>
    <row r="18" spans="2:79"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3"/>
      <c r="V18" s="11" t="e">
        <f ca="1">OFFSET('Data Input'!#REF!,'Agent States (Pie)'!$U$17,,)</f>
        <v>#REF!</v>
      </c>
      <c r="W18" s="33" t="e">
        <f ca="1">OFFSET('Data Input'!#REF!,'Agent States (Pie)'!$U$17,,)</f>
        <v>#REF!</v>
      </c>
      <c r="X18" s="33" t="e">
        <f ca="1">OFFSET('Data Input'!#REF!,'Agent States (Pie)'!$U$17,,)</f>
        <v>#REF!</v>
      </c>
      <c r="Y18" s="33" t="e">
        <f ca="1">OFFSET('Data Input'!#REF!,'Agent States (Pie)'!$U$17,,)</f>
        <v>#REF!</v>
      </c>
      <c r="Z18" s="33" t="e">
        <f ca="1">OFFSET('Data Input'!#REF!,'Agent States (Pie)'!$U$17,,)</f>
        <v>#REF!</v>
      </c>
      <c r="AA18" s="33" t="e">
        <f ca="1">OFFSET('Data Input'!#REF!,'Agent States (Pie)'!$U$17,,)</f>
        <v>#REF!</v>
      </c>
      <c r="AB18" s="33" t="e">
        <f ca="1">OFFSET('Data Input'!#REF!,'Agent States (Pie)'!$U$17,,)</f>
        <v>#REF!</v>
      </c>
      <c r="AC18" s="33" t="e">
        <f ca="1">OFFSET('Data Input'!#REF!,'Agent States (Pie)'!$U$17,,)</f>
        <v>#REF!</v>
      </c>
      <c r="AD18" s="33" t="e">
        <f ca="1">OFFSET('Data Input'!#REF!,'Agent States (Pie)'!$U$17,,)</f>
        <v>#REF!</v>
      </c>
      <c r="AE18" s="33" t="e">
        <f ca="1">OFFSET('Data Input'!#REF!,'Agent States (Pie)'!$U$17,,)</f>
        <v>#REF!</v>
      </c>
      <c r="AF18" s="12" t="e">
        <f ca="1">OFFSET('Data Input'!#REF!,'Agent States (Pie)'!$U$17,,)</f>
        <v>#REF!</v>
      </c>
      <c r="AG18" s="2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</row>
    <row r="19" spans="2:79"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3"/>
      <c r="V19" s="67" t="e">
        <f ca="1">OFFSET('Data Input'!#REF!,'Agent States (Pie)'!$U$17,,)</f>
        <v>#REF!</v>
      </c>
      <c r="W19" s="68" t="e">
        <f ca="1">OFFSET('Data Input'!#REF!,'Agent States (Pie)'!$U$17,,)</f>
        <v>#REF!</v>
      </c>
      <c r="X19" s="68" t="e">
        <f ca="1">OFFSET('Data Input'!#REF!,'Agent States (Pie)'!$U$17,,)</f>
        <v>#REF!</v>
      </c>
      <c r="Y19" s="68" t="e">
        <f ca="1">OFFSET('Data Input'!#REF!,'Agent States (Pie)'!$U$17,,)</f>
        <v>#REF!</v>
      </c>
      <c r="Z19" s="68" t="e">
        <f ca="1">OFFSET('Data Input'!#REF!,'Agent States (Pie)'!$U$17,,)</f>
        <v>#REF!</v>
      </c>
      <c r="AA19" s="68" t="e">
        <f ca="1">OFFSET('Data Input'!#REF!,'Agent States (Pie)'!$U$17,,)</f>
        <v>#REF!</v>
      </c>
      <c r="AB19" s="68" t="e">
        <f ca="1">OFFSET('Data Input'!#REF!,'Agent States (Pie)'!$U$17,,)</f>
        <v>#REF!</v>
      </c>
      <c r="AC19" s="68" t="e">
        <f ca="1">OFFSET('Data Input'!#REF!,'Agent States (Pie)'!$U$17,,)</f>
        <v>#REF!</v>
      </c>
      <c r="AD19" s="68" t="e">
        <f ca="1">OFFSET('Data Input'!#REF!,'Agent States (Pie)'!$U$17,,)</f>
        <v>#REF!</v>
      </c>
      <c r="AE19" s="68" t="e">
        <f ca="1">OFFSET('Data Input'!#REF!,'Agent States (Pie)'!$U$17,,)</f>
        <v>#REF!</v>
      </c>
      <c r="AF19" s="69" t="e">
        <f ca="1">OFFSET('Data Input'!#REF!,'Agent States (Pie)'!$U$17,,)</f>
        <v>#REF!</v>
      </c>
      <c r="AG19" s="27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</row>
    <row r="20" spans="2:79"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3"/>
      <c r="V20" s="70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27"/>
    </row>
    <row r="21" spans="2:79"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3"/>
      <c r="V21" s="1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spans="2:79"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3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2:79"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3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2:79"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3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2:79" ht="6.75" customHeight="1"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3"/>
      <c r="AG25" s="1"/>
    </row>
    <row r="26" spans="2:79" ht="6" customHeight="1" thickBot="1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</row>
    <row r="27" spans="2:79" ht="23.25" customHeight="1" thickBot="1"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22"/>
    </row>
  </sheetData>
  <mergeCells count="1">
    <mergeCell ref="B6:S7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croll Bar 1">
              <controlPr defaultSize="0" autoPict="0">
                <anchor moveWithCells="1">
                  <from>
                    <xdr:col>6</xdr:col>
                    <xdr:colOff>323850</xdr:colOff>
                    <xdr:row>26</xdr:row>
                    <xdr:rowOff>57150</xdr:rowOff>
                  </from>
                  <to>
                    <xdr:col>12</xdr:col>
                    <xdr:colOff>523875</xdr:colOff>
                    <xdr:row>26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"/>
  <sheetViews>
    <sheetView workbookViewId="0">
      <selection activeCell="E10" activeCellId="2" sqref="E8 E14 E10"/>
    </sheetView>
  </sheetViews>
  <sheetFormatPr defaultRowHeight="15"/>
  <sheetData>
    <row r="1" spans="1:43" ht="33.75" thickBot="1">
      <c r="A1" t="s">
        <v>139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J1" s="76" t="s">
        <v>105</v>
      </c>
      <c r="K1" s="77" t="s">
        <v>106</v>
      </c>
      <c r="L1" s="77" t="s">
        <v>107</v>
      </c>
      <c r="M1" s="77" t="s">
        <v>108</v>
      </c>
      <c r="N1" s="77" t="s">
        <v>109</v>
      </c>
      <c r="O1" s="77" t="s">
        <v>110</v>
      </c>
      <c r="P1" s="76" t="s">
        <v>111</v>
      </c>
      <c r="Q1" s="77" t="s">
        <v>112</v>
      </c>
      <c r="R1" s="77" t="s">
        <v>113</v>
      </c>
      <c r="S1" s="77" t="s">
        <v>114</v>
      </c>
      <c r="T1" s="77" t="s">
        <v>115</v>
      </c>
      <c r="U1" s="77" t="s">
        <v>116</v>
      </c>
      <c r="V1" s="77" t="s">
        <v>117</v>
      </c>
      <c r="W1" s="77" t="s">
        <v>118</v>
      </c>
      <c r="X1" s="77" t="s">
        <v>119</v>
      </c>
      <c r="Y1" s="77" t="s">
        <v>120</v>
      </c>
      <c r="Z1" s="77" t="s">
        <v>121</v>
      </c>
      <c r="AA1" s="77" t="s">
        <v>122</v>
      </c>
      <c r="AB1" s="77" t="s">
        <v>123</v>
      </c>
      <c r="AC1" s="77" t="s">
        <v>124</v>
      </c>
      <c r="AD1" s="77" t="s">
        <v>125</v>
      </c>
      <c r="AE1" s="77" t="s">
        <v>126</v>
      </c>
      <c r="AF1" s="77" t="s">
        <v>127</v>
      </c>
      <c r="AG1" s="77" t="s">
        <v>128</v>
      </c>
      <c r="AH1" s="77" t="s">
        <v>129</v>
      </c>
      <c r="AI1" s="77" t="s">
        <v>8</v>
      </c>
      <c r="AJ1" s="77" t="s">
        <v>130</v>
      </c>
      <c r="AK1" s="77" t="s">
        <v>131</v>
      </c>
      <c r="AL1" s="77" t="s">
        <v>132</v>
      </c>
      <c r="AM1" s="77" t="s">
        <v>133</v>
      </c>
      <c r="AN1" s="77" t="s">
        <v>134</v>
      </c>
      <c r="AO1" s="77" t="s">
        <v>135</v>
      </c>
      <c r="AP1" s="77" t="s">
        <v>136</v>
      </c>
      <c r="AQ1" s="76" t="s">
        <v>137</v>
      </c>
    </row>
    <row r="2" spans="1:43">
      <c r="A2" t="s">
        <v>105</v>
      </c>
      <c r="E2">
        <v>669.28</v>
      </c>
      <c r="F2" s="78">
        <v>27.886111111111109</v>
      </c>
      <c r="G2" s="79">
        <v>0.64319999999999999</v>
      </c>
      <c r="H2" s="80">
        <v>6692.83</v>
      </c>
      <c r="J2" s="81">
        <f>VLOOKUP(J1,$A$2:$E$26,5,FALSE)</f>
        <v>669.28</v>
      </c>
      <c r="K2" s="81">
        <f>IF(ISNA(VLOOKUP(K1,$B$3:$E$33,4,FALSE)),"0",VLOOKUP(K1,$B$3:$E$33,4,FALSE))</f>
        <v>669.28</v>
      </c>
      <c r="L2" s="82" t="str">
        <f>IF(ISNA(VLOOKUP(L1,$B$3:$E$33,4,FALSE)),"0",VLOOKUP(L1,$B$3:$E$33,4,FALSE))</f>
        <v>0</v>
      </c>
      <c r="M2" s="81" t="str">
        <f>IF(ISNA(VLOOKUP(M1,$B$3:$E$33,4,FALSE)),"0",VLOOKUP(M1,$B$3:$E$33,4,FALSE))</f>
        <v>0</v>
      </c>
      <c r="N2" s="81" t="str">
        <f>IF(ISNA(VLOOKUP(N1,$B$3:$E$33,4,FALSE)),"0",VLOOKUP(N1,$B$3:$E$33,4,FALSE))</f>
        <v>0</v>
      </c>
      <c r="O2" s="81" t="str">
        <f>IF(ISNA(VLOOKUP(O1,$B$3:$E$33,4,FALSE)),"0",VLOOKUP(O1,$B$3:$E$33,4,FALSE))</f>
        <v>0</v>
      </c>
      <c r="P2" s="81">
        <f>VLOOKUP(P1,$A$2:$E$26,5,FALSE)</f>
        <v>371.22</v>
      </c>
      <c r="Q2" s="81">
        <f t="shared" ref="Q2:AP2" si="0">IF(ISNA(VLOOKUP(Q1,$B$3:$E$33,4,FALSE)),"0",VLOOKUP(Q1,$B$3:$E$33,4,FALSE))</f>
        <v>53.57</v>
      </c>
      <c r="R2" s="81">
        <f t="shared" si="0"/>
        <v>70</v>
      </c>
      <c r="S2" s="81" t="str">
        <f t="shared" si="0"/>
        <v>0</v>
      </c>
      <c r="T2" s="81">
        <f t="shared" si="0"/>
        <v>106</v>
      </c>
      <c r="U2" s="81">
        <f t="shared" si="0"/>
        <v>3.25</v>
      </c>
      <c r="V2" s="81">
        <f t="shared" si="0"/>
        <v>9.75</v>
      </c>
      <c r="W2" s="81">
        <f t="shared" si="0"/>
        <v>5.58</v>
      </c>
      <c r="X2" s="81" t="str">
        <f t="shared" si="0"/>
        <v>0</v>
      </c>
      <c r="Y2" s="81" t="str">
        <f t="shared" si="0"/>
        <v>0</v>
      </c>
      <c r="Z2" s="81" t="str">
        <f t="shared" si="0"/>
        <v>0</v>
      </c>
      <c r="AA2" s="81" t="str">
        <f t="shared" si="0"/>
        <v>0</v>
      </c>
      <c r="AB2" s="81">
        <f t="shared" si="0"/>
        <v>20</v>
      </c>
      <c r="AC2" s="81">
        <f t="shared" si="0"/>
        <v>2.93</v>
      </c>
      <c r="AD2" s="81">
        <f t="shared" si="0"/>
        <v>64.5</v>
      </c>
      <c r="AE2" s="81" t="str">
        <f t="shared" si="0"/>
        <v>0</v>
      </c>
      <c r="AF2" s="81">
        <f t="shared" si="0"/>
        <v>1.5</v>
      </c>
      <c r="AG2" s="81" t="str">
        <f t="shared" si="0"/>
        <v>0</v>
      </c>
      <c r="AH2" s="81" t="str">
        <f t="shared" si="0"/>
        <v>0</v>
      </c>
      <c r="AI2" s="81" t="str">
        <f t="shared" si="0"/>
        <v>0</v>
      </c>
      <c r="AJ2" s="81" t="str">
        <f t="shared" si="0"/>
        <v>0</v>
      </c>
      <c r="AK2" s="81" t="str">
        <f t="shared" si="0"/>
        <v>0</v>
      </c>
      <c r="AL2" s="81" t="str">
        <f t="shared" si="0"/>
        <v>0</v>
      </c>
      <c r="AM2" s="81" t="str">
        <f t="shared" si="0"/>
        <v>0</v>
      </c>
      <c r="AN2" s="81">
        <f t="shared" si="0"/>
        <v>3.38</v>
      </c>
      <c r="AO2" s="81">
        <f t="shared" si="0"/>
        <v>14.12</v>
      </c>
      <c r="AP2" s="81">
        <f t="shared" si="0"/>
        <v>16.63</v>
      </c>
      <c r="AQ2" s="81">
        <f>VLOOKUP(AQ1,$A$2:$E$26,5,FALSE)</f>
        <v>1040.5</v>
      </c>
    </row>
    <row r="3" spans="1:43">
      <c r="B3" t="s">
        <v>106</v>
      </c>
      <c r="E3">
        <v>669.28</v>
      </c>
      <c r="F3" s="78">
        <v>27.886111111111109</v>
      </c>
      <c r="G3" s="79">
        <v>0.64319999999999999</v>
      </c>
      <c r="H3" s="80">
        <v>6692.83</v>
      </c>
      <c r="P3" s="83"/>
    </row>
    <row r="4" spans="1:43">
      <c r="A4" t="s">
        <v>111</v>
      </c>
      <c r="E4">
        <v>371.22</v>
      </c>
      <c r="F4" s="84">
        <v>15.46736111111111</v>
      </c>
      <c r="G4" s="79">
        <v>0.35680000000000001</v>
      </c>
      <c r="H4" s="80">
        <v>1969.5</v>
      </c>
      <c r="J4" s="85" t="s">
        <v>138</v>
      </c>
      <c r="K4" s="85"/>
      <c r="P4" s="62"/>
    </row>
    <row r="5" spans="1:43">
      <c r="B5" t="s">
        <v>112</v>
      </c>
      <c r="E5">
        <v>53.57</v>
      </c>
      <c r="F5" s="84">
        <v>2.2319444444444447</v>
      </c>
      <c r="G5" s="79">
        <v>5.1499999999999997E-2</v>
      </c>
      <c r="H5" s="80">
        <v>535.66999999999996</v>
      </c>
      <c r="J5" s="85" t="b">
        <f>IF(J2=SUM(K2:N2),TRUE,FALSE)</f>
        <v>1</v>
      </c>
      <c r="K5" s="85" t="b">
        <f>IF(P2=SUM(Q2:AN2),TRUE,FALSE)</f>
        <v>0</v>
      </c>
    </row>
    <row r="6" spans="1:43">
      <c r="B6" t="s">
        <v>113</v>
      </c>
      <c r="E6">
        <v>70</v>
      </c>
      <c r="F6" s="78">
        <v>2.9166666666666665</v>
      </c>
      <c r="G6" s="79">
        <v>6.7299999999999999E-2</v>
      </c>
      <c r="H6" s="80">
        <v>0</v>
      </c>
      <c r="J6" s="62">
        <f>SUM(K2:N2)</f>
        <v>669.28</v>
      </c>
      <c r="K6" s="62">
        <f>SUM(Q2:AP2)</f>
        <v>371.21</v>
      </c>
    </row>
    <row r="7" spans="1:43">
      <c r="B7" t="s">
        <v>115</v>
      </c>
      <c r="E7">
        <v>106</v>
      </c>
      <c r="F7" s="78">
        <v>4.416666666666667</v>
      </c>
      <c r="G7" s="79">
        <v>0.1019</v>
      </c>
      <c r="H7" s="80">
        <v>1060</v>
      </c>
    </row>
    <row r="8" spans="1:43">
      <c r="B8" t="s">
        <v>117</v>
      </c>
      <c r="E8">
        <v>9.75</v>
      </c>
      <c r="F8" s="78">
        <v>0.40625</v>
      </c>
      <c r="G8" s="79">
        <v>9.4000000000000004E-3</v>
      </c>
      <c r="H8" s="80">
        <v>0</v>
      </c>
    </row>
    <row r="9" spans="1:43">
      <c r="B9" t="s">
        <v>118</v>
      </c>
      <c r="E9">
        <v>5.58</v>
      </c>
      <c r="F9" s="84">
        <v>0.23194444444444443</v>
      </c>
      <c r="G9" s="79">
        <v>5.4000000000000003E-3</v>
      </c>
      <c r="H9" s="80">
        <v>0</v>
      </c>
    </row>
    <row r="10" spans="1:43">
      <c r="B10" t="s">
        <v>123</v>
      </c>
      <c r="E10">
        <v>20</v>
      </c>
      <c r="F10" s="84">
        <v>0.83333333333333337</v>
      </c>
      <c r="G10" s="79">
        <v>1.9199999999999998E-2</v>
      </c>
      <c r="H10" s="80">
        <v>0</v>
      </c>
    </row>
    <row r="11" spans="1:43">
      <c r="B11" t="s">
        <v>136</v>
      </c>
      <c r="E11">
        <v>16.63</v>
      </c>
      <c r="F11" s="84">
        <v>0.69305555555555554</v>
      </c>
      <c r="G11" s="79">
        <v>1.6E-2</v>
      </c>
      <c r="H11" s="80">
        <v>166.33</v>
      </c>
    </row>
    <row r="12" spans="1:43">
      <c r="B12" t="s">
        <v>124</v>
      </c>
      <c r="E12">
        <v>2.93</v>
      </c>
      <c r="F12" s="84">
        <v>0.12152777777777778</v>
      </c>
      <c r="G12" s="79">
        <v>2.8E-3</v>
      </c>
      <c r="H12" s="80">
        <v>0</v>
      </c>
    </row>
    <row r="13" spans="1:43">
      <c r="B13" t="s">
        <v>135</v>
      </c>
      <c r="E13">
        <v>14.12</v>
      </c>
      <c r="F13" s="78">
        <v>0.58819444444444446</v>
      </c>
      <c r="G13" s="79">
        <v>1.3599999999999999E-2</v>
      </c>
      <c r="H13" s="80">
        <v>141.16999999999999</v>
      </c>
    </row>
    <row r="14" spans="1:43">
      <c r="B14" t="s">
        <v>125</v>
      </c>
      <c r="E14">
        <v>64.5</v>
      </c>
      <c r="F14" s="84">
        <v>2.6875</v>
      </c>
      <c r="G14" s="79">
        <v>6.2E-2</v>
      </c>
      <c r="H14" s="80">
        <v>0</v>
      </c>
    </row>
    <row r="15" spans="1:43">
      <c r="B15" t="s">
        <v>127</v>
      </c>
      <c r="E15">
        <v>1.5</v>
      </c>
      <c r="F15" s="84">
        <v>6.25E-2</v>
      </c>
      <c r="G15" s="79">
        <v>1.4E-3</v>
      </c>
      <c r="H15" s="80">
        <v>0</v>
      </c>
    </row>
    <row r="16" spans="1:43">
      <c r="B16" t="s">
        <v>134</v>
      </c>
      <c r="E16">
        <v>3.38</v>
      </c>
      <c r="F16" s="84">
        <v>0.14027777777777778</v>
      </c>
      <c r="G16" s="79">
        <v>3.3E-3</v>
      </c>
      <c r="H16" s="80">
        <v>33.83</v>
      </c>
    </row>
    <row r="17" spans="1:8">
      <c r="B17" t="s">
        <v>116</v>
      </c>
      <c r="E17">
        <v>3.25</v>
      </c>
      <c r="F17" s="84">
        <v>0.13541666666666666</v>
      </c>
      <c r="G17" s="79">
        <v>3.0999999999999999E-3</v>
      </c>
      <c r="H17" s="80">
        <v>32.5</v>
      </c>
    </row>
    <row r="18" spans="1:8">
      <c r="A18" t="s">
        <v>137</v>
      </c>
      <c r="E18">
        <v>1040.5</v>
      </c>
      <c r="F18" s="78">
        <v>43.354166666666664</v>
      </c>
      <c r="G18" s="79">
        <v>1</v>
      </c>
      <c r="H18" s="80">
        <v>8</v>
      </c>
    </row>
    <row r="19" spans="1:8">
      <c r="F19" s="78"/>
      <c r="G19" s="79"/>
      <c r="H19" s="80"/>
    </row>
    <row r="20" spans="1:8">
      <c r="F20" s="84"/>
      <c r="G20" s="79"/>
      <c r="H20" s="80"/>
    </row>
    <row r="21" spans="1:8">
      <c r="F21" s="78"/>
      <c r="G21" s="79"/>
      <c r="H21" s="80"/>
    </row>
    <row r="22" spans="1:8">
      <c r="F22" s="78"/>
      <c r="G22" s="79"/>
      <c r="H22" s="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Data Input</vt:lpstr>
      <vt:lpstr>Answer the Phone</vt:lpstr>
      <vt:lpstr>Show Up</vt:lpstr>
      <vt:lpstr>Follow Your Schedule</vt:lpstr>
      <vt:lpstr>Getting Better</vt:lpstr>
      <vt:lpstr>Agent States (Pie)</vt:lpstr>
      <vt:lpstr>Community Absence Converter</vt:lpstr>
    </vt:vector>
  </TitlesOfParts>
  <Company>CSG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Omar Lopez</dc:creator>
  <cp:lastModifiedBy>CSG</cp:lastModifiedBy>
  <dcterms:created xsi:type="dcterms:W3CDTF">2013-07-08T20:25:09Z</dcterms:created>
  <dcterms:modified xsi:type="dcterms:W3CDTF">2014-04-25T02:55:30Z</dcterms:modified>
</cp:coreProperties>
</file>