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filterPrivacy="1"/>
  <xr:revisionPtr revIDLastSave="0" documentId="13_ncr:1_{B9862A6B-6706-4B85-A072-44595B06E382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leftOf" sheetId="1" r:id="rId1"/>
    <sheet name="PivotTable" sheetId="3" r:id="rId2"/>
    <sheet name="Script" sheetId="4" r:id="rId3"/>
    <sheet name="Query" sheetId="5" r:id="rId4"/>
    <sheet name="Tabl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5" l="1" a="1"/>
  <c r="D31" i="5" s="1"/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K2" i="3" a="1"/>
  <c r="F1" i="2" a="1"/>
  <c r="A1" i="1" a="1"/>
  <c r="B13" i="4" a="1"/>
  <c r="K3" i="3" a="1"/>
  <c r="B4" i="4" a="1"/>
  <c r="B33" i="5" a="1"/>
  <c r="B33" i="5" l="1"/>
  <c r="B13" i="4"/>
  <c r="K3" i="3"/>
  <c r="A1" i="1"/>
  <c r="K2" i="3"/>
  <c r="B4" i="4"/>
  <c r="F1" i="2"/>
  <c r="B1" i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<sst xmlns="http://schemas.openxmlformats.org/spreadsheetml/2006/main" count="108" uniqueCount="90">
  <si>
    <t>US</t>
  </si>
  <si>
    <t>UK</t>
  </si>
  <si>
    <t>EUR</t>
  </si>
  <si>
    <t>=</t>
  </si>
  <si>
    <t>Style No.</t>
  </si>
  <si>
    <t>Shoe name</t>
  </si>
  <si>
    <t>colour</t>
  </si>
  <si>
    <t>LEGEND</t>
  </si>
  <si>
    <t>WHITE</t>
  </si>
  <si>
    <t>BLACK</t>
  </si>
  <si>
    <t>ALL BLACK</t>
  </si>
  <si>
    <t>ALL NIGHT WHITE</t>
  </si>
  <si>
    <t>ALL NIGHT TOTALLY BLACK</t>
  </si>
  <si>
    <t>ALL NIGHT BLACK</t>
  </si>
  <si>
    <t>35</t>
  </si>
  <si>
    <t>36</t>
  </si>
  <si>
    <t>37</t>
  </si>
  <si>
    <t>38</t>
  </si>
  <si>
    <t>39</t>
  </si>
  <si>
    <t>40</t>
  </si>
  <si>
    <t>Hello</t>
  </si>
  <si>
    <t>Simple Script</t>
  </si>
  <si>
    <t>Table Script</t>
  </si>
  <si>
    <t>input</t>
  </si>
  <si>
    <t>code</t>
  </si>
  <si>
    <t>result</t>
  </si>
  <si>
    <t>fun a -&gt; a + "8"</t>
  </si>
  <si>
    <t>#load "Packages.fsx"                                         
open CellScript.Core
fun (table: Table) -&gt;
    table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</si>
  <si>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</si>
  <si>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</si>
  <si>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</si>
  <si>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</si>
  <si>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</si>
  <si>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</si>
  <si>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</si>
  <si>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</si>
  <si>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charset val="134"/>
      </rPr>
      <t xml:space="preserve">
客人货号</t>
    </r>
  </si>
  <si>
    <r>
      <t>REF ORDER</t>
    </r>
    <r>
      <rPr>
        <b/>
        <sz val="11"/>
        <rFont val="宋体"/>
        <charset val="134"/>
      </rPr>
      <t xml:space="preserve">  客人型号</t>
    </r>
  </si>
  <si>
    <r>
      <t>Fact. S/N</t>
    </r>
    <r>
      <rPr>
        <b/>
        <sz val="11"/>
        <rFont val="宋体"/>
        <charset val="134"/>
      </rPr>
      <t xml:space="preserve">
公司货号</t>
    </r>
  </si>
  <si>
    <r>
      <t>Colour</t>
    </r>
    <r>
      <rPr>
        <b/>
        <sz val="11"/>
        <rFont val="宋体"/>
        <charset val="134"/>
      </rPr>
      <t>颜色</t>
    </r>
  </si>
  <si>
    <t>法文颜色</t>
  </si>
  <si>
    <r>
      <t>PICTURE</t>
    </r>
    <r>
      <rPr>
        <b/>
        <sz val="11"/>
        <rFont val="宋体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</si>
  <si>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</si>
  <si>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</si>
  <si>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</si>
  <si>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</si>
  <si>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charset val="134"/>
      </rPr>
      <t>箱</t>
    </r>
  </si>
  <si>
    <r>
      <t>Cartons</t>
    </r>
    <r>
      <rPr>
        <b/>
        <sz val="11"/>
        <rFont val="宋体"/>
        <charset val="134"/>
      </rPr>
      <t xml:space="preserve">
箱数</t>
    </r>
  </si>
  <si>
    <r>
      <t xml:space="preserve">Details       </t>
    </r>
    <r>
      <rPr>
        <b/>
        <sz val="11"/>
        <rFont val="宋体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</si>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</sst>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￥&quot;#,##0.00;[Red]&quot;￥&quot;#,##0.00"/>
    <numFmt numFmtId="165" formatCode="&quot;￥&quot;#,##0.00;&quot;￥&quot;\-#,##0.00"/>
  </numFmts>
  <fonts count="4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charset val="134"/>
    </font>
    <font>
      <sz val="11"/>
      <name val="Arial"/>
      <family val="2"/>
    </font>
    <font>
      <b/>
      <sz val="18"/>
      <name val="宋体"/>
      <charset val="134"/>
    </font>
    <font>
      <b/>
      <sz val="16"/>
      <name val="宋体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charset val="134"/>
    </font>
    <font>
      <b/>
      <sz val="11"/>
      <name val="Arial"/>
      <family val="2"/>
    </font>
    <font>
      <sz val="11"/>
      <name val="宋体"/>
      <charset val="134"/>
    </font>
    <font>
      <b/>
      <sz val="11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charset val="134"/>
    </font>
    <font>
      <sz val="11"/>
      <color rgb="FFFF0000"/>
      <name val="Arial"/>
      <family val="2"/>
    </font>
    <font>
      <b/>
      <sz val="11"/>
      <color rgb="FFFF0000"/>
      <name val="宋体"/>
      <charset val="134"/>
    </font>
    <font>
      <b/>
      <sz val="12"/>
      <name val="Arial"/>
      <family val="2"/>
    </font>
    <font>
      <sz val="12"/>
      <color rgb="FFFF0000"/>
      <name val="宋体"/>
      <charset val="134"/>
    </font>
    <font>
      <sz val="9"/>
      <name val="Arial"/>
      <family val="2"/>
    </font>
    <font>
      <sz val="14"/>
      <color rgb="FFFF0000"/>
      <name val="宋体"/>
      <charset val="134"/>
    </font>
    <font>
      <b/>
      <sz val="11"/>
      <color indexed="18"/>
      <name val="Arial"/>
      <family val="2"/>
    </font>
    <font>
      <sz val="14"/>
      <name val="宋体"/>
      <charset val="134"/>
    </font>
    <font>
      <sz val="11"/>
      <name val="Calibri Light"/>
      <charset val="134"/>
      <scheme val="major"/>
    </font>
    <font>
      <sz val="11"/>
      <color indexed="10"/>
      <name val="Calibri Light"/>
      <charset val="134"/>
      <scheme val="major"/>
    </font>
    <font>
      <b/>
      <sz val="11"/>
      <name val="Calibri Light"/>
      <charset val="134"/>
      <scheme val="major"/>
    </font>
    <font>
      <b/>
      <sz val="11"/>
      <color indexed="18"/>
      <name val="Calibri Light"/>
      <charset val="134"/>
      <scheme val="major"/>
    </font>
    <font>
      <sz val="14"/>
      <name val="Arial"/>
      <family val="2"/>
    </font>
    <font>
      <b/>
      <sz val="11"/>
      <color indexed="18"/>
      <name val="宋体"/>
      <charset val="134"/>
    </font>
    <font>
      <sz val="11"/>
      <color indexed="18"/>
      <name val="宋体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64" fontId="11" fillId="0" borderId="0" xfId="0" applyNumberFormat="1" applyFont="1"/>
    <xf numFmtId="164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64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64" fontId="11" fillId="0" borderId="19" xfId="0" applyNumberFormat="1" applyFont="1" applyBorder="1"/>
    <xf numFmtId="164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64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64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64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64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64" fontId="23" fillId="0" borderId="18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64" fontId="22" fillId="0" borderId="11" xfId="0" applyNumberFormat="1" applyFont="1" applyBorder="1" applyAlignment="1">
      <alignment horizontal="center" vertical="center" wrapText="1"/>
    </xf>
    <xf numFmtId="164" fontId="24" fillId="0" borderId="16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65" fontId="17" fillId="0" borderId="15" xfId="0" applyNumberFormat="1" applyFont="1" applyBorder="1" applyAlignment="1">
      <alignment horizontal="center" vertical="center" wrapText="1"/>
    </xf>
    <xf numFmtId="165" fontId="17" fillId="0" borderId="17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1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B5FD17-6FF3-41C2-8054-4135722D5009}" name="Table4" displayName="Table4" ref="A1:I7" totalsRowShown="0" headerRowDxfId="10" dataDxfId="9">
  <autoFilter ref="A1:I7" xr:uid="{D7D506BB-2E39-457E-BC8F-42BC417056E4}"/>
  <tableColumns count="9">
    <tableColumn id="1" xr3:uid="{7D534931-B2A6-42AB-902B-F8AF830663BC}" name="Style No." dataDxfId="8"/>
    <tableColumn id="2" xr3:uid="{3DB942CE-ABA9-466C-AB7D-E76B1FA501CD}" name="Shoe name" dataDxfId="7"/>
    <tableColumn id="3" xr3:uid="{D858B146-5871-45B6-8607-1772AA01D534}" name="colour" dataDxfId="6"/>
    <tableColumn id="4" xr3:uid="{38ADA22E-D8E2-468D-BB65-4CFAD53724F9}" name="35" dataDxfId="5"/>
    <tableColumn id="5" xr3:uid="{7AE8D9E5-B6A7-4E2C-B912-BCCE0DDA6B5A}" name="36" dataDxfId="4"/>
    <tableColumn id="6" xr3:uid="{B998F2CE-0459-417D-AAFA-30CC9EF1B9A5}" name="37" dataDxfId="3"/>
    <tableColumn id="7" xr3:uid="{84AA8325-C6BB-4F39-B209-76FE591FAD22}" name="38" dataDxfId="2"/>
    <tableColumn id="8" xr3:uid="{F58CDE8C-FB22-4EB4-A9AB-C53F57F277D3}" name="39" dataDxfId="1"/>
    <tableColumn id="9" xr3:uid="{704BFFB5-7868-4380-B106-CD87D3854049}" name="4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L3" sqref="L3:P4"/>
    </sheetView>
  </sheetViews>
  <sheetFormatPr defaultRowHeight="14.4"/>
  <sheetData>
    <row r="1" spans="1:2">
      <c r="A1" t="e" cm="1">
        <f t="array" aca="1" ref="A1" ca="1">_xll.testFromCore()</f>
        <v>#NAME?</v>
      </c>
      <c r="B1" t="e" cm="1">
        <f t="array" aca="1" ref="B1" ca="1">_xll.leftOf(A1,"3")</f>
        <v>#NAME?</v>
      </c>
    </row>
    <row r="7" spans="1:2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1BA1-F5C2-4BAC-98A4-5F174F0CD491}">
  <dimension ref="A1:K7"/>
  <sheetViews>
    <sheetView workbookViewId="0">
      <selection activeCell="H5" sqref="H5"/>
    </sheetView>
  </sheetViews>
  <sheetFormatPr defaultRowHeight="14.4"/>
  <cols>
    <col min="1" max="1" width="10.44140625" customWidth="1"/>
    <col min="2" max="2" width="23.33203125" customWidth="1"/>
    <col min="12" max="12" width="8.88671875" customWidth="1"/>
    <col min="13" max="13" width="16.6640625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>
      <c r="A2" s="1">
        <v>1820001</v>
      </c>
      <c r="B2" s="1" t="s">
        <v>7</v>
      </c>
      <c r="C2" s="1" t="s">
        <v>8</v>
      </c>
      <c r="D2" s="1">
        <v>72</v>
      </c>
      <c r="E2" s="1">
        <v>156</v>
      </c>
      <c r="F2" s="1">
        <v>144</v>
      </c>
      <c r="G2" s="1">
        <v>144</v>
      </c>
      <c r="H2" s="1">
        <v>144</v>
      </c>
      <c r="I2" s="1">
        <v>144</v>
      </c>
      <c r="K2" t="e" cm="1">
        <f t="array" aca="1" ref="K2" ca="1">_xll.eurHeader(A1:I5)</f>
        <v>#NAME?</v>
      </c>
    </row>
    <row r="3" spans="1:11">
      <c r="A3" s="1">
        <v>1820002</v>
      </c>
      <c r="B3" s="1" t="s">
        <v>7</v>
      </c>
      <c r="C3" s="1" t="s">
        <v>9</v>
      </c>
      <c r="D3" s="1">
        <v>60</v>
      </c>
      <c r="E3" s="1">
        <v>120</v>
      </c>
      <c r="F3" s="1">
        <v>96</v>
      </c>
      <c r="G3" s="1">
        <v>84</v>
      </c>
      <c r="H3" s="1">
        <v>120</v>
      </c>
      <c r="I3" s="1">
        <v>120</v>
      </c>
      <c r="K3" t="e" cm="1">
        <f t="array" aca="1" ref="K3" ca="1">_xll.pvt.transfer(Table4[#All])</f>
        <v>#NAME?</v>
      </c>
    </row>
    <row r="4" spans="1:11">
      <c r="A4" s="1">
        <v>1820272</v>
      </c>
      <c r="B4" s="1" t="s">
        <v>7</v>
      </c>
      <c r="C4" s="1" t="s">
        <v>10</v>
      </c>
      <c r="D4" s="1">
        <v>72</v>
      </c>
      <c r="E4" s="1">
        <v>156</v>
      </c>
      <c r="F4" s="1">
        <v>144</v>
      </c>
      <c r="G4" s="1">
        <v>144</v>
      </c>
      <c r="H4" s="1">
        <v>144</v>
      </c>
      <c r="I4" s="1">
        <v>144</v>
      </c>
    </row>
    <row r="5" spans="1:11">
      <c r="A5" s="1">
        <v>1821166</v>
      </c>
      <c r="B5" s="1" t="s">
        <v>11</v>
      </c>
      <c r="C5" s="1" t="s">
        <v>8</v>
      </c>
      <c r="D5" s="1">
        <v>72</v>
      </c>
      <c r="E5" s="1">
        <v>144</v>
      </c>
      <c r="F5" s="1">
        <v>144</v>
      </c>
      <c r="G5" s="1">
        <v>144</v>
      </c>
      <c r="H5" s="1">
        <v>144</v>
      </c>
      <c r="I5" s="1">
        <v>144</v>
      </c>
    </row>
    <row r="6" spans="1:11">
      <c r="A6" s="1">
        <v>1821160</v>
      </c>
      <c r="B6" s="1" t="s">
        <v>12</v>
      </c>
      <c r="C6" s="1" t="s">
        <v>10</v>
      </c>
      <c r="D6" s="1">
        <v>72</v>
      </c>
      <c r="E6" s="1">
        <v>144</v>
      </c>
      <c r="F6" s="1">
        <v>144</v>
      </c>
      <c r="G6" s="1">
        <v>144</v>
      </c>
      <c r="H6" s="1">
        <v>144</v>
      </c>
      <c r="I6" s="1">
        <v>144</v>
      </c>
    </row>
    <row r="7" spans="1:11">
      <c r="A7" s="1">
        <v>1821164</v>
      </c>
      <c r="B7" s="1" t="s">
        <v>13</v>
      </c>
      <c r="C7" s="1" t="s">
        <v>9</v>
      </c>
      <c r="D7" s="1">
        <v>72</v>
      </c>
      <c r="E7" s="1">
        <v>144</v>
      </c>
      <c r="F7" s="1">
        <v>144</v>
      </c>
      <c r="G7" s="1">
        <v>144</v>
      </c>
      <c r="H7" s="1">
        <v>144</v>
      </c>
      <c r="I7" s="1">
        <v>144</v>
      </c>
    </row>
  </sheetData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workbookViewId="0">
      <selection activeCell="E16" sqref="E16"/>
    </sheetView>
  </sheetViews>
  <sheetFormatPr defaultRowHeight="14.4"/>
  <sheetData>
    <row r="1" spans="1:4" ht="20.399999999999999" thickBot="1">
      <c r="A1" s="3" t="s">
        <v>21</v>
      </c>
    </row>
    <row r="2" spans="1:4" ht="15" thickTop="1">
      <c r="A2" s="4" t="s">
        <v>23</v>
      </c>
      <c r="B2" t="s">
        <v>20</v>
      </c>
    </row>
    <row r="3" spans="1:4">
      <c r="A3" s="2" t="s">
        <v>24</v>
      </c>
      <c r="B3" t="s">
        <v>26</v>
      </c>
    </row>
    <row r="4" spans="1:4">
      <c r="A4" s="5" t="s">
        <v>25</v>
      </c>
      <c r="B4" t="e" cm="1">
        <f t="array" aca="1" ref="B4" ca="1">_xll.eval(B2,B3)</f>
        <v>#NAME?</v>
      </c>
    </row>
    <row r="7" spans="1:4" ht="20.399999999999999" thickBot="1">
      <c r="A7" s="3" t="s">
        <v>22</v>
      </c>
    </row>
    <row r="8" spans="1:4" ht="15" thickTop="1">
      <c r="A8" s="156" t="s">
        <v>23</v>
      </c>
      <c r="B8" t="s">
        <v>0</v>
      </c>
      <c r="C8" t="s">
        <v>1</v>
      </c>
      <c r="D8" t="s">
        <v>2</v>
      </c>
    </row>
    <row r="9" spans="1:4">
      <c r="A9" s="157"/>
      <c r="B9">
        <v>6</v>
      </c>
      <c r="C9">
        <v>5</v>
      </c>
      <c r="D9">
        <v>36</v>
      </c>
    </row>
    <row r="10" spans="1:4">
      <c r="A10" s="157"/>
      <c r="B10">
        <v>7</v>
      </c>
      <c r="C10">
        <v>6</v>
      </c>
      <c r="D10">
        <v>37</v>
      </c>
    </row>
    <row r="12" spans="1:4" ht="26.4" customHeight="1">
      <c r="A12" s="2" t="s">
        <v>24</v>
      </c>
      <c r="B12" s="6" t="s">
        <v>27</v>
      </c>
    </row>
    <row r="13" spans="1:4">
      <c r="A13" s="5" t="s">
        <v>25</v>
      </c>
      <c r="B13" t="e" cm="1">
        <f t="array" aca="1" ref="B13" ca="1">_xll.eval(Table13[#All],B12)</f>
        <v>#NAME?</v>
      </c>
    </row>
  </sheetData>
  <mergeCells count="1">
    <mergeCell ref="A8:A10"/>
  </mergeCells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33"/>
  <sheetViews>
    <sheetView topLeftCell="A19" workbookViewId="0">
      <selection activeCell="E30" sqref="E30"/>
    </sheetView>
  </sheetViews>
  <sheetFormatPr defaultRowHeight="14.4"/>
  <sheetData>
    <row r="1" spans="1:28" ht="22.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85" t="s">
        <v>87</v>
      </c>
      <c r="X1" s="186"/>
      <c r="Y1" s="13"/>
      <c r="Z1" s="13"/>
      <c r="AA1" s="13"/>
      <c r="AB1" s="14"/>
    </row>
    <row r="2" spans="1:28" ht="22.2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87"/>
      <c r="X2" s="188"/>
      <c r="Y2" s="13"/>
      <c r="Z2" s="13"/>
      <c r="AA2" s="13"/>
      <c r="AB2" s="14"/>
    </row>
    <row r="3" spans="1:28" ht="15.6" thickBot="1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89"/>
      <c r="X3" s="190"/>
      <c r="Y3" s="13"/>
      <c r="Z3" s="13"/>
      <c r="AA3" s="13"/>
      <c r="AB3" s="14"/>
    </row>
    <row r="4" spans="1:28" ht="15">
      <c r="A4" s="23" t="s">
        <v>28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29</v>
      </c>
      <c r="W5" s="27" t="s">
        <v>30</v>
      </c>
      <c r="X5" s="28"/>
      <c r="Y5" s="13"/>
      <c r="Z5" s="13"/>
      <c r="AA5" s="13"/>
      <c r="AB5" s="14"/>
    </row>
    <row r="6" spans="1:28" ht="15.6">
      <c r="A6" s="29" t="s">
        <v>31</v>
      </c>
      <c r="B6" s="30" t="s">
        <v>86</v>
      </c>
      <c r="C6" s="31"/>
      <c r="D6" s="32"/>
      <c r="E6" s="33" t="s">
        <v>32</v>
      </c>
      <c r="F6" s="34"/>
      <c r="G6" s="34"/>
      <c r="H6" s="34"/>
      <c r="I6" s="35" t="s">
        <v>33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34</v>
      </c>
      <c r="W6" s="178" t="s">
        <v>35</v>
      </c>
      <c r="X6" s="178"/>
      <c r="Y6" s="41"/>
      <c r="Z6" s="26"/>
      <c r="AA6" s="176"/>
      <c r="AB6" s="177"/>
    </row>
    <row r="7" spans="1:28" ht="15.6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8"/>
      <c r="X7" s="178"/>
      <c r="Y7" s="41"/>
      <c r="Z7" s="26"/>
      <c r="AA7" s="42"/>
      <c r="AB7" s="43"/>
    </row>
    <row r="8" spans="1:28" ht="1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>
      <c r="A9" s="166" t="s">
        <v>88</v>
      </c>
      <c r="B9" s="171" t="s">
        <v>36</v>
      </c>
      <c r="C9" s="173" t="s">
        <v>37</v>
      </c>
      <c r="D9" s="171" t="s">
        <v>38</v>
      </c>
      <c r="E9" s="171" t="s">
        <v>39</v>
      </c>
      <c r="F9" s="175" t="s">
        <v>40</v>
      </c>
      <c r="G9" s="171" t="s">
        <v>41</v>
      </c>
      <c r="H9" s="175" t="s">
        <v>42</v>
      </c>
      <c r="I9" s="171" t="s">
        <v>43</v>
      </c>
      <c r="J9" s="171" t="s">
        <v>44</v>
      </c>
      <c r="K9" s="195" t="s">
        <v>45</v>
      </c>
      <c r="L9" s="196"/>
      <c r="M9" s="196"/>
      <c r="N9" s="196"/>
      <c r="O9" s="196"/>
      <c r="P9" s="196"/>
      <c r="Q9" s="196"/>
      <c r="R9" s="197"/>
      <c r="S9" s="171" t="s">
        <v>46</v>
      </c>
      <c r="T9" s="171" t="s">
        <v>47</v>
      </c>
      <c r="U9" s="191" t="s">
        <v>89</v>
      </c>
      <c r="V9" s="193" t="s">
        <v>48</v>
      </c>
      <c r="W9" s="181" t="s">
        <v>49</v>
      </c>
      <c r="X9" s="183" t="s">
        <v>50</v>
      </c>
      <c r="Y9" s="160" t="s">
        <v>51</v>
      </c>
      <c r="Z9" s="179" t="s">
        <v>52</v>
      </c>
      <c r="AA9" s="179" t="s">
        <v>53</v>
      </c>
      <c r="AB9" s="180" t="s">
        <v>54</v>
      </c>
    </row>
    <row r="10" spans="1:28">
      <c r="A10" s="167"/>
      <c r="B10" s="172"/>
      <c r="C10" s="174"/>
      <c r="D10" s="172"/>
      <c r="E10" s="172"/>
      <c r="F10" s="172"/>
      <c r="G10" s="172"/>
      <c r="H10" s="172"/>
      <c r="I10" s="172"/>
      <c r="J10" s="172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72"/>
      <c r="T10" s="172"/>
      <c r="U10" s="192"/>
      <c r="V10" s="194"/>
      <c r="W10" s="182"/>
      <c r="X10" s="184"/>
      <c r="Y10" s="160"/>
      <c r="Z10" s="179"/>
      <c r="AA10" s="179"/>
      <c r="AB10" s="180"/>
    </row>
    <row r="11" spans="1:28" ht="27.6">
      <c r="A11" s="164">
        <v>16501</v>
      </c>
      <c r="B11" s="164">
        <v>91338035</v>
      </c>
      <c r="C11" s="51">
        <v>532325</v>
      </c>
      <c r="D11" s="164" t="s">
        <v>55</v>
      </c>
      <c r="E11" s="165" t="s">
        <v>56</v>
      </c>
      <c r="F11" s="164" t="s">
        <v>56</v>
      </c>
      <c r="G11" s="164"/>
      <c r="H11" s="165" t="s">
        <v>57</v>
      </c>
      <c r="I11" s="165" t="s">
        <v>58</v>
      </c>
      <c r="J11" s="16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59</v>
      </c>
      <c r="W11" s="170" t="s">
        <v>60</v>
      </c>
      <c r="X11" s="57" t="s">
        <v>61</v>
      </c>
      <c r="Y11" s="158">
        <v>43171</v>
      </c>
      <c r="Z11" s="30"/>
      <c r="AA11" s="30"/>
      <c r="AB11" s="58">
        <f>0.415*0.39*0.265*T11</f>
        <v>7.2913424999999998</v>
      </c>
    </row>
    <row r="12" spans="1:28" ht="27.6">
      <c r="A12" s="164"/>
      <c r="B12" s="164"/>
      <c r="C12" s="51">
        <v>532326</v>
      </c>
      <c r="D12" s="164"/>
      <c r="E12" s="164"/>
      <c r="F12" s="164"/>
      <c r="G12" s="164"/>
      <c r="H12" s="164"/>
      <c r="I12" s="164"/>
      <c r="J12" s="163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62</v>
      </c>
      <c r="W12" s="170"/>
      <c r="X12" s="57" t="s">
        <v>63</v>
      </c>
      <c r="Y12" s="159"/>
      <c r="Z12" s="30"/>
      <c r="AA12" s="30"/>
      <c r="AB12" s="58">
        <f>0.515*0.265*0.265*T12</f>
        <v>3.5442557500000005</v>
      </c>
    </row>
    <row r="13" spans="1:28" ht="15.6">
      <c r="A13" s="164"/>
      <c r="B13" s="164"/>
      <c r="C13" s="51">
        <v>533180</v>
      </c>
      <c r="D13" s="164"/>
      <c r="E13" s="164"/>
      <c r="F13" s="164"/>
      <c r="G13" s="164"/>
      <c r="H13" s="164"/>
      <c r="I13" s="164"/>
      <c r="J13" s="163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64</v>
      </c>
      <c r="W13" s="170"/>
      <c r="X13" s="161" t="s">
        <v>65</v>
      </c>
      <c r="Y13" s="159"/>
      <c r="Z13" s="30"/>
      <c r="AA13" s="30"/>
      <c r="AB13" s="58">
        <f>0.515*0.415*0.265*T13</f>
        <v>0.33982275000000001</v>
      </c>
    </row>
    <row r="14" spans="1:28" ht="15.6">
      <c r="A14" s="164"/>
      <c r="B14" s="164"/>
      <c r="C14" s="51">
        <v>533181</v>
      </c>
      <c r="D14" s="164"/>
      <c r="E14" s="164"/>
      <c r="F14" s="164"/>
      <c r="G14" s="164"/>
      <c r="H14" s="164"/>
      <c r="I14" s="164"/>
      <c r="J14" s="169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64</v>
      </c>
      <c r="W14" s="170"/>
      <c r="X14" s="162"/>
      <c r="Y14" s="159"/>
      <c r="Z14" s="30"/>
      <c r="AA14" s="30"/>
      <c r="AB14" s="58">
        <f>0.515*0.415*0.265*T14</f>
        <v>0.33982275000000001</v>
      </c>
    </row>
    <row r="15" spans="1:28" ht="15.6">
      <c r="A15" s="164"/>
      <c r="B15" s="164"/>
      <c r="C15" s="51">
        <v>533182</v>
      </c>
      <c r="D15" s="164"/>
      <c r="E15" s="164"/>
      <c r="F15" s="164"/>
      <c r="G15" s="164"/>
      <c r="H15" s="164"/>
      <c r="I15" s="164"/>
      <c r="J15" s="163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64</v>
      </c>
      <c r="W15" s="170"/>
      <c r="X15" s="162"/>
      <c r="Y15" s="160"/>
      <c r="Z15" s="30"/>
      <c r="AA15" s="30"/>
      <c r="AB15" s="58">
        <f>0.515*0.415*0.265*T15</f>
        <v>0.33982275000000001</v>
      </c>
    </row>
    <row r="16" spans="1:28" ht="15.6">
      <c r="A16" s="164"/>
      <c r="B16" s="164"/>
      <c r="C16" s="51">
        <v>533183</v>
      </c>
      <c r="D16" s="164"/>
      <c r="E16" s="164"/>
      <c r="F16" s="164"/>
      <c r="G16" s="164"/>
      <c r="H16" s="164"/>
      <c r="I16" s="164"/>
      <c r="J16" s="163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64</v>
      </c>
      <c r="W16" s="170"/>
      <c r="X16" s="162"/>
      <c r="Y16" s="160"/>
      <c r="Z16" s="30"/>
      <c r="AA16" s="30"/>
      <c r="AB16" s="58">
        <f>0.515*0.415*0.265*T16</f>
        <v>0.33982275000000001</v>
      </c>
    </row>
    <row r="17" spans="1:28" ht="15.6">
      <c r="A17" s="164"/>
      <c r="B17" s="164"/>
      <c r="C17" s="51">
        <v>533184</v>
      </c>
      <c r="D17" s="164"/>
      <c r="E17" s="164"/>
      <c r="F17" s="164"/>
      <c r="G17" s="164"/>
      <c r="H17" s="164"/>
      <c r="I17" s="164"/>
      <c r="J17" s="163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64</v>
      </c>
      <c r="W17" s="170"/>
      <c r="X17" s="162"/>
      <c r="Y17" s="160"/>
      <c r="Z17" s="30"/>
      <c r="AA17" s="30"/>
      <c r="AB17" s="58">
        <f>0.515*0.415*0.265*T17</f>
        <v>0.33982275000000001</v>
      </c>
    </row>
    <row r="18" spans="1:28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>
      <c r="A19" s="65" t="s">
        <v>66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28</v>
      </c>
    </row>
    <row r="20" spans="1:28" ht="15.6">
      <c r="A20" s="75" t="s">
        <v>67</v>
      </c>
      <c r="B20" s="76"/>
      <c r="C20" s="76"/>
      <c r="D20" s="77"/>
      <c r="E20" s="13"/>
      <c r="F20" s="13"/>
      <c r="G20" s="78" t="s">
        <v>68</v>
      </c>
      <c r="H20" s="79" t="s">
        <v>69</v>
      </c>
      <c r="I20" s="80"/>
      <c r="J20" s="80"/>
      <c r="K20" s="80"/>
      <c r="L20" s="81"/>
      <c r="M20" s="81"/>
      <c r="N20" s="82"/>
      <c r="P20" s="83"/>
      <c r="Q20" s="84" t="s">
        <v>70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8">
      <c r="A21" s="93" t="s">
        <v>28</v>
      </c>
      <c r="B21" s="94"/>
      <c r="C21" s="95"/>
      <c r="D21" s="96"/>
      <c r="E21" s="97"/>
      <c r="F21" s="97"/>
      <c r="G21" s="98" t="s">
        <v>71</v>
      </c>
      <c r="H21" s="99"/>
      <c r="I21" s="99"/>
      <c r="J21" s="99"/>
      <c r="K21" s="99"/>
      <c r="L21" s="100"/>
      <c r="M21" s="100"/>
      <c r="N21" s="101"/>
      <c r="P21" s="100"/>
      <c r="Q21" s="102" t="s">
        <v>72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8">
      <c r="A22" s="108"/>
      <c r="B22" s="109"/>
      <c r="C22" s="109"/>
      <c r="D22" s="110"/>
      <c r="E22" s="111"/>
      <c r="F22" s="111"/>
      <c r="G22" s="112" t="s">
        <v>73</v>
      </c>
      <c r="H22" s="113"/>
      <c r="I22" s="113"/>
      <c r="J22" s="113"/>
      <c r="K22" s="113"/>
      <c r="L22" s="114"/>
      <c r="M22" s="115"/>
      <c r="N22" s="116"/>
      <c r="P22" s="117"/>
      <c r="Q22" s="102" t="s">
        <v>74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8">
      <c r="A23" s="108" t="s">
        <v>75</v>
      </c>
      <c r="B23" s="26"/>
      <c r="C23" s="26"/>
      <c r="D23" s="110"/>
      <c r="E23" s="17"/>
      <c r="F23" s="17"/>
      <c r="G23" s="112" t="s">
        <v>76</v>
      </c>
      <c r="H23" s="118"/>
      <c r="I23" s="118"/>
      <c r="J23" s="118"/>
      <c r="K23" s="118"/>
      <c r="L23" s="114"/>
      <c r="M23" s="115"/>
      <c r="N23" s="116"/>
      <c r="P23" s="115"/>
      <c r="Q23" s="102" t="s">
        <v>77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8">
      <c r="A24" s="121" t="s">
        <v>78</v>
      </c>
      <c r="B24" s="26"/>
      <c r="C24" s="26"/>
      <c r="D24" s="110"/>
      <c r="E24" s="17"/>
      <c r="F24" s="17"/>
      <c r="G24" s="122" t="s">
        <v>79</v>
      </c>
      <c r="H24" s="1"/>
      <c r="I24" s="123"/>
      <c r="J24" s="123"/>
      <c r="K24" s="123"/>
      <c r="L24" s="123"/>
      <c r="N24" s="107"/>
      <c r="Q24" s="124" t="s">
        <v>80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8">
      <c r="A25" s="121" t="s">
        <v>81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82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8">
      <c r="A26" s="126"/>
      <c r="B26" s="26"/>
      <c r="C26" s="26"/>
      <c r="D26" s="110"/>
      <c r="E26" s="17"/>
      <c r="F26" s="17"/>
      <c r="G26" s="127" t="s">
        <v>83</v>
      </c>
      <c r="H26" s="128"/>
      <c r="I26" s="118"/>
      <c r="J26" s="118"/>
      <c r="K26" s="118"/>
      <c r="L26" s="114"/>
      <c r="M26" s="115"/>
      <c r="N26" s="129"/>
      <c r="P26" s="39"/>
      <c r="Q26" s="124" t="s">
        <v>84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8">
      <c r="A27" s="130"/>
      <c r="B27" s="131"/>
      <c r="C27" s="131"/>
      <c r="D27" s="132"/>
      <c r="E27" s="17"/>
      <c r="F27" s="17"/>
      <c r="G27" s="133" t="s">
        <v>85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  <row r="31" spans="1:28">
      <c r="D31" t="e" cm="1">
        <f t="array" aca="1" ref="D31" ca="1">range(U9)</f>
        <v>#NAME?</v>
      </c>
    </row>
    <row r="33" spans="2:2">
      <c r="B33" t="e" cm="1">
        <f t="array" aca="1" ref="B33" ca="1">_xll.raw(A1:AB27)</f>
        <v>#NAME?</v>
      </c>
    </row>
  </sheetData>
  <mergeCells count="39">
    <mergeCell ref="I9:I10"/>
    <mergeCell ref="J9:J10"/>
    <mergeCell ref="K9:R9"/>
    <mergeCell ref="S9:S10"/>
    <mergeCell ref="F9:F10"/>
    <mergeCell ref="W1:X3"/>
    <mergeCell ref="W6:X6"/>
    <mergeCell ref="T9:T10"/>
    <mergeCell ref="U9:U10"/>
    <mergeCell ref="V9:V10"/>
    <mergeCell ref="AA6:AB6"/>
    <mergeCell ref="W7:X7"/>
    <mergeCell ref="Z9:Z10"/>
    <mergeCell ref="AA9:AA10"/>
    <mergeCell ref="AB9:AB10"/>
    <mergeCell ref="W9:W10"/>
    <mergeCell ref="X9:X10"/>
    <mergeCell ref="Y9:Y10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Y11:Y17"/>
    <mergeCell ref="X13:X17"/>
    <mergeCell ref="J15:J17"/>
    <mergeCell ref="G11:G17"/>
    <mergeCell ref="H11:H17"/>
  </mergeCells>
  <pageMargins left="0.7" right="0.7" top="0.75" bottom="0.75" header="0.3" footer="0.3"/>
  <pageSetup paperSize="66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F3"/>
  <sheetViews>
    <sheetView tabSelected="1" workbookViewId="0">
      <selection activeCell="F4" sqref="F4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F1" t="e" cm="1">
        <f t="array" aca="1" ref="F1" ca="1">_xll.it(Table134[#All],"US")</f>
        <v>#NAME?</v>
      </c>
    </row>
    <row r="2" spans="1:6">
      <c r="A2">
        <v>6</v>
      </c>
      <c r="B2">
        <v>5</v>
      </c>
      <c r="C2">
        <v>36</v>
      </c>
    </row>
    <row r="3" spans="1:6">
      <c r="A3">
        <v>7</v>
      </c>
      <c r="B3">
        <v>6</v>
      </c>
      <c r="C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leftOf</vt:lpstr>
      <vt:lpstr>PivotTable</vt:lpstr>
      <vt:lpstr>Script</vt:lpstr>
      <vt:lpstr>Query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2019-03-25T06:18:41Z</dcterms:modified>
</cp:coreProperties>
</file>