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E108903E-C620-47A2-9879-925039D137BC}" xr6:coauthVersionLast="36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ExcelReference" sheetId="6" r:id="rId1"/>
    <sheet name="Table" sheetId="2" r:id="rId2"/>
    <sheet name="ExcelVector" sheetId="7" r:id="rId3"/>
    <sheet name="Script" sheetId="4" r:id="rId4"/>
    <sheet name="Query" sheetId="5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18" i="5" l="1"/>
  <c r="AA18" i="5"/>
  <c r="Z18" i="5"/>
  <c r="T18" i="5"/>
  <c r="T19" i="5" s="1"/>
  <c r="AB17" i="5"/>
  <c r="U17" i="5"/>
  <c r="AB16" i="5"/>
  <c r="U16" i="5"/>
  <c r="AB15" i="5"/>
  <c r="U15" i="5"/>
  <c r="AB14" i="5"/>
  <c r="U14" i="5"/>
  <c r="AB13" i="5"/>
  <c r="U13" i="5"/>
  <c r="AB12" i="5"/>
  <c r="U12" i="5"/>
  <c r="AB11" i="5"/>
  <c r="U11" i="5"/>
  <c r="U18" i="5" s="1"/>
  <c r="U19" i="5" s="1"/>
  <c r="F7" i="7" a="1"/>
  <c r="C1" i="7" a="1"/>
  <c r="F4" i="2" a="1"/>
  <c r="E2" i="6" a="1"/>
  <c r="F7" i="7" l="1"/>
  <c r="C1" i="7"/>
  <c r="E2" i="6"/>
  <c r="F4" i="2"/>
  <c r="I7" i="7"/>
  <c r="H7" i="7"/>
  <c r="G7" i="7"/>
  <c r="C4" i="7"/>
  <c r="C3" i="7"/>
  <c r="C2" i="7"/>
  <c r="H6" i="2"/>
  <c r="G6" i="2"/>
  <c r="F6" i="2"/>
  <c r="H5" i="2"/>
  <c r="G5" i="2"/>
  <c r="F5" i="2"/>
  <c r="H4" i="2"/>
  <c r="G4" i="2"/>
  <c r="F8" i="6"/>
  <c r="E8" i="6"/>
  <c r="F7" i="6"/>
  <c r="E7" i="6"/>
  <c r="F6" i="6"/>
  <c r="E6" i="6"/>
  <c r="F5" i="6"/>
  <c r="E5" i="6"/>
  <c r="F4" i="6"/>
  <c r="E4" i="6"/>
  <c r="F3" i="6"/>
  <c r="E3" i="6"/>
  <c r="F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<sst xmlns="http://schemas.openxmlformats.org/spreadsheetml/2006/main" count="88" uniqueCount="75">
  <si>
    <t>US</t>
  </si>
  <si>
    <t>UK</t>
  </si>
  <si>
    <t>EUR</t>
  </si>
  <si>
    <t>Hello</t>
  </si>
  <si>
    <t>Simple Script</t>
  </si>
  <si>
    <t>Table Script</t>
  </si>
  <si>
    <t>input</t>
  </si>
  <si>
    <t>code</t>
  </si>
  <si>
    <t>result</t>
  </si>
  <si>
    <t>fun a -&gt; a + "8"</t>
  </si>
  <si>
    <t xml:space="preserve"> </t>
  </si>
  <si>
    <t>订单号：</t>
  </si>
  <si>
    <t>HT-18-024</t>
  </si>
  <si>
    <r>
      <t>供货方</t>
    </r>
    <r>
      <rPr>
        <b/>
        <sz val="11"/>
        <rFont val="Times New Roman"/>
        <family val="1"/>
      </rPr>
      <t>:</t>
    </r>
  </si>
  <si>
    <t>商务部：</t>
  </si>
  <si>
    <t>品质部：</t>
  </si>
  <si>
    <t>出货日期：</t>
  </si>
  <si>
    <t>见下方表格</t>
  </si>
  <si>
    <r>
      <t>Cust. REF</t>
    </r>
    <r>
      <rPr>
        <b/>
        <sz val="11"/>
        <rFont val="宋体"/>
        <charset val="134"/>
      </rPr>
      <t xml:space="preserve">
客人货号</t>
    </r>
  </si>
  <si>
    <r>
      <t>REF ORDER</t>
    </r>
    <r>
      <rPr>
        <b/>
        <sz val="11"/>
        <rFont val="宋体"/>
        <charset val="134"/>
      </rPr>
      <t xml:space="preserve">  客人型号</t>
    </r>
  </si>
  <si>
    <r>
      <t>Fact. S/N</t>
    </r>
    <r>
      <rPr>
        <b/>
        <sz val="11"/>
        <rFont val="宋体"/>
        <charset val="134"/>
      </rPr>
      <t xml:space="preserve">
公司货号</t>
    </r>
  </si>
  <si>
    <r>
      <t>Colour</t>
    </r>
    <r>
      <rPr>
        <b/>
        <sz val="11"/>
        <rFont val="宋体"/>
        <charset val="134"/>
      </rPr>
      <t>颜色</t>
    </r>
  </si>
  <si>
    <t>法文颜色</t>
  </si>
  <si>
    <r>
      <t>PICTURE</t>
    </r>
    <r>
      <rPr>
        <b/>
        <sz val="11"/>
        <rFont val="宋体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</si>
  <si>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</si>
  <si>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charset val="134"/>
      </rPr>
      <t xml:space="preserve">
货品描述</t>
    </r>
  </si>
  <si>
    <t>ASST</t>
  </si>
  <si>
    <t>Size run （配码）</t>
  </si>
  <si>
    <r>
      <t xml:space="preserve">Pack
</t>
    </r>
    <r>
      <rPr>
        <b/>
        <sz val="11"/>
        <rFont val="宋体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charset val="134"/>
      </rPr>
      <t>箱</t>
    </r>
  </si>
  <si>
    <r>
      <t>Cartons</t>
    </r>
    <r>
      <rPr>
        <b/>
        <sz val="11"/>
        <rFont val="宋体"/>
        <charset val="134"/>
      </rPr>
      <t xml:space="preserve">
箱数</t>
    </r>
  </si>
  <si>
    <r>
      <t xml:space="preserve">Details       </t>
    </r>
    <r>
      <rPr>
        <b/>
        <sz val="11"/>
        <rFont val="宋体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</si>
  <si>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</si>
  <si>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</si>
  <si>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</si>
  <si>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</si>
  <si>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</si>
  <si>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方数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</si>
  <si>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</si>
  <si>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</si>
  <si>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</si>
  <si>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</si>
  <si>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</si>
  <si>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</si>
  <si>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</si>
  <si>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</si>
  <si>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</si>
  <si>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</si>
  <si>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</si>
  <si>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</si>
  <si>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>样品要求：</t>
  </si>
  <si>
    <r>
      <t>*</t>
    </r>
    <r>
      <rPr>
        <b/>
        <sz val="11"/>
        <rFont val="宋体"/>
        <charset val="134"/>
      </rPr>
      <t>配码：</t>
    </r>
  </si>
  <si>
    <t>TAMS商标</t>
  </si>
  <si>
    <r>
      <t>大货操作注意事项：</t>
    </r>
    <r>
      <rPr>
        <b/>
        <sz val="11"/>
        <rFont val="Arial"/>
        <family val="2"/>
      </rPr>
      <t xml:space="preserve"> </t>
    </r>
  </si>
  <si>
    <t>28  29  30  31  32  33 34  35</t>
  </si>
  <si>
    <t xml:space="preserve">1.大货生产前需做单只试做给我司QC看，确认OK后方可全套试做，全套试做经我司QC确 </t>
  </si>
  <si>
    <t>内盒规格外径：25*12.5*10</t>
  </si>
  <si>
    <t xml:space="preserve">  认后方可生产大货</t>
  </si>
  <si>
    <t>船头样：每款每色完整包装</t>
  </si>
  <si>
    <t>外箱规格：</t>
  </si>
  <si>
    <t>2.大货材料到厂需经由我司QC确认后方可生产</t>
  </si>
  <si>
    <t>数量：2双 31码</t>
  </si>
  <si>
    <t>12双： 3*4 41.5*39*26.5</t>
  </si>
  <si>
    <r>
      <t>3.</t>
    </r>
    <r>
      <rPr>
        <sz val="14"/>
        <rFont val="宋体"/>
        <charset val="134"/>
      </rPr>
      <t>我司订单成型一律不准外发，针车如特殊情况要外发必须我司</t>
    </r>
    <r>
      <rPr>
        <sz val="14"/>
        <rFont val="Arial"/>
        <family val="2"/>
      </rPr>
      <t>QC</t>
    </r>
    <r>
      <rPr>
        <sz val="14"/>
        <rFont val="宋体"/>
        <charset val="134"/>
      </rPr>
      <t>确认过外加工厂后方可外发</t>
    </r>
  </si>
  <si>
    <t>日期：出货前</t>
  </si>
  <si>
    <t>4.请严格按照我司确认样生产，不准头功减料，缩减工序，已经发现取消订单，后果工厂自负</t>
  </si>
  <si>
    <t>10双：2*5   51.5*26.5*26.5</t>
  </si>
  <si>
    <r>
      <t>5.</t>
    </r>
    <r>
      <rPr>
        <sz val="14"/>
        <rFont val="宋体"/>
        <charset val="134"/>
      </rPr>
      <t>生产包装颜色参照我司包装资料，大货包装前需给我司业务确认后方可操作</t>
    </r>
  </si>
  <si>
    <t>16双：4*4  51.5*41.5*26.5</t>
  </si>
  <si>
    <t>XX鞋业</t>
  </si>
  <si>
    <t>XX</t>
  </si>
  <si>
    <t>ORDER NO.
客人订单号</t>
  </si>
  <si>
    <t>Pairs      对数</t>
  </si>
  <si>
    <t>MyAddress212</t>
  </si>
  <si>
    <t>Hello8</t>
    <phoneticPr fontId="44" type="noConversion"/>
  </si>
  <si>
    <t>#load "Packages.fsx"                                         
open CellScript.Core
fun (table: Table) -&gt;
    table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</si>
</sst>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0;[Red]&quot;￥&quot;#,##0.00"/>
    <numFmt numFmtId="177" formatCode="&quot;￥&quot;#,##0.00;&quot;￥&quot;\-#,##0.00"/>
  </numFmts>
  <fonts count="4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2"/>
      <name val="宋体"/>
      <charset val="134"/>
    </font>
    <font>
      <sz val="16"/>
      <name val="Times New Roman"/>
      <family val="1"/>
    </font>
    <font>
      <sz val="12"/>
      <name val="Arial"/>
      <family val="2"/>
    </font>
    <font>
      <b/>
      <u/>
      <sz val="22"/>
      <name val="宋体"/>
      <charset val="134"/>
    </font>
    <font>
      <sz val="11"/>
      <name val="Arial"/>
      <family val="2"/>
    </font>
    <font>
      <b/>
      <sz val="18"/>
      <name val="宋体"/>
      <charset val="134"/>
    </font>
    <font>
      <b/>
      <sz val="16"/>
      <name val="宋体"/>
      <charset val="134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宋体"/>
      <charset val="134"/>
    </font>
    <font>
      <b/>
      <sz val="11"/>
      <name val="Arial"/>
      <family val="2"/>
    </font>
    <font>
      <sz val="11"/>
      <name val="宋体"/>
      <charset val="134"/>
    </font>
    <font>
      <b/>
      <sz val="11"/>
      <name val="Times New Roman"/>
      <family val="1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宋体"/>
      <charset val="134"/>
    </font>
    <font>
      <sz val="11"/>
      <color rgb="FFFF0000"/>
      <name val="Arial"/>
      <family val="2"/>
    </font>
    <font>
      <b/>
      <sz val="11"/>
      <color rgb="FFFF0000"/>
      <name val="宋体"/>
      <charset val="134"/>
    </font>
    <font>
      <b/>
      <sz val="12"/>
      <name val="Arial"/>
      <family val="2"/>
    </font>
    <font>
      <sz val="12"/>
      <color rgb="FFFF0000"/>
      <name val="宋体"/>
      <charset val="134"/>
    </font>
    <font>
      <sz val="9"/>
      <name val="Arial"/>
      <family val="2"/>
    </font>
    <font>
      <sz val="14"/>
      <color rgb="FFFF0000"/>
      <name val="宋体"/>
      <charset val="134"/>
    </font>
    <font>
      <b/>
      <sz val="11"/>
      <color indexed="18"/>
      <name val="Arial"/>
      <family val="2"/>
    </font>
    <font>
      <sz val="14"/>
      <name val="宋体"/>
      <charset val="134"/>
    </font>
    <font>
      <sz val="11"/>
      <name val="等线 Light"/>
      <family val="2"/>
      <scheme val="major"/>
    </font>
    <font>
      <sz val="11"/>
      <color indexed="10"/>
      <name val="等线 Light"/>
      <family val="2"/>
      <scheme val="major"/>
    </font>
    <font>
      <b/>
      <sz val="11"/>
      <name val="等线 Light"/>
      <family val="2"/>
      <scheme val="major"/>
    </font>
    <font>
      <b/>
      <sz val="11"/>
      <color indexed="18"/>
      <name val="等线 Light"/>
      <family val="2"/>
      <scheme val="major"/>
    </font>
    <font>
      <sz val="14"/>
      <name val="Arial"/>
      <family val="2"/>
    </font>
    <font>
      <b/>
      <sz val="11"/>
      <color indexed="18"/>
      <name val="宋体"/>
      <charset val="134"/>
    </font>
    <font>
      <sz val="11"/>
      <color indexed="18"/>
      <name val="宋体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1"/>
      <color rgb="FF92D050"/>
      <name val="Arial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42" fillId="6" borderId="11" applyBorder="0">
      <alignment horizontal="center" vertical="center" wrapText="1"/>
    </xf>
    <xf numFmtId="0" fontId="43" fillId="7" borderId="11" applyBorder="0">
      <alignment horizontal="center" vertical="center" wrapText="1"/>
    </xf>
  </cellStyleXfs>
  <cellXfs count="198">
    <xf numFmtId="0" fontId="0" fillId="0" borderId="0" xfId="0"/>
    <xf numFmtId="0" fontId="0" fillId="0" borderId="0" xfId="0" applyAlignment="1">
      <alignment vertical="center"/>
    </xf>
    <xf numFmtId="0" fontId="3" fillId="3" borderId="0" xfId="3"/>
    <xf numFmtId="0" fontId="1" fillId="0" borderId="1" xfId="1"/>
    <xf numFmtId="0" fontId="4" fillId="4" borderId="2" xfId="4"/>
    <xf numFmtId="0" fontId="2" fillId="2" borderId="0" xfId="2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76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right" vertical="center"/>
    </xf>
    <xf numFmtId="176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76" fontId="17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14" fontId="2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76" fontId="11" fillId="0" borderId="0" xfId="0" applyNumberFormat="1" applyFont="1"/>
    <xf numFmtId="176" fontId="1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 wrapText="1"/>
    </xf>
    <xf numFmtId="176" fontId="11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76" fontId="23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76" fontId="28" fillId="0" borderId="0" xfId="0" applyNumberFormat="1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2" fontId="28" fillId="0" borderId="16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16" fillId="0" borderId="15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76" fontId="11" fillId="0" borderId="19" xfId="0" applyNumberFormat="1" applyFont="1" applyBorder="1"/>
    <xf numFmtId="176" fontId="30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31" fillId="0" borderId="21" xfId="0" applyFont="1" applyBorder="1" applyAlignment="1">
      <alignment vertical="center"/>
    </xf>
    <xf numFmtId="0" fontId="31" fillId="0" borderId="0" xfId="0" applyFont="1"/>
    <xf numFmtId="49" fontId="21" fillId="0" borderId="0" xfId="0" applyNumberFormat="1" applyFont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/>
    <xf numFmtId="0" fontId="0" fillId="0" borderId="22" xfId="0" applyBorder="1"/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176" fontId="38" fillId="0" borderId="0" xfId="0" applyNumberFormat="1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34" fillId="0" borderId="0" xfId="0" applyFont="1"/>
    <xf numFmtId="0" fontId="38" fillId="0" borderId="21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8" fillId="0" borderId="21" xfId="0" applyFont="1" applyBorder="1"/>
    <xf numFmtId="0" fontId="34" fillId="0" borderId="2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34" fillId="0" borderId="17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49" fontId="39" fillId="0" borderId="24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/>
    </xf>
    <xf numFmtId="0" fontId="33" fillId="0" borderId="23" xfId="0" applyFont="1" applyBorder="1" applyAlignment="1">
      <alignment horizontal="center"/>
    </xf>
    <xf numFmtId="0" fontId="38" fillId="0" borderId="23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176" fontId="38" fillId="0" borderId="23" xfId="0" applyNumberFormat="1" applyFont="1" applyBorder="1" applyAlignment="1">
      <alignment horizontal="center" vertical="center"/>
    </xf>
    <xf numFmtId="0" fontId="33" fillId="0" borderId="23" xfId="0" applyFont="1" applyBorder="1"/>
    <xf numFmtId="0" fontId="0" fillId="0" borderId="23" xfId="0" applyBorder="1"/>
    <xf numFmtId="0" fontId="0" fillId="0" borderId="24" xfId="0" applyBorder="1"/>
    <xf numFmtId="0" fontId="2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176" fontId="3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176" fontId="3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4" borderId="3" xfId="4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14" fontId="16" fillId="0" borderId="0" xfId="0" applyNumberFormat="1" applyFont="1" applyAlignment="1">
      <alignment horizontal="left" vertical="center"/>
    </xf>
    <xf numFmtId="0" fontId="42" fillId="6" borderId="11" xfId="5">
      <alignment horizontal="center" vertical="center" wrapText="1"/>
    </xf>
    <xf numFmtId="0" fontId="42" fillId="6" borderId="16" xfId="5" applyBorder="1">
      <alignment horizontal="center" vertical="center" wrapText="1"/>
    </xf>
    <xf numFmtId="177" fontId="17" fillId="0" borderId="15" xfId="0" applyNumberFormat="1" applyFont="1" applyBorder="1" applyAlignment="1">
      <alignment horizontal="center" vertical="center" wrapText="1"/>
    </xf>
    <xf numFmtId="177" fontId="17" fillId="0" borderId="1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43" fillId="7" borderId="10" xfId="6" applyBorder="1">
      <alignment horizontal="center" vertical="center" wrapText="1"/>
    </xf>
    <xf numFmtId="176" fontId="22" fillId="0" borderId="11" xfId="0" applyNumberFormat="1" applyFont="1" applyBorder="1" applyAlignment="1">
      <alignment horizontal="center" vertical="center" wrapText="1"/>
    </xf>
    <xf numFmtId="176" fontId="24" fillId="0" borderId="16" xfId="0" applyNumberFormat="1" applyFont="1" applyBorder="1" applyAlignment="1">
      <alignment horizontal="center" vertical="center" wrapText="1"/>
    </xf>
    <xf numFmtId="176" fontId="16" fillId="0" borderId="11" xfId="0" applyNumberFormat="1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43" fillId="7" borderId="11" xfId="6">
      <alignment horizontal="center" vertical="center" wrapText="1"/>
    </xf>
    <xf numFmtId="0" fontId="43" fillId="7" borderId="16" xfId="6" applyBorder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76" fontId="23" fillId="0" borderId="18" xfId="0" applyNumberFormat="1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 wrapText="1"/>
    </xf>
    <xf numFmtId="176" fontId="11" fillId="0" borderId="18" xfId="0" applyNumberFormat="1" applyFont="1" applyBorder="1" applyAlignment="1">
      <alignment horizontal="center" vertical="center" wrapText="1"/>
    </xf>
  </cellXfs>
  <cellStyles count="7">
    <cellStyle name="Border" xfId="6" xr:uid="{75CA8E61-DEAA-4914-9150-AB2DD97999B4}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umber" xfId="5" xr:uid="{34E88902-26ED-442A-AEFA-56AC45347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14</xdr:row>
      <xdr:rowOff>266700</xdr:rowOff>
    </xdr:from>
    <xdr:to>
      <xdr:col>6</xdr:col>
      <xdr:colOff>960120</xdr:colOff>
      <xdr:row>15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DDFB5970-7B03-4C55-AF0D-869F99C7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420" y="4099560"/>
          <a:ext cx="5715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4FFFF-BD04-49C1-8888-80CE039F28D8}" name="Table134" displayName="Table134" ref="A1:C3" totalsRowShown="0">
  <autoFilter ref="A1:C3" xr:uid="{54273B06-397C-439E-906A-CD7260C6DE28}"/>
  <tableColumns count="3">
    <tableColumn id="1" xr3:uid="{C05BFDAD-CFDD-4323-B612-6AD2BF733AC3}" name="US"/>
    <tableColumn id="2" xr3:uid="{61414270-F5FF-4CEA-85EC-810FBCEA131D}" name="UK"/>
    <tableColumn id="3" xr3:uid="{B5E225DB-CD9B-45A8-8061-0693DB6C4F07}" name="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1DB06-98A7-4EA9-BD16-77984A928ECA}" name="Table13" displayName="Table13" ref="B8:D10" totalsRowShown="0">
  <autoFilter ref="B8:D10" xr:uid="{34B58DA8-8805-428C-87EE-39A400B28575}"/>
  <tableColumns count="3">
    <tableColumn id="1" xr3:uid="{1E8720E8-FD73-4151-9D8E-D3AE0273F855}" name="US"/>
    <tableColumn id="2" xr3:uid="{061B98DB-309C-429A-B2EE-A245B38F3D2E}" name="UK"/>
    <tableColumn id="3" xr3:uid="{7B41B5A5-715E-4EDB-916A-2E629463A9B5}" name="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9ED-6149-46CD-8A38-4B284BA429BE}">
  <dimension ref="B2:F8"/>
  <sheetViews>
    <sheetView workbookViewId="0">
      <selection activeCell="C29" sqref="C29"/>
    </sheetView>
  </sheetViews>
  <sheetFormatPr defaultRowHeight="13.8" x14ac:dyDescent="0.25"/>
  <cols>
    <col min="5" max="5" width="18.5546875" customWidth="1"/>
  </cols>
  <sheetData>
    <row r="2" spans="2:6" x14ac:dyDescent="0.25">
      <c r="B2" t="s">
        <v>72</v>
      </c>
      <c r="E2" t="e" cm="1">
        <f t="array" aca="1" ref="E2:F8" ca="1">_xll.InnerMsg.TestExcelReference(B2)</f>
        <v>#NAME?</v>
      </c>
      <c r="F2" t="e">
        <f ca="1"/>
        <v>#NAME?</v>
      </c>
    </row>
    <row r="3" spans="2:6" x14ac:dyDescent="0.25">
      <c r="E3" t="e">
        <f ca="1"/>
        <v>#NAME?</v>
      </c>
      <c r="F3" t="e">
        <f ca="1"/>
        <v>#NAME?</v>
      </c>
    </row>
    <row r="4" spans="2:6" x14ac:dyDescent="0.25">
      <c r="E4" t="e">
        <f ca="1"/>
        <v>#NAME?</v>
      </c>
      <c r="F4" t="e">
        <f ca="1"/>
        <v>#NAME?</v>
      </c>
    </row>
    <row r="5" spans="2:6" x14ac:dyDescent="0.25">
      <c r="E5" t="e">
        <f ca="1"/>
        <v>#NAME?</v>
      </c>
      <c r="F5" t="e">
        <f ca="1"/>
        <v>#NAME?</v>
      </c>
    </row>
    <row r="6" spans="2:6" x14ac:dyDescent="0.25">
      <c r="E6" t="e">
        <f ca="1"/>
        <v>#NAME?</v>
      </c>
      <c r="F6" t="e">
        <f ca="1"/>
        <v>#NAME?</v>
      </c>
    </row>
    <row r="7" spans="2:6" x14ac:dyDescent="0.25">
      <c r="E7" t="e">
        <f ca="1"/>
        <v>#NAME?</v>
      </c>
      <c r="F7" t="e">
        <f ca="1"/>
        <v>#NAME?</v>
      </c>
    </row>
    <row r="8" spans="2:6" x14ac:dyDescent="0.25">
      <c r="E8" t="e">
        <f ca="1"/>
        <v>#NAME?</v>
      </c>
      <c r="F8" t="e">
        <f ca="1"/>
        <v>#NAME?</v>
      </c>
    </row>
  </sheetData>
  <phoneticPr fontId="44" type="noConversion"/>
  <pageMargins left="0.7" right="0.7" top="0.75" bottom="0.75" header="0.3" footer="0.3"/>
  <pageSetup paperSize="13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541B-84B9-49CF-9BF0-E9F3818E4654}">
  <dimension ref="A1:H6"/>
  <sheetViews>
    <sheetView workbookViewId="0">
      <selection activeCell="F9" sqref="F9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6</v>
      </c>
      <c r="B2">
        <v>110</v>
      </c>
      <c r="C2">
        <v>140</v>
      </c>
    </row>
    <row r="3" spans="1:8" x14ac:dyDescent="0.25">
      <c r="A3">
        <v>7</v>
      </c>
      <c r="B3">
        <v>99</v>
      </c>
      <c r="C3">
        <v>60</v>
      </c>
    </row>
    <row r="4" spans="1:8" x14ac:dyDescent="0.25">
      <c r="F4" t="str" cm="1">
        <f t="array" ref="F4:H6">_xll.TestTable(Table134[#All])</f>
        <v>US</v>
      </c>
      <c r="G4" t="str">
        <v>UK</v>
      </c>
      <c r="H4" t="str">
        <v>EUR</v>
      </c>
    </row>
    <row r="5" spans="1:8" x14ac:dyDescent="0.25">
      <c r="F5">
        <v>6</v>
      </c>
      <c r="G5">
        <v>110</v>
      </c>
      <c r="H5">
        <v>140</v>
      </c>
    </row>
    <row r="6" spans="1:8" x14ac:dyDescent="0.25">
      <c r="F6">
        <v>7</v>
      </c>
      <c r="G6">
        <v>99</v>
      </c>
      <c r="H6">
        <v>60</v>
      </c>
    </row>
  </sheetData>
  <phoneticPr fontId="4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705D-8183-4114-9372-D25C9149B15F}">
  <dimension ref="A1:I7"/>
  <sheetViews>
    <sheetView workbookViewId="0">
      <selection activeCell="I11" sqref="I11"/>
    </sheetView>
  </sheetViews>
  <sheetFormatPr defaultRowHeight="13.8" x14ac:dyDescent="0.25"/>
  <sheetData>
    <row r="1" spans="1:9" x14ac:dyDescent="0.25">
      <c r="A1">
        <v>13</v>
      </c>
      <c r="C1" cm="1">
        <f t="array" ref="C1:C4">_xll.TestExcelVector(A1:A4)</f>
        <v>13</v>
      </c>
    </row>
    <row r="2" spans="1:9" x14ac:dyDescent="0.25">
      <c r="A2">
        <v>3</v>
      </c>
      <c r="C2">
        <v>3</v>
      </c>
    </row>
    <row r="3" spans="1:9" x14ac:dyDescent="0.25">
      <c r="A3">
        <v>3</v>
      </c>
      <c r="C3">
        <v>3</v>
      </c>
    </row>
    <row r="4" spans="1:9" x14ac:dyDescent="0.25">
      <c r="A4">
        <v>4</v>
      </c>
      <c r="C4">
        <v>4</v>
      </c>
    </row>
    <row r="7" spans="1:9" x14ac:dyDescent="0.25">
      <c r="A7">
        <v>1</v>
      </c>
      <c r="B7">
        <v>6</v>
      </c>
      <c r="C7">
        <v>3</v>
      </c>
      <c r="D7">
        <v>6</v>
      </c>
      <c r="F7" cm="1">
        <f t="array" ref="F7:I7">_xll.TestExcelVector(A7:D7)</f>
        <v>1</v>
      </c>
      <c r="G7">
        <v>6</v>
      </c>
      <c r="H7">
        <v>3</v>
      </c>
      <c r="I7">
        <v>6</v>
      </c>
    </row>
  </sheetData>
  <phoneticPr fontId="4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DE03-C3D6-49ED-9335-5A5049A1648C}">
  <dimension ref="A1:D13"/>
  <sheetViews>
    <sheetView tabSelected="1" workbookViewId="0">
      <selection activeCell="B13" sqref="B13"/>
    </sheetView>
  </sheetViews>
  <sheetFormatPr defaultRowHeight="13.8" x14ac:dyDescent="0.25"/>
  <sheetData>
    <row r="1" spans="1:4" ht="19.8" thickBot="1" x14ac:dyDescent="0.4">
      <c r="A1" s="3" t="s">
        <v>4</v>
      </c>
    </row>
    <row r="2" spans="1:4" ht="14.4" thickTop="1" x14ac:dyDescent="0.25">
      <c r="A2" s="4" t="s">
        <v>6</v>
      </c>
      <c r="B2" t="s">
        <v>3</v>
      </c>
    </row>
    <row r="3" spans="1:4" x14ac:dyDescent="0.25">
      <c r="A3" s="2" t="s">
        <v>7</v>
      </c>
      <c r="B3" t="s">
        <v>9</v>
      </c>
    </row>
    <row r="4" spans="1:4" x14ac:dyDescent="0.25">
      <c r="A4" s="5" t="s">
        <v>8</v>
      </c>
      <c r="B4" t="s">
        <v>73</v>
      </c>
    </row>
    <row r="7" spans="1:4" ht="19.8" thickBot="1" x14ac:dyDescent="0.4">
      <c r="A7" s="3" t="s">
        <v>5</v>
      </c>
    </row>
    <row r="8" spans="1:4" ht="14.4" thickTop="1" x14ac:dyDescent="0.25">
      <c r="A8" s="156" t="s">
        <v>6</v>
      </c>
      <c r="B8" t="s">
        <v>0</v>
      </c>
      <c r="C8" t="s">
        <v>1</v>
      </c>
      <c r="D8" t="s">
        <v>2</v>
      </c>
    </row>
    <row r="9" spans="1:4" x14ac:dyDescent="0.25">
      <c r="A9" s="157"/>
      <c r="B9">
        <v>6</v>
      </c>
      <c r="C9">
        <v>5</v>
      </c>
      <c r="D9">
        <v>36</v>
      </c>
    </row>
    <row r="10" spans="1:4" x14ac:dyDescent="0.25">
      <c r="A10" s="157"/>
      <c r="B10">
        <v>7</v>
      </c>
      <c r="C10">
        <v>6</v>
      </c>
      <c r="D10">
        <v>37</v>
      </c>
    </row>
    <row r="12" spans="1:4" ht="26.4" customHeight="1" x14ac:dyDescent="0.25">
      <c r="A12" s="2" t="s">
        <v>7</v>
      </c>
      <c r="B12" s="6" t="s">
        <v>74</v>
      </c>
    </row>
    <row r="13" spans="1:4" x14ac:dyDescent="0.25">
      <c r="A13" s="5" t="s">
        <v>8</v>
      </c>
    </row>
  </sheetData>
  <mergeCells count="1">
    <mergeCell ref="A8:A10"/>
  </mergeCells>
  <phoneticPr fontId="44" type="noConversion"/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492-3E86-45D9-AD11-8F8E281F39F4}">
  <dimension ref="A1:AB29"/>
  <sheetViews>
    <sheetView topLeftCell="A19" workbookViewId="0">
      <selection activeCell="D49" sqref="D49"/>
    </sheetView>
  </sheetViews>
  <sheetFormatPr defaultRowHeight="13.8" x14ac:dyDescent="0.25"/>
  <sheetData>
    <row r="1" spans="1:28" ht="22.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Q1" s="9"/>
      <c r="R1" s="9"/>
      <c r="S1" s="10"/>
      <c r="T1" s="11"/>
      <c r="U1" s="11"/>
      <c r="V1" s="12"/>
      <c r="W1" s="164" t="s">
        <v>69</v>
      </c>
      <c r="X1" s="165"/>
      <c r="Y1" s="13"/>
      <c r="Z1" s="13"/>
      <c r="AA1" s="13"/>
      <c r="AB1" s="14"/>
    </row>
    <row r="2" spans="1:28" ht="22.2" x14ac:dyDescent="0.25">
      <c r="A2" s="15"/>
      <c r="B2" s="16"/>
      <c r="C2" s="16"/>
      <c r="D2" s="16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3"/>
      <c r="Q2" s="13"/>
      <c r="R2" s="13"/>
      <c r="S2" s="10"/>
      <c r="T2" s="19"/>
      <c r="U2" s="19"/>
      <c r="V2" s="12"/>
      <c r="W2" s="166"/>
      <c r="X2" s="167"/>
      <c r="Y2" s="13"/>
      <c r="Z2" s="13"/>
      <c r="AA2" s="13"/>
      <c r="AB2" s="14"/>
    </row>
    <row r="3" spans="1:28" ht="15.6" thickBot="1" x14ac:dyDescent="0.3">
      <c r="A3" s="15"/>
      <c r="B3" s="16"/>
      <c r="C3" s="16"/>
      <c r="D3" s="16"/>
      <c r="E3" s="17"/>
      <c r="F3" s="16"/>
      <c r="G3" s="16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21"/>
      <c r="T3" s="22"/>
      <c r="U3" s="22"/>
      <c r="V3" s="12"/>
      <c r="W3" s="168"/>
      <c r="X3" s="169"/>
      <c r="Y3" s="13"/>
      <c r="Z3" s="13"/>
      <c r="AA3" s="13"/>
      <c r="AB3" s="14"/>
    </row>
    <row r="4" spans="1:28" ht="15" x14ac:dyDescent="0.25">
      <c r="A4" s="23" t="s">
        <v>10</v>
      </c>
      <c r="B4" s="20"/>
      <c r="C4" s="20"/>
      <c r="D4" s="20"/>
      <c r="E4" s="20"/>
      <c r="F4" s="16"/>
      <c r="G4" s="16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2"/>
      <c r="W4" s="24"/>
      <c r="X4" s="25"/>
      <c r="Y4" s="13"/>
      <c r="Z4" s="13"/>
      <c r="AA4" s="13"/>
      <c r="AB4" s="14"/>
    </row>
    <row r="5" spans="1:28" ht="14.4" x14ac:dyDescent="0.25">
      <c r="A5" s="26"/>
      <c r="B5" s="26"/>
      <c r="C5" s="2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" t="s">
        <v>11</v>
      </c>
      <c r="W5" s="27" t="s">
        <v>12</v>
      </c>
      <c r="X5" s="28"/>
      <c r="Y5" s="13"/>
      <c r="Z5" s="13"/>
      <c r="AA5" s="13"/>
      <c r="AB5" s="14"/>
    </row>
    <row r="6" spans="1:28" ht="15.6" x14ac:dyDescent="0.25">
      <c r="A6" s="29" t="s">
        <v>13</v>
      </c>
      <c r="B6" s="30" t="s">
        <v>68</v>
      </c>
      <c r="C6" s="31"/>
      <c r="D6" s="32"/>
      <c r="E6" s="33" t="s">
        <v>14</v>
      </c>
      <c r="F6" s="34"/>
      <c r="G6" s="34"/>
      <c r="H6" s="34"/>
      <c r="I6" s="35" t="s">
        <v>15</v>
      </c>
      <c r="J6" s="36"/>
      <c r="K6" s="36"/>
      <c r="L6" s="36"/>
      <c r="M6" s="36"/>
      <c r="N6" s="36"/>
      <c r="O6" s="36"/>
      <c r="P6" s="37"/>
      <c r="Q6" s="38"/>
      <c r="R6" s="38"/>
      <c r="S6" s="39"/>
      <c r="T6" s="40"/>
      <c r="U6" s="40"/>
      <c r="V6" s="24" t="s">
        <v>16</v>
      </c>
      <c r="W6" s="170" t="s">
        <v>17</v>
      </c>
      <c r="X6" s="170"/>
      <c r="Y6" s="41"/>
      <c r="Z6" s="26"/>
      <c r="AA6" s="175"/>
      <c r="AB6" s="176"/>
    </row>
    <row r="7" spans="1:28" ht="15.6" x14ac:dyDescent="0.25">
      <c r="A7" s="39"/>
      <c r="B7" s="39"/>
      <c r="C7" s="39"/>
      <c r="D7" s="32"/>
      <c r="E7" s="32"/>
      <c r="F7" s="32"/>
      <c r="G7" s="32"/>
      <c r="H7" s="9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0"/>
      <c r="U7" s="40"/>
      <c r="V7" s="24"/>
      <c r="W7" s="170"/>
      <c r="X7" s="170"/>
      <c r="Y7" s="41"/>
      <c r="Z7" s="26"/>
      <c r="AA7" s="42"/>
      <c r="AB7" s="43"/>
    </row>
    <row r="8" spans="1:28" ht="15" x14ac:dyDescent="0.25">
      <c r="A8" s="39"/>
      <c r="B8" s="39"/>
      <c r="C8" s="39"/>
      <c r="D8" s="31"/>
      <c r="E8" s="31"/>
      <c r="F8" s="31"/>
      <c r="G8" s="31"/>
      <c r="H8" s="31"/>
      <c r="I8" s="44"/>
      <c r="J8" s="44"/>
      <c r="K8" s="44"/>
      <c r="L8" s="44"/>
      <c r="M8" s="44"/>
      <c r="N8" s="44"/>
      <c r="O8" s="44"/>
      <c r="P8" s="44"/>
      <c r="Q8" s="44"/>
      <c r="R8" s="44"/>
      <c r="S8" s="39"/>
      <c r="T8" s="10"/>
      <c r="U8" s="10"/>
      <c r="V8" s="16"/>
      <c r="W8" s="45"/>
      <c r="X8" s="46"/>
      <c r="Y8" s="47"/>
      <c r="Z8" s="48"/>
      <c r="AA8" s="42"/>
      <c r="AB8" s="43"/>
    </row>
    <row r="9" spans="1:28" x14ac:dyDescent="0.25">
      <c r="A9" s="184" t="s">
        <v>70</v>
      </c>
      <c r="B9" s="158" t="s">
        <v>18</v>
      </c>
      <c r="C9" s="192" t="s">
        <v>19</v>
      </c>
      <c r="D9" s="158" t="s">
        <v>20</v>
      </c>
      <c r="E9" s="158" t="s">
        <v>21</v>
      </c>
      <c r="F9" s="163" t="s">
        <v>22</v>
      </c>
      <c r="G9" s="158" t="s">
        <v>23</v>
      </c>
      <c r="H9" s="163" t="s">
        <v>24</v>
      </c>
      <c r="I9" s="158" t="s">
        <v>25</v>
      </c>
      <c r="J9" s="158" t="s">
        <v>26</v>
      </c>
      <c r="K9" s="160" t="s">
        <v>27</v>
      </c>
      <c r="L9" s="161"/>
      <c r="M9" s="161"/>
      <c r="N9" s="161"/>
      <c r="O9" s="161"/>
      <c r="P9" s="161"/>
      <c r="Q9" s="161"/>
      <c r="R9" s="162"/>
      <c r="S9" s="158" t="s">
        <v>28</v>
      </c>
      <c r="T9" s="158" t="s">
        <v>29</v>
      </c>
      <c r="U9" s="171" t="s">
        <v>71</v>
      </c>
      <c r="V9" s="173" t="s">
        <v>30</v>
      </c>
      <c r="W9" s="179" t="s">
        <v>31</v>
      </c>
      <c r="X9" s="181" t="s">
        <v>32</v>
      </c>
      <c r="Y9" s="183" t="s">
        <v>33</v>
      </c>
      <c r="Z9" s="177" t="s">
        <v>34</v>
      </c>
      <c r="AA9" s="177" t="s">
        <v>35</v>
      </c>
      <c r="AB9" s="178" t="s">
        <v>36</v>
      </c>
    </row>
    <row r="10" spans="1:28" x14ac:dyDescent="0.25">
      <c r="A10" s="185"/>
      <c r="B10" s="159"/>
      <c r="C10" s="193"/>
      <c r="D10" s="159"/>
      <c r="E10" s="159"/>
      <c r="F10" s="159"/>
      <c r="G10" s="159"/>
      <c r="H10" s="159"/>
      <c r="I10" s="159"/>
      <c r="J10" s="159"/>
      <c r="K10" s="49">
        <v>28</v>
      </c>
      <c r="L10" s="49">
        <v>29</v>
      </c>
      <c r="M10" s="49">
        <v>30</v>
      </c>
      <c r="N10" s="49">
        <v>31</v>
      </c>
      <c r="O10" s="49">
        <v>32</v>
      </c>
      <c r="P10" s="49">
        <v>33</v>
      </c>
      <c r="Q10" s="49">
        <v>34</v>
      </c>
      <c r="R10" s="49">
        <v>35</v>
      </c>
      <c r="S10" s="159"/>
      <c r="T10" s="159"/>
      <c r="U10" s="172"/>
      <c r="V10" s="174"/>
      <c r="W10" s="180"/>
      <c r="X10" s="182"/>
      <c r="Y10" s="183"/>
      <c r="Z10" s="177"/>
      <c r="AA10" s="177"/>
      <c r="AB10" s="178"/>
    </row>
    <row r="11" spans="1:28" ht="27.6" x14ac:dyDescent="0.25">
      <c r="A11" s="186">
        <v>16501</v>
      </c>
      <c r="B11" s="186">
        <v>91338035</v>
      </c>
      <c r="C11" s="51">
        <v>532325</v>
      </c>
      <c r="D11" s="186" t="s">
        <v>37</v>
      </c>
      <c r="E11" s="187" t="s">
        <v>38</v>
      </c>
      <c r="F11" s="186" t="s">
        <v>38</v>
      </c>
      <c r="G11" s="186"/>
      <c r="H11" s="187" t="s">
        <v>39</v>
      </c>
      <c r="I11" s="187" t="s">
        <v>40</v>
      </c>
      <c r="J11" s="188"/>
      <c r="K11" s="52">
        <v>1</v>
      </c>
      <c r="L11" s="53">
        <v>1</v>
      </c>
      <c r="M11" s="53">
        <v>2</v>
      </c>
      <c r="N11" s="53">
        <v>2</v>
      </c>
      <c r="O11" s="53">
        <v>2</v>
      </c>
      <c r="P11" s="53">
        <v>2</v>
      </c>
      <c r="Q11" s="53">
        <v>1</v>
      </c>
      <c r="R11" s="53">
        <v>1</v>
      </c>
      <c r="S11" s="54">
        <v>12</v>
      </c>
      <c r="T11" s="55">
        <v>170</v>
      </c>
      <c r="U11" s="51">
        <f>S11*T11</f>
        <v>2040</v>
      </c>
      <c r="V11" s="56" t="s">
        <v>41</v>
      </c>
      <c r="W11" s="191" t="s">
        <v>42</v>
      </c>
      <c r="X11" s="57" t="s">
        <v>43</v>
      </c>
      <c r="Y11" s="194">
        <v>43171</v>
      </c>
      <c r="Z11" s="30"/>
      <c r="AA11" s="30"/>
      <c r="AB11" s="58">
        <f>0.415*0.39*0.265*T11</f>
        <v>7.2913424999999998</v>
      </c>
    </row>
    <row r="12" spans="1:28" ht="27.6" x14ac:dyDescent="0.25">
      <c r="A12" s="186"/>
      <c r="B12" s="186"/>
      <c r="C12" s="51">
        <v>532326</v>
      </c>
      <c r="D12" s="186"/>
      <c r="E12" s="186"/>
      <c r="F12" s="186"/>
      <c r="G12" s="186"/>
      <c r="H12" s="186"/>
      <c r="I12" s="186"/>
      <c r="J12" s="189"/>
      <c r="K12" s="52">
        <v>1</v>
      </c>
      <c r="L12" s="53">
        <v>1</v>
      </c>
      <c r="M12" s="53">
        <v>1</v>
      </c>
      <c r="N12" s="53">
        <v>2</v>
      </c>
      <c r="O12" s="53">
        <v>2</v>
      </c>
      <c r="P12" s="53">
        <v>1</v>
      </c>
      <c r="Q12" s="53">
        <v>1</v>
      </c>
      <c r="R12" s="53">
        <v>1</v>
      </c>
      <c r="S12" s="54">
        <v>10</v>
      </c>
      <c r="T12" s="55">
        <v>98</v>
      </c>
      <c r="U12" s="51">
        <f t="shared" ref="U12:U17" si="0">S12*T12</f>
        <v>980</v>
      </c>
      <c r="V12" s="56" t="s">
        <v>44</v>
      </c>
      <c r="W12" s="191"/>
      <c r="X12" s="57" t="s">
        <v>45</v>
      </c>
      <c r="Y12" s="195"/>
      <c r="Z12" s="30"/>
      <c r="AA12" s="30"/>
      <c r="AB12" s="58">
        <f>0.515*0.265*0.265*T12</f>
        <v>3.5442557500000005</v>
      </c>
    </row>
    <row r="13" spans="1:28" ht="15.6" x14ac:dyDescent="0.25">
      <c r="A13" s="186"/>
      <c r="B13" s="186"/>
      <c r="C13" s="51">
        <v>533180</v>
      </c>
      <c r="D13" s="186"/>
      <c r="E13" s="186"/>
      <c r="F13" s="186"/>
      <c r="G13" s="186"/>
      <c r="H13" s="186"/>
      <c r="I13" s="186"/>
      <c r="J13" s="189"/>
      <c r="K13" s="52"/>
      <c r="L13" s="53"/>
      <c r="M13" s="52">
        <v>1</v>
      </c>
      <c r="N13" s="53"/>
      <c r="O13" s="52"/>
      <c r="P13" s="53"/>
      <c r="Q13" s="52"/>
      <c r="R13" s="53"/>
      <c r="S13" s="54">
        <v>16</v>
      </c>
      <c r="T13" s="55">
        <v>6</v>
      </c>
      <c r="U13" s="51">
        <f t="shared" si="0"/>
        <v>96</v>
      </c>
      <c r="V13" s="59" t="s">
        <v>46</v>
      </c>
      <c r="W13" s="191"/>
      <c r="X13" s="196" t="s">
        <v>47</v>
      </c>
      <c r="Y13" s="195"/>
      <c r="Z13" s="30"/>
      <c r="AA13" s="30"/>
      <c r="AB13" s="58">
        <f>0.515*0.415*0.265*T13</f>
        <v>0.33982275000000001</v>
      </c>
    </row>
    <row r="14" spans="1:28" ht="15.6" x14ac:dyDescent="0.25">
      <c r="A14" s="186"/>
      <c r="B14" s="186"/>
      <c r="C14" s="51">
        <v>533181</v>
      </c>
      <c r="D14" s="186"/>
      <c r="E14" s="186"/>
      <c r="F14" s="186"/>
      <c r="G14" s="186"/>
      <c r="H14" s="186"/>
      <c r="I14" s="186"/>
      <c r="J14" s="190"/>
      <c r="K14" s="52"/>
      <c r="L14" s="53"/>
      <c r="M14" s="52"/>
      <c r="N14" s="53">
        <v>1</v>
      </c>
      <c r="O14" s="52"/>
      <c r="P14" s="53"/>
      <c r="Q14" s="52"/>
      <c r="R14" s="53"/>
      <c r="S14" s="54">
        <v>16</v>
      </c>
      <c r="T14" s="55">
        <v>6</v>
      </c>
      <c r="U14" s="51">
        <f t="shared" si="0"/>
        <v>96</v>
      </c>
      <c r="V14" s="59" t="s">
        <v>46</v>
      </c>
      <c r="W14" s="191"/>
      <c r="X14" s="197"/>
      <c r="Y14" s="195"/>
      <c r="Z14" s="30"/>
      <c r="AA14" s="30"/>
      <c r="AB14" s="58">
        <f>0.515*0.415*0.265*T14</f>
        <v>0.33982275000000001</v>
      </c>
    </row>
    <row r="15" spans="1:28" ht="15.6" x14ac:dyDescent="0.25">
      <c r="A15" s="186"/>
      <c r="B15" s="186"/>
      <c r="C15" s="51">
        <v>533182</v>
      </c>
      <c r="D15" s="186"/>
      <c r="E15" s="186"/>
      <c r="F15" s="186"/>
      <c r="G15" s="186"/>
      <c r="H15" s="186"/>
      <c r="I15" s="186"/>
      <c r="J15" s="189"/>
      <c r="K15" s="52"/>
      <c r="L15" s="53"/>
      <c r="M15" s="53"/>
      <c r="N15" s="53"/>
      <c r="O15" s="53">
        <v>1</v>
      </c>
      <c r="P15" s="53"/>
      <c r="Q15" s="60"/>
      <c r="R15" s="60"/>
      <c r="S15" s="54">
        <v>16</v>
      </c>
      <c r="T15" s="55">
        <v>6</v>
      </c>
      <c r="U15" s="51">
        <f t="shared" si="0"/>
        <v>96</v>
      </c>
      <c r="V15" s="59" t="s">
        <v>46</v>
      </c>
      <c r="W15" s="191"/>
      <c r="X15" s="197"/>
      <c r="Y15" s="183"/>
      <c r="Z15" s="30"/>
      <c r="AA15" s="30"/>
      <c r="AB15" s="58">
        <f>0.515*0.415*0.265*T15</f>
        <v>0.33982275000000001</v>
      </c>
    </row>
    <row r="16" spans="1:28" ht="15.6" x14ac:dyDescent="0.25">
      <c r="A16" s="186"/>
      <c r="B16" s="186"/>
      <c r="C16" s="51">
        <v>533183</v>
      </c>
      <c r="D16" s="186"/>
      <c r="E16" s="186"/>
      <c r="F16" s="186"/>
      <c r="G16" s="186"/>
      <c r="H16" s="186"/>
      <c r="I16" s="186"/>
      <c r="J16" s="189"/>
      <c r="K16" s="52"/>
      <c r="L16" s="53"/>
      <c r="M16" s="53"/>
      <c r="N16" s="53"/>
      <c r="O16" s="53"/>
      <c r="P16" s="53">
        <v>1</v>
      </c>
      <c r="Q16" s="60"/>
      <c r="R16" s="60"/>
      <c r="S16" s="54">
        <v>16</v>
      </c>
      <c r="T16" s="55">
        <v>6</v>
      </c>
      <c r="U16" s="51">
        <f t="shared" si="0"/>
        <v>96</v>
      </c>
      <c r="V16" s="59" t="s">
        <v>46</v>
      </c>
      <c r="W16" s="191"/>
      <c r="X16" s="197"/>
      <c r="Y16" s="183"/>
      <c r="Z16" s="30"/>
      <c r="AA16" s="30"/>
      <c r="AB16" s="58">
        <f>0.515*0.415*0.265*T16</f>
        <v>0.33982275000000001</v>
      </c>
    </row>
    <row r="17" spans="1:28" ht="15.6" x14ac:dyDescent="0.25">
      <c r="A17" s="186"/>
      <c r="B17" s="186"/>
      <c r="C17" s="51">
        <v>533184</v>
      </c>
      <c r="D17" s="186"/>
      <c r="E17" s="186"/>
      <c r="F17" s="186"/>
      <c r="G17" s="186"/>
      <c r="H17" s="186"/>
      <c r="I17" s="186"/>
      <c r="J17" s="189"/>
      <c r="K17" s="52"/>
      <c r="L17" s="53"/>
      <c r="M17" s="53"/>
      <c r="N17" s="53"/>
      <c r="O17" s="53"/>
      <c r="P17" s="53"/>
      <c r="Q17" s="60">
        <v>1</v>
      </c>
      <c r="R17" s="60"/>
      <c r="S17" s="54">
        <v>16</v>
      </c>
      <c r="T17" s="55">
        <v>6</v>
      </c>
      <c r="U17" s="51">
        <f t="shared" si="0"/>
        <v>96</v>
      </c>
      <c r="V17" s="59" t="s">
        <v>46</v>
      </c>
      <c r="W17" s="191"/>
      <c r="X17" s="197"/>
      <c r="Y17" s="183"/>
      <c r="Z17" s="30"/>
      <c r="AA17" s="30"/>
      <c r="AB17" s="58">
        <f>0.515*0.415*0.265*T17</f>
        <v>0.33982275000000001</v>
      </c>
    </row>
    <row r="18" spans="1:28" ht="14.4" x14ac:dyDescent="0.25">
      <c r="A18" s="186"/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61">
        <f>SUM(T11:T17)</f>
        <v>298</v>
      </c>
      <c r="U18" s="61">
        <f>SUM(U11:U17)</f>
        <v>3500</v>
      </c>
      <c r="V18" s="59"/>
      <c r="W18" s="62"/>
      <c r="X18" s="50"/>
      <c r="Y18" s="30"/>
      <c r="Z18" s="63">
        <f>SUM(Z11:Z17)</f>
        <v>0</v>
      </c>
      <c r="AA18" s="63">
        <f>SUM(AA11:AA17)</f>
        <v>0</v>
      </c>
      <c r="AB18" s="64">
        <f>SUM(AB11:AB17)</f>
        <v>12.534711999999999</v>
      </c>
    </row>
    <row r="19" spans="1:28" ht="15.6" x14ac:dyDescent="0.25">
      <c r="A19" s="65" t="s">
        <v>48</v>
      </c>
      <c r="B19" s="66"/>
      <c r="C19" s="66"/>
      <c r="D19" s="67"/>
      <c r="E19" s="68"/>
      <c r="F19" s="68"/>
      <c r="G19" s="69"/>
      <c r="H19" s="70"/>
      <c r="I19" s="66"/>
      <c r="J19" s="66"/>
      <c r="K19" s="66"/>
      <c r="L19" s="66"/>
      <c r="M19" s="66"/>
      <c r="N19" s="67"/>
      <c r="O19" s="68"/>
      <c r="P19" s="68"/>
      <c r="Q19" s="69"/>
      <c r="R19" s="66"/>
      <c r="S19" s="66"/>
      <c r="T19" s="66">
        <f>T18</f>
        <v>298</v>
      </c>
      <c r="U19" s="66">
        <f>U18</f>
        <v>3500</v>
      </c>
      <c r="V19" s="71"/>
      <c r="W19" s="72"/>
      <c r="X19" s="72"/>
      <c r="Y19" s="73"/>
      <c r="Z19" s="9"/>
      <c r="AA19" s="9"/>
      <c r="AB19" s="74" t="s">
        <v>10</v>
      </c>
    </row>
    <row r="20" spans="1:28" ht="15.6" x14ac:dyDescent="0.25">
      <c r="A20" s="75" t="s">
        <v>49</v>
      </c>
      <c r="B20" s="76"/>
      <c r="C20" s="76"/>
      <c r="D20" s="77"/>
      <c r="E20" s="13"/>
      <c r="F20" s="13"/>
      <c r="G20" s="78" t="s">
        <v>50</v>
      </c>
      <c r="H20" s="79" t="s">
        <v>51</v>
      </c>
      <c r="I20" s="80"/>
      <c r="J20" s="80"/>
      <c r="K20" s="80"/>
      <c r="L20" s="81"/>
      <c r="M20" s="81"/>
      <c r="N20" s="82"/>
      <c r="P20" s="83"/>
      <c r="Q20" s="84" t="s">
        <v>52</v>
      </c>
      <c r="R20" s="85"/>
      <c r="S20" s="86"/>
      <c r="T20" s="85"/>
      <c r="U20" s="87"/>
      <c r="V20" s="88"/>
      <c r="W20" s="89"/>
      <c r="X20" s="90"/>
      <c r="Y20" s="90"/>
      <c r="Z20" s="90"/>
      <c r="AA20" s="91"/>
      <c r="AB20" s="92"/>
    </row>
    <row r="21" spans="1:28" ht="17.399999999999999" x14ac:dyDescent="0.25">
      <c r="A21" s="93" t="s">
        <v>10</v>
      </c>
      <c r="B21" s="94"/>
      <c r="C21" s="95"/>
      <c r="D21" s="96"/>
      <c r="E21" s="97"/>
      <c r="F21" s="97"/>
      <c r="G21" s="98" t="s">
        <v>53</v>
      </c>
      <c r="H21" s="99"/>
      <c r="I21" s="99"/>
      <c r="J21" s="99"/>
      <c r="K21" s="99"/>
      <c r="L21" s="100"/>
      <c r="M21" s="100"/>
      <c r="N21" s="101"/>
      <c r="P21" s="100"/>
      <c r="Q21" s="102" t="s">
        <v>54</v>
      </c>
      <c r="R21" s="103"/>
      <c r="S21" s="104"/>
      <c r="T21" s="105"/>
      <c r="U21" s="105"/>
      <c r="V21" s="105"/>
      <c r="W21" s="105"/>
      <c r="X21" s="105"/>
      <c r="Y21" s="106"/>
      <c r="AA21" s="107"/>
      <c r="AB21" s="92"/>
    </row>
    <row r="22" spans="1:28" ht="17.399999999999999" x14ac:dyDescent="0.25">
      <c r="A22" s="108"/>
      <c r="B22" s="109"/>
      <c r="C22" s="109"/>
      <c r="D22" s="110"/>
      <c r="E22" s="111"/>
      <c r="F22" s="111"/>
      <c r="G22" s="112" t="s">
        <v>55</v>
      </c>
      <c r="H22" s="113"/>
      <c r="I22" s="113"/>
      <c r="J22" s="113"/>
      <c r="K22" s="113"/>
      <c r="L22" s="114"/>
      <c r="M22" s="115"/>
      <c r="N22" s="116"/>
      <c r="P22" s="117"/>
      <c r="Q22" s="102" t="s">
        <v>56</v>
      </c>
      <c r="R22" s="103"/>
      <c r="S22" s="104"/>
      <c r="T22" s="105"/>
      <c r="U22" s="105"/>
      <c r="V22" s="105"/>
      <c r="W22" s="105"/>
      <c r="X22" s="105"/>
      <c r="Y22" s="106"/>
      <c r="AA22" s="107"/>
      <c r="AB22" s="92"/>
    </row>
    <row r="23" spans="1:28" ht="17.399999999999999" x14ac:dyDescent="0.25">
      <c r="A23" s="108" t="s">
        <v>57</v>
      </c>
      <c r="B23" s="26"/>
      <c r="C23" s="26"/>
      <c r="D23" s="110"/>
      <c r="E23" s="17"/>
      <c r="F23" s="17"/>
      <c r="G23" s="112" t="s">
        <v>58</v>
      </c>
      <c r="H23" s="118"/>
      <c r="I23" s="118"/>
      <c r="J23" s="118"/>
      <c r="K23" s="118"/>
      <c r="L23" s="114"/>
      <c r="M23" s="115"/>
      <c r="N23" s="116"/>
      <c r="P23" s="115"/>
      <c r="Q23" s="102" t="s">
        <v>59</v>
      </c>
      <c r="R23" s="103"/>
      <c r="S23" s="104"/>
      <c r="T23" s="103"/>
      <c r="U23" s="119"/>
      <c r="V23" s="103"/>
      <c r="W23" s="120"/>
      <c r="X23" s="106"/>
      <c r="Y23" s="106"/>
      <c r="AA23" s="107"/>
      <c r="AB23" s="92"/>
    </row>
    <row r="24" spans="1:28" ht="17.399999999999999" x14ac:dyDescent="0.25">
      <c r="A24" s="121" t="s">
        <v>60</v>
      </c>
      <c r="B24" s="26"/>
      <c r="C24" s="26"/>
      <c r="D24" s="110"/>
      <c r="E24" s="17"/>
      <c r="F24" s="17"/>
      <c r="G24" s="122" t="s">
        <v>61</v>
      </c>
      <c r="H24" s="1"/>
      <c r="I24" s="123"/>
      <c r="J24" s="123"/>
      <c r="K24" s="123"/>
      <c r="L24" s="123"/>
      <c r="N24" s="107"/>
      <c r="Q24" s="124" t="s">
        <v>62</v>
      </c>
      <c r="R24" s="125"/>
      <c r="S24" s="104"/>
      <c r="T24" s="125"/>
      <c r="U24" s="119"/>
      <c r="V24" s="103"/>
      <c r="W24" s="120"/>
      <c r="X24" s="106"/>
      <c r="Y24" s="106"/>
      <c r="AA24" s="107"/>
      <c r="AB24" s="92"/>
    </row>
    <row r="25" spans="1:28" ht="17.399999999999999" x14ac:dyDescent="0.25">
      <c r="A25" s="121" t="s">
        <v>63</v>
      </c>
      <c r="B25" s="109"/>
      <c r="C25" s="109"/>
      <c r="D25" s="110"/>
      <c r="E25" s="17"/>
      <c r="F25" s="17"/>
      <c r="H25" s="1"/>
      <c r="I25" s="118"/>
      <c r="J25" s="118"/>
      <c r="K25" s="118"/>
      <c r="L25" s="114"/>
      <c r="M25" s="115"/>
      <c r="N25" s="101"/>
      <c r="P25" s="100"/>
      <c r="Q25" s="102" t="s">
        <v>64</v>
      </c>
      <c r="R25" s="103"/>
      <c r="S25" s="104"/>
      <c r="T25" s="103"/>
      <c r="U25" s="119"/>
      <c r="V25" s="103"/>
      <c r="W25" s="120"/>
      <c r="X25" s="106"/>
      <c r="Y25" s="106"/>
      <c r="AA25" s="107"/>
      <c r="AB25" s="92"/>
    </row>
    <row r="26" spans="1:28" ht="17.399999999999999" x14ac:dyDescent="0.25">
      <c r="A26" s="126"/>
      <c r="B26" s="26"/>
      <c r="C26" s="26"/>
      <c r="D26" s="110"/>
      <c r="E26" s="17"/>
      <c r="F26" s="17"/>
      <c r="G26" s="127" t="s">
        <v>65</v>
      </c>
      <c r="H26" s="128"/>
      <c r="I26" s="118"/>
      <c r="J26" s="118"/>
      <c r="K26" s="118"/>
      <c r="L26" s="114"/>
      <c r="M26" s="115"/>
      <c r="N26" s="129"/>
      <c r="P26" s="39"/>
      <c r="Q26" s="124" t="s">
        <v>66</v>
      </c>
      <c r="R26" s="125"/>
      <c r="S26" s="104"/>
      <c r="T26" s="125"/>
      <c r="U26" s="119"/>
      <c r="V26" s="103"/>
      <c r="W26" s="120"/>
      <c r="X26" s="106"/>
      <c r="Y26" s="106"/>
      <c r="AA26" s="107"/>
      <c r="AB26" s="92"/>
    </row>
    <row r="27" spans="1:28" ht="17.399999999999999" x14ac:dyDescent="0.25">
      <c r="A27" s="130"/>
      <c r="B27" s="131"/>
      <c r="C27" s="131"/>
      <c r="D27" s="132"/>
      <c r="E27" s="17"/>
      <c r="F27" s="17"/>
      <c r="G27" s="133" t="s">
        <v>67</v>
      </c>
      <c r="H27" s="134"/>
      <c r="I27" s="134"/>
      <c r="J27" s="134"/>
      <c r="K27" s="134"/>
      <c r="L27" s="135"/>
      <c r="M27" s="136"/>
      <c r="N27" s="137"/>
      <c r="P27" s="138"/>
      <c r="Q27" s="139"/>
      <c r="R27" s="140"/>
      <c r="S27" s="141"/>
      <c r="T27" s="140"/>
      <c r="U27" s="142"/>
      <c r="V27" s="143"/>
      <c r="W27" s="144"/>
      <c r="X27" s="145"/>
      <c r="Y27" s="145"/>
      <c r="Z27" s="146"/>
      <c r="AA27" s="147"/>
      <c r="AB27" s="92"/>
    </row>
    <row r="28" spans="1:28" ht="15" x14ac:dyDescent="0.25">
      <c r="A28" s="48"/>
      <c r="B28" s="48"/>
      <c r="C28" s="48"/>
      <c r="D28" s="148"/>
      <c r="E28" s="148"/>
      <c r="F28" s="148"/>
      <c r="G28" s="148"/>
      <c r="H28" s="149"/>
      <c r="I28" s="150"/>
      <c r="J28" s="150"/>
      <c r="K28" s="150"/>
      <c r="L28" s="150"/>
      <c r="M28" s="39"/>
      <c r="N28" s="39"/>
      <c r="O28" s="151"/>
      <c r="P28" s="151"/>
      <c r="Q28" s="151"/>
      <c r="R28" s="151"/>
      <c r="S28" s="152"/>
      <c r="T28" s="152"/>
      <c r="U28" s="16"/>
      <c r="V28" s="1"/>
      <c r="W28" s="153"/>
      <c r="AB28" s="92"/>
    </row>
    <row r="29" spans="1:28" ht="14.4" x14ac:dyDescent="0.25">
      <c r="A29" s="26"/>
      <c r="B29" s="26"/>
      <c r="C29" s="26"/>
      <c r="D29" s="31"/>
      <c r="E29" s="31"/>
      <c r="F29" s="31"/>
      <c r="G29" s="3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39"/>
      <c r="T29" s="22"/>
      <c r="U29" s="22"/>
      <c r="V29" s="1"/>
      <c r="W29" s="25"/>
      <c r="X29" s="28"/>
      <c r="AB29" s="92"/>
    </row>
  </sheetData>
  <mergeCells count="39">
    <mergeCell ref="Y11:Y17"/>
    <mergeCell ref="X13:X17"/>
    <mergeCell ref="J15:J17"/>
    <mergeCell ref="G11:G17"/>
    <mergeCell ref="H11:H17"/>
    <mergeCell ref="A9:A10"/>
    <mergeCell ref="A18:S18"/>
    <mergeCell ref="I11:I17"/>
    <mergeCell ref="J11:J14"/>
    <mergeCell ref="W11:W17"/>
    <mergeCell ref="A11:A17"/>
    <mergeCell ref="B11:B17"/>
    <mergeCell ref="D11:D17"/>
    <mergeCell ref="E11:E17"/>
    <mergeCell ref="F11:F17"/>
    <mergeCell ref="B9:B10"/>
    <mergeCell ref="C9:C10"/>
    <mergeCell ref="D9:D10"/>
    <mergeCell ref="E9:E10"/>
    <mergeCell ref="G9:G10"/>
    <mergeCell ref="H9:H10"/>
    <mergeCell ref="AA6:AB6"/>
    <mergeCell ref="W7:X7"/>
    <mergeCell ref="Z9:Z10"/>
    <mergeCell ref="AA9:AA10"/>
    <mergeCell ref="AB9:AB10"/>
    <mergeCell ref="W9:W10"/>
    <mergeCell ref="X9:X10"/>
    <mergeCell ref="Y9:Y10"/>
    <mergeCell ref="W1:X3"/>
    <mergeCell ref="W6:X6"/>
    <mergeCell ref="T9:T10"/>
    <mergeCell ref="U9:U10"/>
    <mergeCell ref="V9:V10"/>
    <mergeCell ref="I9:I10"/>
    <mergeCell ref="J9:J10"/>
    <mergeCell ref="K9:R9"/>
    <mergeCell ref="S9:S10"/>
    <mergeCell ref="F9:F10"/>
  </mergeCells>
  <phoneticPr fontId="44" type="noConversion"/>
  <pageMargins left="0.7" right="0.7" top="0.75" bottom="0.75" header="0.3" footer="0.3"/>
  <pageSetup paperSize="6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ExcelReference</vt:lpstr>
      <vt:lpstr>Table</vt:lpstr>
      <vt:lpstr>ExcelVector</vt:lpstr>
      <vt:lpstr>Script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2019-04-21T01:15:53Z</dcterms:modified>
</cp:coreProperties>
</file>