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ThisWorkbook"/>
  <xr:revisionPtr revIDLastSave="0" documentId="13_ncr:1_{5449E2D1-E24D-4E35-9228-305A44895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x" sheetId="1" r:id="rId1"/>
    <sheet name="Math" sheetId="2" r:id="rId2"/>
    <sheet name="Sematics_Back" sheetId="3" r:id="rId3"/>
    <sheet name="Sematics_Normal" sheetId="5" r:id="rId4"/>
    <sheet name="Sematics_RangeInHeaders" sheetId="6" r:id="rId5"/>
    <sheet name="ReRang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3" i="6" l="1"/>
  <c r="AA23" i="6"/>
  <c r="AC22" i="6"/>
  <c r="V22" i="6"/>
  <c r="AC21" i="6"/>
  <c r="V21" i="6"/>
  <c r="AC20" i="6"/>
  <c r="V20" i="6"/>
  <c r="AC19" i="6"/>
  <c r="V19" i="6"/>
  <c r="AC18" i="6"/>
  <c r="V18" i="6"/>
  <c r="AC17" i="6"/>
  <c r="V17" i="6"/>
  <c r="AC16" i="6"/>
  <c r="V16" i="6"/>
  <c r="V24" i="6" l="1"/>
  <c r="AC23" i="6"/>
  <c r="I219" i="3"/>
  <c r="H219" i="3"/>
  <c r="G219" i="3"/>
  <c r="F219" i="3"/>
  <c r="E219" i="3"/>
  <c r="J218" i="3"/>
  <c r="I218" i="3"/>
  <c r="H218" i="3"/>
  <c r="G218" i="3"/>
  <c r="F218" i="3"/>
  <c r="E218" i="3"/>
  <c r="J217" i="3"/>
  <c r="I217" i="3"/>
  <c r="H217" i="3"/>
  <c r="G217" i="3"/>
  <c r="F217" i="3"/>
  <c r="E217" i="3"/>
  <c r="J216" i="3"/>
  <c r="I216" i="3"/>
  <c r="H216" i="3"/>
  <c r="G216" i="3"/>
  <c r="F216" i="3"/>
  <c r="E216" i="3"/>
  <c r="J215" i="3"/>
  <c r="I215" i="3"/>
  <c r="H215" i="3"/>
  <c r="G215" i="3"/>
  <c r="F215" i="3"/>
  <c r="E215" i="3"/>
  <c r="M89" i="3" l="1"/>
  <c r="M90" i="3"/>
  <c r="M91" i="3"/>
  <c r="Q175" i="3"/>
  <c r="S175" i="3" s="1"/>
  <c r="Q176" i="3"/>
  <c r="S176" i="3" s="1"/>
  <c r="Q177" i="3"/>
  <c r="S177" i="3" s="1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<sst xmlns="http://schemas.openxmlformats.org/spreadsheetml/2006/main" count="625" uniqueCount="271">
  <si>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</si>
  <si>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</si>
  <si>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</si>
  <si>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</si>
  <si>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</si>
  <si>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</si>
  <si>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</si>
  <si>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</si>
  <si>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</si>
  <si>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</si>
  <si>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</si>
  <si>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</si>
  <si>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</si>
  <si>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</si>
  <si>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</si>
  <si>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</si>
  <si>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</si>
  <si>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</si>
  <si>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</si>
  <si>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</si>
  <si>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</si>
  <si>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</si>
  <si>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</si>
  <si>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</si>
  <si>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</si>
  <si>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</si>
  <si>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</si>
  <si>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</si>
  <si>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</si>
  <si>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</si>
  <si>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</si>
  <si>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</si>
  <si>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</si>
  <si>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</si>
  <si>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</si>
  <si>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</si>
  <si>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</si>
  <si>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</si>
  <si>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</si>
  <si>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</si>
  <si>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</si>
  <si>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</si>
  <si>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</si>
  <si>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</si>
  <si>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</si>
  <si>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</si>
  <si>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</si>
  <si>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</si>
  <si>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</si>
  <si>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</si>
  <si>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</si>
  <si>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</si>
  <si>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</si>
  <si>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</si>
  <si>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</si>
  <si>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</si>
  <si>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</si>
  <si>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</si>
  <si>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</si>
  <si>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</si>
  <si>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</si>
  <si>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</si>
  <si>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</si>
  <si>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</si>
  <si>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</si>
  <si>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</si>
  <si>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</si>
  <si>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</si>
  <si>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</si>
  <si>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</si>
  <si>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</si>
  <si>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</si>
  <si>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</si>
  <si>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</si>
  <si>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</si>
  <si>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</si>
  <si>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</si>
  <si>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</si>
  <si>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</si>
  <si>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</si>
  <si>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</si>
  <si>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</si>
  <si>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</si>
  <si>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</si>
  <si>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</si>
  <si>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</si>
  <si>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</si>
  <si>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</si>
  <si>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</si>
  <si>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</si>
  <si>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</si>
  <si>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</si>
  <si>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</si>
  <si>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</si>
  <si>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</si>
  <si>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</si>
  <si>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</si>
  <si>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</si>
  <si>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</si>
  <si>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</si>
  <si>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</si>
  <si>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</si>
  <si>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</si>
  <si>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</si>
  <si>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</si>
  <si>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</si>
  <si>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</si>
  <si>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</si>
  <si>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</si>
  <si>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</si>
  <si>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</si>
  <si>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</si>
  <si>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</si>
  <si>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</si>
  <si>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</si>
  <si>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</si>
  <si>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</si>
  <si>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</si>
  <si>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</si>
  <si>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</si>
  <si>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</si>
  <si>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</si>
  <si>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</si>
  <si>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</si>
  <si>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</si>
  <si>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</si>
  <si>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</si>
  <si>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</si>
  <si>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</si>
  <si>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</si>
  <si>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</si>
  <si>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</si>
  <si>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</si>
  <si>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</si>
  <si>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</si>
  <si>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</si>
  <si>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</si>
  <si>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</si>
  <si>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</si>
  <si>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</si>
  <si>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</si>
  <si>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</si>
  <si>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</si>
  <si>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</si>
  <si>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</si>
  <si>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</si>
  <si>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</si>
  <si>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</si>
  <si>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</si>
  <si>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</si>
  <si>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</si>
  <si>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</si>
  <si>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</si>
  <si>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</si>
  <si>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</si>
  <si>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</si>
  <si>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</si>
  <si>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</si>
  <si>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</si>
  <si>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</si>
  <si>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</si>
  <si>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</si>
  <si>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</si>
  <si>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</si>
  <si>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</si>
  <si>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</si>
  <si>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</si>
  <si>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</si>
  <si>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</si>
  <si>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</si>
  <si>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</si>
  <si>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</si>
  <si>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</si>
  <si>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</si>
  <si>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</si>
  <si>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</si>
  <si>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</si>
  <si>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</si>
  <si>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</si>
  <si>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</si>
  <si>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</si>
  <si>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</si>
  <si>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</si>
  <si>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</si>
  <si>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</si>
  <si>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</si>
  <si>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</si>
  <si>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</si>
  <si>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</si>
  <si>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</si>
  <si>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</si>
  <si>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</si>
  <si>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</si>
  <si>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</si>
  <si>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</si>
  <si>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</si>
  <si>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</si>
  <si>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</si>
  <si>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</si>
  <si>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</si>
  <si>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</si>
  <si>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</si>
  <si>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</si>
  <si>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</si>
  <si>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</si>
  <si>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</si>
  <si>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</si>
  <si>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</si>
  <si>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</si>
  <si>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</si>
  <si>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</si>
  <si>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</si>
  <si>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</si>
  <si>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</si>
  <si>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</si>
  <si>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</si>
  <si>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</si>
  <si>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</si>
  <si>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</si>
  <si>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</si>
  <si>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</si>
  <si>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</si>
  <si>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</si>
  <si>
    <t>Table4NormalHeaders</t>
    <phoneticPr fontId="3" type="noConversion"/>
  </si>
  <si>
    <t>Meged</t>
    <phoneticPr fontId="3" type="noConversion"/>
  </si>
  <si>
    <t>C2</t>
    <phoneticPr fontId="3" type="noConversion"/>
  </si>
  <si>
    <t>C3</t>
    <phoneticPr fontId="3" type="noConversion"/>
  </si>
  <si>
    <t>D2</t>
    <phoneticPr fontId="3" type="noConversion"/>
  </si>
  <si>
    <t>D6:E6</t>
    <phoneticPr fontId="3" type="noConversion"/>
  </si>
  <si>
    <t>鞋 舌3</t>
    <phoneticPr fontId="3" type="noConversion"/>
  </si>
  <si>
    <t>size</t>
    <phoneticPr fontId="3" type="noConversion"/>
  </si>
  <si>
    <t>Red</t>
    <phoneticPr fontId="3" type="noConversion"/>
  </si>
  <si>
    <t>Blue</t>
    <phoneticPr fontId="3" type="noConversion"/>
  </si>
  <si>
    <t>White</t>
    <phoneticPr fontId="3" type="noConversion"/>
  </si>
  <si>
    <t>Black</t>
    <phoneticPr fontId="3" type="noConversion"/>
  </si>
  <si>
    <t>Navy</t>
    <phoneticPr fontId="3" type="noConversion"/>
  </si>
  <si>
    <t>日期</t>
  </si>
  <si>
    <t>尺码/数量（张）</t>
  </si>
  <si>
    <t>尺码</t>
  </si>
  <si>
    <t>08/21</t>
  </si>
  <si>
    <t>07/21</t>
  </si>
  <si>
    <t>Pivot Table1</t>
    <phoneticPr fontId="3" type="noConversion"/>
  </si>
  <si>
    <t>Pivot Table Headers1</t>
    <phoneticPr fontId="3" type="noConversion"/>
  </si>
  <si>
    <t>Normal Columns1</t>
    <phoneticPr fontId="3" type="noConversion"/>
  </si>
  <si>
    <t>Multiple Rows Headers1</t>
    <phoneticPr fontId="3" type="noConversion"/>
  </si>
  <si>
    <t>Normal Columns1 Test</t>
    <phoneticPr fontId="3" type="noConversion"/>
  </si>
  <si>
    <t>Multiple Rows Headers1 Test</t>
    <phoneticPr fontId="3" type="noConversion"/>
  </si>
  <si>
    <t>Pivot Table Headers1 Test</t>
    <phoneticPr fontId="3" type="noConversion"/>
  </si>
  <si>
    <t>Pivot Table1 Test</t>
    <phoneticPr fontId="3" type="noConversion"/>
  </si>
  <si>
    <t>SS</t>
    <phoneticPr fontId="3" type="noConversion"/>
  </si>
  <si>
    <t>mxMany1Op</t>
    <phoneticPr fontId="3" type="noConversion"/>
  </si>
  <si>
    <t>mxMany1Op_Starter</t>
    <phoneticPr fontId="3" type="noConversion"/>
  </si>
  <si>
    <t>cm_op_1</t>
    <phoneticPr fontId="3" type="noConversion"/>
  </si>
  <si>
    <t>cm_op_2</t>
    <phoneticPr fontId="3" type="noConversion"/>
  </si>
  <si>
    <t>cm_op_3</t>
    <phoneticPr fontId="3" type="noConversion"/>
  </si>
  <si>
    <t>cm_op_4</t>
    <phoneticPr fontId="3" type="noConversion"/>
  </si>
  <si>
    <t>Column2</t>
  </si>
  <si>
    <t>Column3</t>
  </si>
  <si>
    <t>Column4</t>
  </si>
  <si>
    <t>D</t>
    <phoneticPr fontId="3" type="noConversion"/>
  </si>
  <si>
    <t>ContentsTable</t>
    <phoneticPr fontId="3" type="noConversion"/>
  </si>
  <si>
    <t>OneColumnContentsTableHeader</t>
    <phoneticPr fontId="3" type="noConversion"/>
  </si>
  <si>
    <t>MultipleContentsTableHeader</t>
    <phoneticPr fontId="3" type="noConversion"/>
  </si>
  <si>
    <t>mxEOF</t>
    <phoneticPr fontId="3" type="noConversion"/>
  </si>
  <si>
    <t>mxEOF_STRAT</t>
    <phoneticPr fontId="3" type="noConversion"/>
  </si>
  <si>
    <t>mxEOF_END</t>
    <phoneticPr fontId="3" type="noConversion"/>
  </si>
  <si>
    <t>mxEOF_R2</t>
    <phoneticPr fontId="3" type="noConversion"/>
  </si>
  <si>
    <t>cm_skip_2</t>
    <phoneticPr fontId="3" type="noConversion"/>
  </si>
  <si>
    <t>mxEmptyRow</t>
    <phoneticPr fontId="3" type="noConversion"/>
  </si>
  <si>
    <t>mxEmptyRow_Starter</t>
    <phoneticPr fontId="3" type="noConversion"/>
  </si>
  <si>
    <t>mxEmptyRow_End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</si>
</sst>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211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0" fillId="0" borderId="0" xfId="0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0" xfId="0" applyFill="1"/>
    <xf numFmtId="0" fontId="21" fillId="0" borderId="9" xfId="0" applyFont="1" applyBorder="1" applyAlignment="1">
      <alignment horizontal="center" vertical="center"/>
    </xf>
    <xf numFmtId="0" fontId="17" fillId="13" borderId="23" xfId="0" applyFont="1" applyFill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5" borderId="6" xfId="3" applyAlignment="1">
      <alignment vertical="center" wrapText="1"/>
    </xf>
    <xf numFmtId="0" fontId="7" fillId="5" borderId="9" xfId="3" applyBorder="1" applyAlignment="1">
      <alignment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" fillId="0" borderId="0" xfId="1" applyFill="1" applyAlignment="1">
      <alignment horizontal="center" vertical="center"/>
    </xf>
    <xf numFmtId="0" fontId="1" fillId="22" borderId="0" xfId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2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0" fillId="0" borderId="7" xfId="0" applyBorder="1" applyAlignment="1">
      <alignment horizontal="center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7" fillId="5" borderId="8" xfId="3" applyBorder="1" applyAlignment="1">
      <alignment horizontal="center" vertical="center" wrapText="1"/>
    </xf>
    <xf numFmtId="0" fontId="7" fillId="5" borderId="13" xfId="3" applyBorder="1" applyAlignment="1">
      <alignment horizontal="center" vertical="center" wrapText="1"/>
    </xf>
    <xf numFmtId="0" fontId="7" fillId="5" borderId="10" xfId="3" applyBorder="1" applyAlignment="1">
      <alignment horizontal="center" vertical="center" wrapText="1"/>
    </xf>
    <xf numFmtId="0" fontId="7" fillId="5" borderId="40" xfId="3" applyBorder="1" applyAlignment="1">
      <alignment horizontal="center" vertical="center" wrapText="1"/>
    </xf>
    <xf numFmtId="0" fontId="17" fillId="13" borderId="38" xfId="0" applyFont="1" applyFill="1" applyBorder="1" applyAlignment="1">
      <alignment horizontal="center" vertical="center" wrapText="1"/>
    </xf>
    <xf numFmtId="0" fontId="17" fillId="13" borderId="39" xfId="0" applyFont="1" applyFill="1" applyBorder="1" applyAlignment="1">
      <alignment horizontal="center" vertical="center" wrapText="1"/>
    </xf>
    <xf numFmtId="0" fontId="17" fillId="13" borderId="36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7" fillId="13" borderId="36" xfId="0" applyFont="1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19</xdr:row>
      <xdr:rowOff>266700</xdr:rowOff>
    </xdr:from>
    <xdr:to>
      <xdr:col>7</xdr:col>
      <xdr:colOff>960120</xdr:colOff>
      <xdr:row>20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F33CB1B2-9A75-465C-AD4F-37FA8584D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52044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20B5E-AB10-460E-8E84-A3316A230B16}" name="Table1" displayName="Table1" ref="B22:E33" totalsRowShown="0">
  <autoFilter ref="B22:E33" xr:uid="{0F020B5E-AB10-460E-8E84-A3316A230B16}"/>
  <tableColumns count="4">
    <tableColumn id="1" xr3:uid="{914BC0A9-A83E-4F09-A4B0-42ED4A433594}" name="MultipleContentsTableHeader"/>
    <tableColumn id="2" xr3:uid="{5C34AD47-38CC-478C-95F2-4BD19DE6D543}" name="Column2"/>
    <tableColumn id="3" xr3:uid="{44D097E3-4E64-466B-AA25-CA6E7E0CFFA7}" name="Column3"/>
    <tableColumn id="4" xr3:uid="{5EEBD59D-1A0A-47EF-A37B-CC165B40FB6E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35E9F7-9932-487D-A5EA-0AAB04ED34E6}" name="Table13" displayName="Table13" ref="B36:B45" totalsRowShown="0" tableBorderDxfId="0">
  <autoFilter ref="B36:B45" xr:uid="{AC35E9F7-9932-487D-A5EA-0AAB04ED34E6}"/>
  <tableColumns count="1">
    <tableColumn id="1" xr3:uid="{E84AD391-C107-49BB-B1A6-E3BBE69CBD64}" name="OneColumnContentsTableHea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0"/>
  <sheetViews>
    <sheetView tabSelected="1" topLeftCell="A93" workbookViewId="0">
      <selection activeCell="D109" sqref="D109"/>
    </sheetView>
  </sheetViews>
  <sheetFormatPr defaultRowHeight="13.8" x14ac:dyDescent="0.25"/>
  <cols>
    <col min="1" max="1" width="15" customWidth="1"/>
    <col min="2" max="5" width="12.77734375" customWidth="1"/>
    <col min="10" max="10" width="15.6640625" customWidth="1"/>
  </cols>
  <sheetData>
    <row r="1" spans="1:11" x14ac:dyDescent="0.25">
      <c r="A1" s="1" t="s">
        <v>1</v>
      </c>
    </row>
    <row r="2" spans="1:11" x14ac:dyDescent="0.25">
      <c r="A2" s="2" t="s">
        <v>0</v>
      </c>
      <c r="B2" t="s">
        <v>6</v>
      </c>
    </row>
    <row r="5" spans="1:11" x14ac:dyDescent="0.25">
      <c r="A5" s="1" t="s">
        <v>73</v>
      </c>
    </row>
    <row r="6" spans="1:11" x14ac:dyDescent="0.25">
      <c r="A6" s="2" t="s">
        <v>0</v>
      </c>
      <c r="C6" t="s">
        <v>155</v>
      </c>
      <c r="D6" s="116" t="s">
        <v>74</v>
      </c>
      <c r="E6" s="116"/>
      <c r="G6" s="116" t="s">
        <v>75</v>
      </c>
      <c r="H6" s="116"/>
    </row>
    <row r="8" spans="1:11" x14ac:dyDescent="0.25">
      <c r="A8" s="1" t="s">
        <v>263</v>
      </c>
    </row>
    <row r="9" spans="1:11" x14ac:dyDescent="0.25">
      <c r="A9" s="2" t="s">
        <v>0</v>
      </c>
      <c r="B9" t="s">
        <v>264</v>
      </c>
      <c r="J9" t="s">
        <v>266</v>
      </c>
      <c r="K9" t="s">
        <v>265</v>
      </c>
    </row>
    <row r="11" spans="1:11" x14ac:dyDescent="0.25">
      <c r="A11" s="1" t="s">
        <v>48</v>
      </c>
    </row>
    <row r="12" spans="1:11" x14ac:dyDescent="0.25">
      <c r="A12" s="2" t="s">
        <v>0</v>
      </c>
      <c r="B12" t="s">
        <v>49</v>
      </c>
      <c r="C12" t="s">
        <v>50</v>
      </c>
    </row>
    <row r="15" spans="1:11" x14ac:dyDescent="0.25">
      <c r="A15" s="1" t="s">
        <v>3</v>
      </c>
    </row>
    <row r="16" spans="1:11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114" t="s">
        <v>0</v>
      </c>
      <c r="B22" t="s">
        <v>7</v>
      </c>
    </row>
    <row r="23" spans="1:4" x14ac:dyDescent="0.25">
      <c r="A23" s="114"/>
      <c r="B23" t="s">
        <v>8</v>
      </c>
    </row>
    <row r="26" spans="1:4" x14ac:dyDescent="0.25">
      <c r="A26" s="1" t="s">
        <v>13</v>
      </c>
    </row>
    <row r="27" spans="1:4" x14ac:dyDescent="0.25">
      <c r="A27" s="114" t="s">
        <v>0</v>
      </c>
      <c r="B27" t="s">
        <v>14</v>
      </c>
    </row>
    <row r="28" spans="1:4" x14ac:dyDescent="0.25">
      <c r="A28" s="114"/>
      <c r="B28" t="s">
        <v>15</v>
      </c>
    </row>
    <row r="29" spans="1:4" x14ac:dyDescent="0.25">
      <c r="A29" s="114"/>
      <c r="B29" t="s">
        <v>16</v>
      </c>
    </row>
    <row r="31" spans="1:4" x14ac:dyDescent="0.25">
      <c r="A31" s="1" t="s">
        <v>68</v>
      </c>
    </row>
    <row r="32" spans="1:4" x14ac:dyDescent="0.25">
      <c r="A32" s="114" t="s">
        <v>0</v>
      </c>
      <c r="B32" t="s">
        <v>69</v>
      </c>
      <c r="C32" t="s">
        <v>70</v>
      </c>
      <c r="D32" t="s">
        <v>71</v>
      </c>
    </row>
    <row r="33" spans="1:3" x14ac:dyDescent="0.25">
      <c r="A33" s="114"/>
    </row>
    <row r="34" spans="1:3" x14ac:dyDescent="0.25">
      <c r="A34" s="114"/>
    </row>
    <row r="36" spans="1:3" x14ac:dyDescent="0.25">
      <c r="A36" s="1" t="s">
        <v>38</v>
      </c>
    </row>
    <row r="37" spans="1:3" x14ac:dyDescent="0.25">
      <c r="A37" s="114" t="s">
        <v>0</v>
      </c>
      <c r="B37" t="s">
        <v>39</v>
      </c>
      <c r="C37" t="s">
        <v>40</v>
      </c>
    </row>
    <row r="38" spans="1:3" x14ac:dyDescent="0.25">
      <c r="A38" s="114"/>
      <c r="C38" t="s">
        <v>41</v>
      </c>
    </row>
    <row r="39" spans="1:3" x14ac:dyDescent="0.25">
      <c r="A39" s="114"/>
    </row>
    <row r="41" spans="1:3" x14ac:dyDescent="0.25">
      <c r="A41" s="1" t="s">
        <v>17</v>
      </c>
    </row>
    <row r="42" spans="1:3" x14ac:dyDescent="0.25">
      <c r="A42" s="114" t="s">
        <v>0</v>
      </c>
      <c r="B42" t="s">
        <v>18</v>
      </c>
      <c r="C42" t="s">
        <v>21</v>
      </c>
    </row>
    <row r="43" spans="1:3" x14ac:dyDescent="0.25">
      <c r="A43" s="114"/>
      <c r="B43" t="s">
        <v>19</v>
      </c>
    </row>
    <row r="44" spans="1:3" x14ac:dyDescent="0.25">
      <c r="A44" s="114"/>
      <c r="B44" t="s">
        <v>20</v>
      </c>
    </row>
    <row r="47" spans="1:3" x14ac:dyDescent="0.25">
      <c r="A47" s="1" t="s">
        <v>26</v>
      </c>
    </row>
    <row r="48" spans="1:3" x14ac:dyDescent="0.25">
      <c r="A48" s="114" t="s">
        <v>0</v>
      </c>
      <c r="B48" t="s">
        <v>22</v>
      </c>
      <c r="C48" t="s">
        <v>23</v>
      </c>
    </row>
    <row r="49" spans="1:4" x14ac:dyDescent="0.25">
      <c r="A49" s="114"/>
      <c r="B49" t="s">
        <v>24</v>
      </c>
    </row>
    <row r="50" spans="1:4" x14ac:dyDescent="0.25">
      <c r="A50" s="114"/>
      <c r="B50" t="s">
        <v>25</v>
      </c>
    </row>
    <row r="52" spans="1:4" x14ac:dyDescent="0.25">
      <c r="A52" s="1" t="s">
        <v>31</v>
      </c>
    </row>
    <row r="53" spans="1:4" x14ac:dyDescent="0.25">
      <c r="A53" s="114" t="s">
        <v>0</v>
      </c>
      <c r="B53" s="31" t="s">
        <v>27</v>
      </c>
      <c r="C53" s="31" t="s">
        <v>72</v>
      </c>
      <c r="D53" s="34" t="s">
        <v>28</v>
      </c>
    </row>
    <row r="54" spans="1:4" x14ac:dyDescent="0.25">
      <c r="A54" s="114"/>
      <c r="B54" s="35" t="s">
        <v>113</v>
      </c>
      <c r="C54" s="31" t="s">
        <v>29</v>
      </c>
      <c r="D54" s="31" t="s">
        <v>30</v>
      </c>
    </row>
    <row r="55" spans="1:4" x14ac:dyDescent="0.25">
      <c r="A55" s="114"/>
      <c r="B55" s="35" t="s">
        <v>114</v>
      </c>
      <c r="C55" s="35" t="s">
        <v>115</v>
      </c>
    </row>
    <row r="56" spans="1:4" x14ac:dyDescent="0.25">
      <c r="A56" s="114"/>
      <c r="B56" s="32" t="s">
        <v>116</v>
      </c>
    </row>
    <row r="58" spans="1:4" x14ac:dyDescent="0.25">
      <c r="A58" s="1" t="s">
        <v>32</v>
      </c>
    </row>
    <row r="59" spans="1:4" x14ac:dyDescent="0.25">
      <c r="A59" s="114" t="s">
        <v>0</v>
      </c>
      <c r="B59" t="s">
        <v>33</v>
      </c>
      <c r="C59" t="s">
        <v>34</v>
      </c>
    </row>
    <row r="60" spans="1:4" x14ac:dyDescent="0.25">
      <c r="A60" s="114"/>
      <c r="C60" t="s">
        <v>36</v>
      </c>
    </row>
    <row r="61" spans="1:4" x14ac:dyDescent="0.25">
      <c r="A61" s="114"/>
      <c r="C61" t="s">
        <v>37</v>
      </c>
      <c r="D61" t="s">
        <v>35</v>
      </c>
    </row>
    <row r="64" spans="1:4" x14ac:dyDescent="0.25">
      <c r="A64" s="1" t="s">
        <v>117</v>
      </c>
    </row>
    <row r="65" spans="1:6" x14ac:dyDescent="0.25">
      <c r="A65" s="2" t="s">
        <v>0</v>
      </c>
      <c r="B65" t="s">
        <v>118</v>
      </c>
    </row>
    <row r="66" spans="1:6" x14ac:dyDescent="0.25">
      <c r="A66" s="2"/>
      <c r="B66" t="s">
        <v>119</v>
      </c>
      <c r="C66" t="s">
        <v>120</v>
      </c>
      <c r="D66" t="s">
        <v>123</v>
      </c>
    </row>
    <row r="67" spans="1:6" x14ac:dyDescent="0.25">
      <c r="A67" s="2"/>
      <c r="C67" t="s">
        <v>121</v>
      </c>
      <c r="D67" t="s">
        <v>122</v>
      </c>
    </row>
    <row r="68" spans="1:6" x14ac:dyDescent="0.25">
      <c r="A68" s="33"/>
    </row>
    <row r="71" spans="1:6" x14ac:dyDescent="0.25">
      <c r="A71" s="1" t="s">
        <v>127</v>
      </c>
    </row>
    <row r="72" spans="1:6" x14ac:dyDescent="0.25">
      <c r="A72" s="2" t="s">
        <v>0</v>
      </c>
      <c r="B72" t="s">
        <v>128</v>
      </c>
      <c r="C72" t="s">
        <v>129</v>
      </c>
      <c r="D72" t="s">
        <v>132</v>
      </c>
      <c r="E72" t="s">
        <v>133</v>
      </c>
      <c r="F72" t="s">
        <v>134</v>
      </c>
    </row>
    <row r="73" spans="1:6" x14ac:dyDescent="0.25">
      <c r="A73" s="2"/>
      <c r="C73" t="s">
        <v>130</v>
      </c>
      <c r="D73" t="s">
        <v>136</v>
      </c>
      <c r="E73" t="s">
        <v>135</v>
      </c>
      <c r="F73" t="s">
        <v>137</v>
      </c>
    </row>
    <row r="74" spans="1:6" x14ac:dyDescent="0.25">
      <c r="A74" s="2"/>
      <c r="C74" t="s">
        <v>131</v>
      </c>
    </row>
    <row r="75" spans="1:6" x14ac:dyDescent="0.25">
      <c r="A75" s="33"/>
    </row>
    <row r="76" spans="1:6" x14ac:dyDescent="0.25">
      <c r="A76" s="33"/>
      <c r="C76" t="s">
        <v>138</v>
      </c>
    </row>
    <row r="79" spans="1:6" x14ac:dyDescent="0.25">
      <c r="A79" s="1" t="s">
        <v>42</v>
      </c>
    </row>
    <row r="80" spans="1:6" x14ac:dyDescent="0.25">
      <c r="A80" s="114" t="s">
        <v>0</v>
      </c>
      <c r="B80" t="s">
        <v>51</v>
      </c>
      <c r="C80" t="s">
        <v>52</v>
      </c>
      <c r="D80" t="s">
        <v>53</v>
      </c>
      <c r="E80" t="s">
        <v>54</v>
      </c>
    </row>
    <row r="81" spans="1:8" x14ac:dyDescent="0.25">
      <c r="A81" s="114"/>
    </row>
    <row r="82" spans="1:8" x14ac:dyDescent="0.25">
      <c r="A82" s="114"/>
    </row>
    <row r="86" spans="1:8" x14ac:dyDescent="0.25">
      <c r="A86" s="1" t="s">
        <v>43</v>
      </c>
    </row>
    <row r="87" spans="1:8" x14ac:dyDescent="0.25">
      <c r="A87" s="114" t="s">
        <v>0</v>
      </c>
      <c r="B87" t="s">
        <v>55</v>
      </c>
    </row>
    <row r="88" spans="1:8" x14ac:dyDescent="0.25">
      <c r="A88" s="114"/>
      <c r="B88" t="s">
        <v>56</v>
      </c>
    </row>
    <row r="89" spans="1:8" x14ac:dyDescent="0.25">
      <c r="A89" s="114"/>
      <c r="B89" t="s">
        <v>57</v>
      </c>
    </row>
    <row r="90" spans="1:8" x14ac:dyDescent="0.25">
      <c r="A90" s="114"/>
      <c r="B90" t="s">
        <v>58</v>
      </c>
    </row>
    <row r="94" spans="1:8" x14ac:dyDescent="0.25">
      <c r="A94" s="1" t="s">
        <v>47</v>
      </c>
    </row>
    <row r="95" spans="1:8" x14ac:dyDescent="0.25">
      <c r="A95" s="114" t="s">
        <v>0</v>
      </c>
      <c r="B95" t="s">
        <v>44</v>
      </c>
      <c r="D95" t="s">
        <v>267</v>
      </c>
      <c r="E95" t="s">
        <v>45</v>
      </c>
      <c r="H95" t="s">
        <v>46</v>
      </c>
    </row>
    <row r="96" spans="1:8" x14ac:dyDescent="0.25">
      <c r="A96" s="114"/>
    </row>
    <row r="97" spans="1:4" x14ac:dyDescent="0.25">
      <c r="A97" s="114"/>
    </row>
    <row r="100" spans="1:4" x14ac:dyDescent="0.25">
      <c r="A100" s="1" t="s">
        <v>268</v>
      </c>
    </row>
    <row r="101" spans="1:4" x14ac:dyDescent="0.25">
      <c r="A101" s="115" t="s">
        <v>0</v>
      </c>
      <c r="B101" t="s">
        <v>269</v>
      </c>
      <c r="D101" t="s">
        <v>270</v>
      </c>
    </row>
    <row r="102" spans="1:4" x14ac:dyDescent="0.25">
      <c r="A102" s="115"/>
    </row>
    <row r="103" spans="1:4" x14ac:dyDescent="0.25">
      <c r="A103" s="115"/>
      <c r="B103">
        <v>2</v>
      </c>
    </row>
    <row r="104" spans="1:4" x14ac:dyDescent="0.25">
      <c r="A104" s="115"/>
      <c r="D104">
        <v>3</v>
      </c>
    </row>
    <row r="105" spans="1:4" x14ac:dyDescent="0.25">
      <c r="A105" s="115"/>
    </row>
    <row r="106" spans="1:4" x14ac:dyDescent="0.25">
      <c r="A106" s="113"/>
    </row>
    <row r="107" spans="1:4" x14ac:dyDescent="0.25">
      <c r="A107" s="113"/>
    </row>
    <row r="108" spans="1:4" x14ac:dyDescent="0.25">
      <c r="A108" s="113"/>
      <c r="B108" t="s">
        <v>269</v>
      </c>
      <c r="D108" t="s">
        <v>270</v>
      </c>
    </row>
    <row r="109" spans="1:4" x14ac:dyDescent="0.25">
      <c r="A109" s="113"/>
      <c r="B109">
        <v>1</v>
      </c>
    </row>
    <row r="110" spans="1:4" x14ac:dyDescent="0.25">
      <c r="A110" s="113"/>
      <c r="B110">
        <v>2</v>
      </c>
    </row>
    <row r="111" spans="1:4" x14ac:dyDescent="0.25">
      <c r="A111" s="113"/>
      <c r="D111">
        <v>3</v>
      </c>
    </row>
    <row r="112" spans="1:4" x14ac:dyDescent="0.25">
      <c r="A112" s="113"/>
    </row>
    <row r="113" spans="1:10" x14ac:dyDescent="0.25">
      <c r="A113" s="112"/>
    </row>
    <row r="114" spans="1:10" x14ac:dyDescent="0.25">
      <c r="A114" s="112"/>
    </row>
    <row r="115" spans="1:10" x14ac:dyDescent="0.25">
      <c r="A115" s="112"/>
    </row>
    <row r="116" spans="1:10" x14ac:dyDescent="0.25">
      <c r="A116" s="112"/>
    </row>
    <row r="117" spans="1:10" x14ac:dyDescent="0.25">
      <c r="A117" s="1" t="s">
        <v>250</v>
      </c>
    </row>
    <row r="118" spans="1:10" x14ac:dyDescent="0.25">
      <c r="A118" s="114" t="s">
        <v>0</v>
      </c>
      <c r="B118" t="s">
        <v>251</v>
      </c>
      <c r="D118" t="s">
        <v>252</v>
      </c>
      <c r="E118" t="s">
        <v>253</v>
      </c>
      <c r="G118" t="s">
        <v>254</v>
      </c>
      <c r="J118" t="s">
        <v>255</v>
      </c>
    </row>
    <row r="119" spans="1:10" x14ac:dyDescent="0.25">
      <c r="A119" s="114"/>
    </row>
    <row r="120" spans="1:10" x14ac:dyDescent="0.25">
      <c r="A120" s="114"/>
    </row>
    <row r="123" spans="1:10" x14ac:dyDescent="0.25">
      <c r="A123" s="1" t="s">
        <v>76</v>
      </c>
    </row>
    <row r="124" spans="1:10" x14ac:dyDescent="0.25">
      <c r="A124" s="114" t="s">
        <v>0</v>
      </c>
      <c r="B124" t="s">
        <v>77</v>
      </c>
      <c r="C124" t="s">
        <v>78</v>
      </c>
      <c r="D124" t="s">
        <v>124</v>
      </c>
    </row>
    <row r="125" spans="1:10" x14ac:dyDescent="0.25">
      <c r="A125" s="114"/>
    </row>
    <row r="126" spans="1:10" x14ac:dyDescent="0.25">
      <c r="A126" s="114"/>
    </row>
    <row r="131" spans="1:9" x14ac:dyDescent="0.25">
      <c r="A131" s="1" t="s">
        <v>59</v>
      </c>
    </row>
    <row r="132" spans="1:9" x14ac:dyDescent="0.25">
      <c r="A132" s="114" t="s">
        <v>0</v>
      </c>
      <c r="B132" t="s">
        <v>60</v>
      </c>
      <c r="D132" t="s">
        <v>61</v>
      </c>
      <c r="E132" t="s">
        <v>62</v>
      </c>
      <c r="H132" t="s">
        <v>63</v>
      </c>
      <c r="I132" t="s">
        <v>194</v>
      </c>
    </row>
    <row r="133" spans="1:9" x14ac:dyDescent="0.25">
      <c r="A133" s="114"/>
    </row>
    <row r="134" spans="1:9" x14ac:dyDescent="0.25">
      <c r="A134" s="114"/>
    </row>
    <row r="137" spans="1:9" x14ac:dyDescent="0.25">
      <c r="A137" s="1" t="s">
        <v>154</v>
      </c>
    </row>
    <row r="138" spans="1:9" x14ac:dyDescent="0.25">
      <c r="A138" s="114" t="s">
        <v>0</v>
      </c>
      <c r="B138" t="s">
        <v>60</v>
      </c>
      <c r="D138" t="s">
        <v>61</v>
      </c>
      <c r="E138" t="s">
        <v>62</v>
      </c>
      <c r="H138" t="s">
        <v>63</v>
      </c>
      <c r="I138" t="s">
        <v>194</v>
      </c>
    </row>
    <row r="139" spans="1:9" x14ac:dyDescent="0.25">
      <c r="A139" s="114"/>
    </row>
    <row r="140" spans="1:9" x14ac:dyDescent="0.25">
      <c r="A140" s="114"/>
    </row>
  </sheetData>
  <mergeCells count="18">
    <mergeCell ref="D6:E6"/>
    <mergeCell ref="G6:H6"/>
    <mergeCell ref="A118:A120"/>
    <mergeCell ref="A132:A134"/>
    <mergeCell ref="A22:A23"/>
    <mergeCell ref="A27:A29"/>
    <mergeCell ref="A42:A44"/>
    <mergeCell ref="A48:A50"/>
    <mergeCell ref="A80:A82"/>
    <mergeCell ref="A87:A90"/>
    <mergeCell ref="A95:A97"/>
    <mergeCell ref="A59:A61"/>
    <mergeCell ref="A37:A39"/>
    <mergeCell ref="A32:A34"/>
    <mergeCell ref="A101:A105"/>
    <mergeCell ref="A53:A56"/>
    <mergeCell ref="A124:A126"/>
    <mergeCell ref="A138:A140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sheetPr codeName="Sheet2"/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64</v>
      </c>
    </row>
    <row r="2" spans="1:2" x14ac:dyDescent="0.25">
      <c r="A2" s="114" t="s">
        <v>0</v>
      </c>
      <c r="B2">
        <v>1</v>
      </c>
    </row>
    <row r="3" spans="1:2" x14ac:dyDescent="0.25">
      <c r="A3" s="114"/>
      <c r="B3">
        <v>2</v>
      </c>
    </row>
    <row r="4" spans="1:2" x14ac:dyDescent="0.25">
      <c r="A4" s="114"/>
    </row>
    <row r="5" spans="1:2" x14ac:dyDescent="0.25">
      <c r="A5" s="114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sheetPr codeName="Sheet3"/>
  <dimension ref="A1:AC230"/>
  <sheetViews>
    <sheetView topLeftCell="A181" zoomScaleNormal="100" workbookViewId="0">
      <selection activeCell="C177" sqref="C177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66</v>
      </c>
    </row>
    <row r="2" spans="1:10" x14ac:dyDescent="0.25">
      <c r="A2" s="117" t="s">
        <v>0</v>
      </c>
      <c r="B2" s="118" t="s">
        <v>65</v>
      </c>
      <c r="C2" s="119"/>
      <c r="D2" s="119"/>
      <c r="E2" s="119"/>
      <c r="F2" s="119"/>
      <c r="G2" s="119"/>
      <c r="H2" s="119"/>
      <c r="I2" s="120"/>
      <c r="J2" s="128"/>
    </row>
    <row r="3" spans="1:10" x14ac:dyDescent="0.25">
      <c r="A3" s="117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28"/>
    </row>
    <row r="7" spans="1:10" x14ac:dyDescent="0.25">
      <c r="A7" s="1" t="s">
        <v>67</v>
      </c>
    </row>
    <row r="8" spans="1:10" x14ac:dyDescent="0.25">
      <c r="A8" s="117" t="s">
        <v>0</v>
      </c>
      <c r="B8" s="118" t="s">
        <v>65</v>
      </c>
      <c r="C8" s="119"/>
      <c r="D8" s="119"/>
      <c r="E8" s="119"/>
      <c r="F8" s="119"/>
      <c r="G8" s="119"/>
      <c r="H8" s="119"/>
      <c r="I8" s="120"/>
    </row>
    <row r="9" spans="1:10" x14ac:dyDescent="0.25">
      <c r="A9" s="117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117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117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117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117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117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117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117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117" t="s">
        <v>0</v>
      </c>
      <c r="B22" s="126" t="s">
        <v>110</v>
      </c>
      <c r="C22" s="137" t="s">
        <v>111</v>
      </c>
      <c r="D22" s="143" t="s">
        <v>112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117"/>
      <c r="B23" s="127"/>
      <c r="C23" s="138"/>
      <c r="D23" s="144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117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117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117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117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117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117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117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117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117"/>
      <c r="B32" s="134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136"/>
      <c r="U32" s="15"/>
      <c r="V32" s="15"/>
      <c r="W32" s="26"/>
      <c r="X32" s="27"/>
      <c r="Y32" s="27"/>
      <c r="Z32" s="28"/>
      <c r="AA32" s="29"/>
      <c r="AB32" s="29"/>
      <c r="AC32" s="30" t="s">
        <v>109</v>
      </c>
    </row>
    <row r="37" spans="1:29" x14ac:dyDescent="0.25">
      <c r="A37" s="1" t="s">
        <v>79</v>
      </c>
    </row>
    <row r="39" spans="1:29" x14ac:dyDescent="0.25">
      <c r="A39" s="117" t="s">
        <v>0</v>
      </c>
      <c r="B39" s="126" t="s">
        <v>110</v>
      </c>
      <c r="C39" s="124" t="s">
        <v>80</v>
      </c>
      <c r="D39" s="122" t="s">
        <v>81</v>
      </c>
      <c r="E39" s="124" t="s">
        <v>82</v>
      </c>
      <c r="F39" s="124" t="s">
        <v>83</v>
      </c>
      <c r="G39" s="147" t="s">
        <v>84</v>
      </c>
      <c r="H39" s="124" t="s">
        <v>85</v>
      </c>
      <c r="I39" s="147" t="s">
        <v>86</v>
      </c>
      <c r="J39" s="124" t="s">
        <v>87</v>
      </c>
      <c r="K39" s="124" t="s">
        <v>88</v>
      </c>
      <c r="L39" s="56"/>
      <c r="M39" s="57"/>
      <c r="N39" s="57"/>
      <c r="O39" s="57"/>
      <c r="P39" s="57"/>
      <c r="Q39" s="57"/>
      <c r="R39" s="57"/>
      <c r="S39" s="58"/>
      <c r="T39" s="124" t="s">
        <v>89</v>
      </c>
      <c r="U39" s="124" t="s">
        <v>90</v>
      </c>
      <c r="V39" s="137" t="s">
        <v>111</v>
      </c>
      <c r="W39" s="162" t="s">
        <v>91</v>
      </c>
      <c r="X39" s="139" t="s">
        <v>92</v>
      </c>
      <c r="Y39" s="141" t="s">
        <v>93</v>
      </c>
      <c r="Z39" s="164" t="s">
        <v>94</v>
      </c>
      <c r="AA39" s="145" t="s">
        <v>95</v>
      </c>
      <c r="AB39" s="145" t="s">
        <v>96</v>
      </c>
      <c r="AC39" s="143" t="s">
        <v>112</v>
      </c>
    </row>
    <row r="40" spans="1:29" x14ac:dyDescent="0.25">
      <c r="A40" s="117"/>
      <c r="B40" s="127"/>
      <c r="C40" s="125"/>
      <c r="D40" s="123"/>
      <c r="E40" s="125"/>
      <c r="F40" s="125"/>
      <c r="G40" s="148"/>
      <c r="H40" s="125"/>
      <c r="I40" s="148"/>
      <c r="J40" s="125"/>
      <c r="K40" s="125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25"/>
      <c r="U40" s="125"/>
      <c r="V40" s="138"/>
      <c r="W40" s="163"/>
      <c r="X40" s="140"/>
      <c r="Y40" s="142"/>
      <c r="Z40" s="165"/>
      <c r="AA40" s="146"/>
      <c r="AB40" s="146"/>
      <c r="AC40" s="144"/>
    </row>
    <row r="41" spans="1:29" ht="27.6" x14ac:dyDescent="0.25">
      <c r="A41" s="117"/>
      <c r="C41" s="149">
        <v>91338035</v>
      </c>
      <c r="D41" s="7">
        <v>532325</v>
      </c>
      <c r="E41" s="149" t="s">
        <v>97</v>
      </c>
      <c r="F41" s="152" t="s">
        <v>98</v>
      </c>
      <c r="G41" s="149" t="s">
        <v>98</v>
      </c>
      <c r="H41" s="149"/>
      <c r="I41" s="152" t="s">
        <v>99</v>
      </c>
      <c r="J41" s="152" t="s">
        <v>100</v>
      </c>
      <c r="K41" s="152" t="s">
        <v>125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101</v>
      </c>
      <c r="X41" s="155" t="s">
        <v>102</v>
      </c>
      <c r="Y41" s="11" t="s">
        <v>103</v>
      </c>
      <c r="Z41" s="157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117"/>
      <c r="B42" s="47"/>
      <c r="C42" s="150"/>
      <c r="D42" s="48">
        <v>532326</v>
      </c>
      <c r="E42" s="150"/>
      <c r="F42" s="153"/>
      <c r="G42" s="150"/>
      <c r="H42" s="150"/>
      <c r="I42" s="153"/>
      <c r="J42" s="153"/>
      <c r="K42" s="153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104</v>
      </c>
      <c r="X42" s="156"/>
      <c r="Y42" s="53" t="s">
        <v>105</v>
      </c>
      <c r="Z42" s="158"/>
      <c r="AA42" s="54"/>
      <c r="AB42" s="54"/>
      <c r="AC42" s="55">
        <f>0.515*0.265*0.265*U42</f>
        <v>3.5442557500000005</v>
      </c>
    </row>
    <row r="43" spans="1:29" ht="15.6" x14ac:dyDescent="0.25">
      <c r="A43" s="117"/>
      <c r="B43" s="46"/>
      <c r="C43" s="150"/>
      <c r="D43" s="7">
        <v>533180</v>
      </c>
      <c r="E43" s="150"/>
      <c r="F43" s="153"/>
      <c r="G43" s="150"/>
      <c r="H43" s="150"/>
      <c r="I43" s="153"/>
      <c r="J43" s="153"/>
      <c r="K43" s="153" t="s">
        <v>126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106</v>
      </c>
      <c r="X43" s="156"/>
      <c r="Y43" s="160" t="s">
        <v>107</v>
      </c>
      <c r="Z43" s="158"/>
      <c r="AA43" s="12"/>
      <c r="AB43" s="12"/>
      <c r="AC43" s="13">
        <f>0.515*0.415*0.265*U43</f>
        <v>0.33982275000000001</v>
      </c>
    </row>
    <row r="44" spans="1:29" ht="15.6" x14ac:dyDescent="0.25">
      <c r="A44" s="117"/>
      <c r="B44" s="46">
        <v>16501</v>
      </c>
      <c r="C44" s="150"/>
      <c r="D44" s="7">
        <v>533181</v>
      </c>
      <c r="E44" s="150"/>
      <c r="F44" s="153"/>
      <c r="G44" s="150"/>
      <c r="H44" s="150"/>
      <c r="I44" s="153"/>
      <c r="J44" s="153"/>
      <c r="K44" s="153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106</v>
      </c>
      <c r="X44" s="156"/>
      <c r="Y44" s="161"/>
      <c r="Z44" s="158"/>
      <c r="AA44" s="12"/>
      <c r="AB44" s="12"/>
      <c r="AC44" s="13">
        <f>0.515*0.415*0.265*U44</f>
        <v>0.33982275000000001</v>
      </c>
    </row>
    <row r="45" spans="1:29" ht="15.6" x14ac:dyDescent="0.25">
      <c r="A45" s="117"/>
      <c r="B45" s="46"/>
      <c r="C45" s="150"/>
      <c r="D45" s="7">
        <v>533182</v>
      </c>
      <c r="E45" s="150"/>
      <c r="F45" s="153"/>
      <c r="G45" s="150"/>
      <c r="H45" s="150"/>
      <c r="I45" s="153"/>
      <c r="J45" s="153"/>
      <c r="K45" s="153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106</v>
      </c>
      <c r="X45" s="156"/>
      <c r="Y45" s="161"/>
      <c r="Z45" s="158"/>
      <c r="AA45" s="12"/>
      <c r="AB45" s="12"/>
      <c r="AC45" s="13">
        <f>0.515*0.415*0.265*U45</f>
        <v>0.33982275000000001</v>
      </c>
    </row>
    <row r="46" spans="1:29" ht="15.6" x14ac:dyDescent="0.25">
      <c r="A46" s="117"/>
      <c r="B46" s="46"/>
      <c r="C46" s="150"/>
      <c r="D46" s="36">
        <v>533183</v>
      </c>
      <c r="E46" s="150"/>
      <c r="F46" s="153"/>
      <c r="G46" s="150"/>
      <c r="H46" s="150"/>
      <c r="I46" s="153"/>
      <c r="J46" s="153"/>
      <c r="K46" s="153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106</v>
      </c>
      <c r="X46" s="156"/>
      <c r="Y46" s="161"/>
      <c r="Z46" s="158"/>
      <c r="AA46" s="12"/>
      <c r="AB46" s="12"/>
      <c r="AC46" s="13">
        <f>0.515*0.415*0.265*U46</f>
        <v>0.33982275000000001</v>
      </c>
    </row>
    <row r="47" spans="1:29" ht="15.6" x14ac:dyDescent="0.25">
      <c r="A47" s="117"/>
      <c r="B47" s="46"/>
      <c r="C47" s="151"/>
      <c r="D47" s="36">
        <v>533184</v>
      </c>
      <c r="E47" s="151"/>
      <c r="F47" s="154"/>
      <c r="G47" s="151"/>
      <c r="H47" s="151"/>
      <c r="I47" s="154"/>
      <c r="J47" s="154"/>
      <c r="K47" s="154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106</v>
      </c>
      <c r="X47" s="156"/>
      <c r="Y47" s="161"/>
      <c r="Z47" s="159"/>
      <c r="AA47" s="12"/>
      <c r="AB47" s="12"/>
      <c r="AC47" s="13">
        <f>0.515*0.415*0.265*U47</f>
        <v>0.33982275000000001</v>
      </c>
    </row>
    <row r="48" spans="1:29" ht="14.4" x14ac:dyDescent="0.25">
      <c r="A48" s="117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117"/>
      <c r="B49" s="134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  <c r="S49" s="135"/>
      <c r="T49" s="136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109</v>
      </c>
    </row>
    <row r="50" spans="1:29" ht="15.6" x14ac:dyDescent="0.25">
      <c r="B50" s="20" t="s">
        <v>108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157</v>
      </c>
    </row>
    <row r="63" spans="1:29" x14ac:dyDescent="0.25">
      <c r="A63" s="117" t="s">
        <v>0</v>
      </c>
      <c r="B63" s="126" t="s">
        <v>158</v>
      </c>
      <c r="C63" s="124" t="s">
        <v>80</v>
      </c>
      <c r="D63" s="122" t="s">
        <v>81</v>
      </c>
      <c r="E63" s="124" t="s">
        <v>82</v>
      </c>
      <c r="F63" s="124" t="s">
        <v>83</v>
      </c>
      <c r="G63" s="147" t="s">
        <v>84</v>
      </c>
      <c r="H63" s="124" t="s">
        <v>85</v>
      </c>
      <c r="I63" s="147" t="s">
        <v>86</v>
      </c>
      <c r="J63" s="124" t="s">
        <v>87</v>
      </c>
      <c r="K63" s="124" t="s">
        <v>88</v>
      </c>
      <c r="L63" s="124" t="s">
        <v>89</v>
      </c>
      <c r="M63" s="124" t="s">
        <v>90</v>
      </c>
      <c r="N63" s="137" t="s">
        <v>111</v>
      </c>
      <c r="O63" s="162" t="s">
        <v>91</v>
      </c>
      <c r="P63" s="139" t="s">
        <v>92</v>
      </c>
      <c r="Q63" s="141" t="s">
        <v>93</v>
      </c>
      <c r="R63" s="164" t="s">
        <v>94</v>
      </c>
      <c r="S63" s="145" t="s">
        <v>95</v>
      </c>
      <c r="T63" s="145" t="s">
        <v>96</v>
      </c>
      <c r="U63" s="143" t="s">
        <v>112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117"/>
      <c r="B64" s="127"/>
      <c r="C64" s="125"/>
      <c r="D64" s="123"/>
      <c r="E64" s="125"/>
      <c r="F64" s="125"/>
      <c r="G64" s="148"/>
      <c r="H64" s="125"/>
      <c r="I64" s="148"/>
      <c r="J64" s="125"/>
      <c r="K64" s="125"/>
      <c r="L64" s="125"/>
      <c r="M64" s="125"/>
      <c r="N64" s="138"/>
      <c r="O64" s="163"/>
      <c r="P64" s="140"/>
      <c r="Q64" s="142"/>
      <c r="R64" s="165"/>
      <c r="S64" s="146"/>
      <c r="T64" s="146"/>
      <c r="U64" s="144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117"/>
      <c r="C65" s="149">
        <v>91338035</v>
      </c>
      <c r="D65" s="36">
        <v>532325</v>
      </c>
      <c r="E65" s="149" t="s">
        <v>97</v>
      </c>
      <c r="F65" s="152" t="s">
        <v>98</v>
      </c>
      <c r="G65" s="149" t="s">
        <v>98</v>
      </c>
      <c r="H65" s="149"/>
      <c r="I65" s="152" t="s">
        <v>99</v>
      </c>
      <c r="J65" s="152" t="s">
        <v>100</v>
      </c>
      <c r="K65" s="152" t="s">
        <v>125</v>
      </c>
      <c r="L65" s="8">
        <v>12</v>
      </c>
      <c r="M65" s="9">
        <v>170</v>
      </c>
      <c r="N65" s="36">
        <f>L65*M65</f>
        <v>2040</v>
      </c>
      <c r="O65" s="10" t="s">
        <v>101</v>
      </c>
      <c r="P65" s="155" t="s">
        <v>102</v>
      </c>
      <c r="Q65" s="11" t="s">
        <v>103</v>
      </c>
      <c r="R65" s="157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117"/>
      <c r="B66" s="47"/>
      <c r="C66" s="150"/>
      <c r="D66" s="48">
        <v>532326</v>
      </c>
      <c r="E66" s="150"/>
      <c r="F66" s="153"/>
      <c r="G66" s="150"/>
      <c r="H66" s="150"/>
      <c r="I66" s="153"/>
      <c r="J66" s="153"/>
      <c r="K66" s="153"/>
      <c r="L66" s="50">
        <v>10</v>
      </c>
      <c r="M66" s="51">
        <v>98</v>
      </c>
      <c r="N66" s="48">
        <f t="shared" ref="N66:N71" si="1">L66*M66</f>
        <v>980</v>
      </c>
      <c r="O66" s="52" t="s">
        <v>104</v>
      </c>
      <c r="P66" s="156"/>
      <c r="Q66" s="53" t="s">
        <v>105</v>
      </c>
      <c r="R66" s="158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117"/>
      <c r="B67" s="46"/>
      <c r="C67" s="150"/>
      <c r="D67" s="36">
        <v>533180</v>
      </c>
      <c r="E67" s="150"/>
      <c r="F67" s="153"/>
      <c r="G67" s="150"/>
      <c r="H67" s="150"/>
      <c r="I67" s="153"/>
      <c r="J67" s="153"/>
      <c r="K67" s="153" t="s">
        <v>126</v>
      </c>
      <c r="L67" s="8">
        <v>16</v>
      </c>
      <c r="M67" s="9">
        <v>6</v>
      </c>
      <c r="N67" s="36">
        <f t="shared" si="1"/>
        <v>96</v>
      </c>
      <c r="O67" s="14" t="s">
        <v>106</v>
      </c>
      <c r="P67" s="156"/>
      <c r="Q67" s="160" t="s">
        <v>107</v>
      </c>
      <c r="R67" s="158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117"/>
      <c r="B68" s="46">
        <v>16501</v>
      </c>
      <c r="C68" s="150"/>
      <c r="D68" s="36">
        <v>533181</v>
      </c>
      <c r="E68" s="150"/>
      <c r="F68" s="153"/>
      <c r="G68" s="150"/>
      <c r="H68" s="150"/>
      <c r="I68" s="153"/>
      <c r="J68" s="153"/>
      <c r="K68" s="153"/>
      <c r="L68" s="8">
        <v>16</v>
      </c>
      <c r="M68" s="9">
        <v>6</v>
      </c>
      <c r="N68" s="36">
        <f t="shared" si="1"/>
        <v>96</v>
      </c>
      <c r="O68" s="14" t="s">
        <v>106</v>
      </c>
      <c r="P68" s="156"/>
      <c r="Q68" s="161"/>
      <c r="R68" s="158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117"/>
      <c r="B69" s="46"/>
      <c r="C69" s="150"/>
      <c r="D69" s="36">
        <v>533182</v>
      </c>
      <c r="E69" s="150"/>
      <c r="F69" s="153"/>
      <c r="G69" s="150"/>
      <c r="H69" s="150"/>
      <c r="I69" s="153"/>
      <c r="J69" s="153"/>
      <c r="K69" s="153"/>
      <c r="L69" s="8">
        <v>16</v>
      </c>
      <c r="M69" s="9">
        <v>6</v>
      </c>
      <c r="N69" s="36">
        <f t="shared" si="1"/>
        <v>96</v>
      </c>
      <c r="O69" s="14" t="s">
        <v>106</v>
      </c>
      <c r="P69" s="156"/>
      <c r="Q69" s="161"/>
      <c r="R69" s="158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117"/>
      <c r="B70" s="46"/>
      <c r="C70" s="150"/>
      <c r="D70" s="36">
        <v>533183</v>
      </c>
      <c r="E70" s="150"/>
      <c r="F70" s="153"/>
      <c r="G70" s="150"/>
      <c r="H70" s="150"/>
      <c r="I70" s="153"/>
      <c r="J70" s="153"/>
      <c r="K70" s="153"/>
      <c r="L70" s="8">
        <v>16</v>
      </c>
      <c r="M70" s="9">
        <v>6</v>
      </c>
      <c r="N70" s="36">
        <f t="shared" si="1"/>
        <v>96</v>
      </c>
      <c r="O70" s="14" t="s">
        <v>106</v>
      </c>
      <c r="P70" s="156"/>
      <c r="Q70" s="161"/>
      <c r="R70" s="158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117"/>
      <c r="B71" s="46"/>
      <c r="C71" s="151"/>
      <c r="D71" s="36">
        <v>533184</v>
      </c>
      <c r="E71" s="151"/>
      <c r="F71" s="154"/>
      <c r="G71" s="151"/>
      <c r="H71" s="151"/>
      <c r="I71" s="154"/>
      <c r="J71" s="154"/>
      <c r="K71" s="154"/>
      <c r="L71" s="8">
        <v>16</v>
      </c>
      <c r="M71" s="9">
        <v>6</v>
      </c>
      <c r="N71" s="36">
        <f t="shared" si="1"/>
        <v>96</v>
      </c>
      <c r="O71" s="14" t="s">
        <v>106</v>
      </c>
      <c r="P71" s="156"/>
      <c r="Q71" s="161"/>
      <c r="R71" s="159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117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117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109</v>
      </c>
    </row>
    <row r="74" spans="1:29" x14ac:dyDescent="0.25">
      <c r="A74" s="45"/>
    </row>
    <row r="77" spans="1:29" x14ac:dyDescent="0.25">
      <c r="A77" s="1" t="s">
        <v>156</v>
      </c>
    </row>
    <row r="78" spans="1:29" x14ac:dyDescent="0.25">
      <c r="A78" s="117" t="s">
        <v>0</v>
      </c>
      <c r="B78" s="133" t="s">
        <v>139</v>
      </c>
      <c r="C78" s="133" t="s">
        <v>140</v>
      </c>
      <c r="D78" s="133" t="s">
        <v>141</v>
      </c>
      <c r="E78" s="38" t="s">
        <v>142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117"/>
      <c r="B79" s="133"/>
      <c r="C79" s="133"/>
      <c r="D79" s="133"/>
      <c r="E79" s="4" t="s">
        <v>143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117"/>
      <c r="B80" s="130"/>
      <c r="C80" s="130"/>
      <c r="D80" s="130"/>
      <c r="E80" s="4" t="s">
        <v>144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117"/>
      <c r="B81" s="129" t="s">
        <v>145</v>
      </c>
      <c r="C81" s="42" t="s">
        <v>146</v>
      </c>
      <c r="D81" s="129">
        <v>2129</v>
      </c>
      <c r="E81" s="42" t="s">
        <v>147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117"/>
      <c r="B82" s="130"/>
      <c r="C82" s="43" t="s">
        <v>148</v>
      </c>
      <c r="D82" s="130"/>
      <c r="E82" s="42" t="s">
        <v>147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117"/>
      <c r="B83" s="44" t="s">
        <v>149</v>
      </c>
      <c r="C83" s="42" t="s">
        <v>150</v>
      </c>
      <c r="D83" s="42">
        <v>2137</v>
      </c>
      <c r="E83" s="42" t="s">
        <v>147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117"/>
      <c r="B84" s="129" t="s">
        <v>151</v>
      </c>
      <c r="C84" s="43" t="s">
        <v>152</v>
      </c>
      <c r="D84" s="131">
        <v>2129</v>
      </c>
      <c r="E84" s="42" t="s">
        <v>147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117"/>
      <c r="B85" s="130"/>
      <c r="C85" s="43" t="s">
        <v>150</v>
      </c>
      <c r="D85" s="132"/>
      <c r="E85" s="42" t="s">
        <v>147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153</v>
      </c>
    </row>
    <row r="88" spans="1:14" x14ac:dyDescent="0.25">
      <c r="A88" s="1" t="s">
        <v>208</v>
      </c>
      <c r="B88" t="s">
        <v>190</v>
      </c>
    </row>
    <row r="89" spans="1:14" x14ac:dyDescent="0.25">
      <c r="A89" s="117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117"/>
      <c r="L90">
        <v>2300</v>
      </c>
      <c r="M90">
        <f t="shared" ref="M90:M91" si="2">ROUNDUP(L90/48,0)+1</f>
        <v>49</v>
      </c>
    </row>
    <row r="91" spans="1:14" x14ac:dyDescent="0.25">
      <c r="A91" s="117"/>
      <c r="L91">
        <v>1600</v>
      </c>
      <c r="M91">
        <f t="shared" si="2"/>
        <v>35</v>
      </c>
    </row>
    <row r="93" spans="1:14" x14ac:dyDescent="0.25">
      <c r="A93" s="1" t="s">
        <v>209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117" t="s">
        <v>0</v>
      </c>
      <c r="B94" s="78"/>
      <c r="C94" s="78"/>
      <c r="D94" s="78"/>
      <c r="E94" s="78"/>
      <c r="F94" s="78"/>
      <c r="G94" s="78"/>
    </row>
    <row r="95" spans="1:14" x14ac:dyDescent="0.25">
      <c r="A95" s="117"/>
    </row>
    <row r="96" spans="1:14" x14ac:dyDescent="0.25">
      <c r="A96" s="117"/>
    </row>
    <row r="98" spans="1:8" x14ac:dyDescent="0.25">
      <c r="A98" s="1" t="s">
        <v>210</v>
      </c>
      <c r="B98" s="116">
        <v>35</v>
      </c>
      <c r="C98" s="116">
        <v>36</v>
      </c>
      <c r="D98" s="116">
        <v>37</v>
      </c>
      <c r="E98" s="116">
        <v>38</v>
      </c>
      <c r="F98" s="116">
        <v>39</v>
      </c>
      <c r="G98" s="116">
        <v>40</v>
      </c>
    </row>
    <row r="99" spans="1:8" x14ac:dyDescent="0.25">
      <c r="A99" s="117" t="s">
        <v>0</v>
      </c>
      <c r="B99" s="116"/>
      <c r="C99" s="116"/>
      <c r="D99" s="116"/>
      <c r="E99" s="116"/>
      <c r="F99" s="116"/>
      <c r="G99" s="116"/>
    </row>
    <row r="100" spans="1:8" x14ac:dyDescent="0.25">
      <c r="A100" s="117"/>
    </row>
    <row r="101" spans="1:8" x14ac:dyDescent="0.25">
      <c r="A101" s="117"/>
    </row>
    <row r="103" spans="1:8" x14ac:dyDescent="0.25">
      <c r="A103" s="1" t="s">
        <v>211</v>
      </c>
      <c r="C103" t="s">
        <v>65</v>
      </c>
    </row>
    <row r="104" spans="1:8" x14ac:dyDescent="0.25">
      <c r="A104" s="117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117"/>
    </row>
    <row r="106" spans="1:8" x14ac:dyDescent="0.25">
      <c r="A106" s="117"/>
    </row>
    <row r="109" spans="1:8" x14ac:dyDescent="0.25">
      <c r="A109" s="1" t="s">
        <v>219</v>
      </c>
      <c r="B109" s="81" t="s">
        <v>142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117" t="s">
        <v>0</v>
      </c>
      <c r="B110" s="4" t="s">
        <v>143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117"/>
      <c r="B111" s="4" t="s">
        <v>144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117"/>
    </row>
    <row r="127" spans="1:4" x14ac:dyDescent="0.25">
      <c r="A127" s="1" t="s">
        <v>201</v>
      </c>
      <c r="B127" t="s">
        <v>189</v>
      </c>
      <c r="C127" t="s">
        <v>187</v>
      </c>
      <c r="D127" t="s">
        <v>190</v>
      </c>
    </row>
    <row r="128" spans="1:4" x14ac:dyDescent="0.25">
      <c r="A128" s="117" t="s">
        <v>0</v>
      </c>
      <c r="B128" t="s">
        <v>188</v>
      </c>
      <c r="C128" t="s">
        <v>159</v>
      </c>
      <c r="D128" t="s">
        <v>160</v>
      </c>
    </row>
    <row r="129" spans="1:11" x14ac:dyDescent="0.25">
      <c r="A129" s="117"/>
      <c r="B129" t="s">
        <v>188</v>
      </c>
      <c r="C129" t="s">
        <v>161</v>
      </c>
      <c r="D129" t="s">
        <v>160</v>
      </c>
    </row>
    <row r="130" spans="1:11" x14ac:dyDescent="0.25">
      <c r="A130" s="117"/>
      <c r="B130" t="s">
        <v>188</v>
      </c>
      <c r="C130" t="s">
        <v>162</v>
      </c>
      <c r="D130" t="s">
        <v>163</v>
      </c>
    </row>
    <row r="133" spans="1:11" x14ac:dyDescent="0.25">
      <c r="A133" s="1" t="s">
        <v>202</v>
      </c>
      <c r="B133" t="s">
        <v>191</v>
      </c>
      <c r="C133" t="s">
        <v>187</v>
      </c>
      <c r="D133" t="s">
        <v>190</v>
      </c>
      <c r="E133" t="s">
        <v>192</v>
      </c>
      <c r="F133" t="s">
        <v>193</v>
      </c>
    </row>
    <row r="134" spans="1:11" x14ac:dyDescent="0.25">
      <c r="A134" s="117" t="s">
        <v>0</v>
      </c>
      <c r="B134" t="s">
        <v>188</v>
      </c>
      <c r="C134" t="s">
        <v>159</v>
      </c>
      <c r="D134" t="s">
        <v>160</v>
      </c>
      <c r="E134">
        <v>50</v>
      </c>
      <c r="F134">
        <v>10.6</v>
      </c>
    </row>
    <row r="135" spans="1:11" x14ac:dyDescent="0.25">
      <c r="A135" s="117"/>
      <c r="B135" t="s">
        <v>188</v>
      </c>
      <c r="C135" t="s">
        <v>161</v>
      </c>
      <c r="D135" t="s">
        <v>160</v>
      </c>
      <c r="E135">
        <v>50</v>
      </c>
      <c r="F135">
        <v>10.6</v>
      </c>
    </row>
    <row r="136" spans="1:11" x14ac:dyDescent="0.25">
      <c r="A136" s="117"/>
      <c r="B136" t="s">
        <v>188</v>
      </c>
      <c r="C136" t="s">
        <v>162</v>
      </c>
      <c r="D136" t="s">
        <v>163</v>
      </c>
      <c r="E136">
        <v>50</v>
      </c>
      <c r="F136">
        <v>10.6</v>
      </c>
    </row>
    <row r="138" spans="1:11" x14ac:dyDescent="0.25">
      <c r="A138" s="1" t="s">
        <v>203</v>
      </c>
      <c r="B138" t="s">
        <v>195</v>
      </c>
      <c r="C138" t="s">
        <v>187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192</v>
      </c>
      <c r="K138" t="s">
        <v>193</v>
      </c>
    </row>
    <row r="139" spans="1:11" x14ac:dyDescent="0.25">
      <c r="A139" s="117" t="s">
        <v>0</v>
      </c>
      <c r="B139" t="s">
        <v>188</v>
      </c>
      <c r="C139" t="s">
        <v>159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117"/>
      <c r="B140" t="s">
        <v>188</v>
      </c>
      <c r="C140" t="s">
        <v>161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117"/>
      <c r="B141" t="s">
        <v>188</v>
      </c>
      <c r="C141" t="s">
        <v>162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223</v>
      </c>
    </row>
    <row r="145" spans="1:11" ht="13.8" customHeight="1" x14ac:dyDescent="0.25">
      <c r="A145" s="117" t="s">
        <v>0</v>
      </c>
      <c r="B145" s="194" t="s">
        <v>200</v>
      </c>
      <c r="C145" s="193" t="s">
        <v>206</v>
      </c>
      <c r="D145" s="193"/>
      <c r="E145" s="193"/>
    </row>
    <row r="146" spans="1:11" x14ac:dyDescent="0.25">
      <c r="A146" s="117"/>
      <c r="B146" s="194"/>
      <c r="C146" s="121" t="s">
        <v>176</v>
      </c>
      <c r="D146" s="121" t="s">
        <v>177</v>
      </c>
      <c r="E146" s="121"/>
    </row>
    <row r="147" spans="1:11" x14ac:dyDescent="0.25">
      <c r="A147" s="117"/>
      <c r="B147" s="194"/>
      <c r="C147" s="121"/>
      <c r="D147" s="121"/>
      <c r="E147" s="121"/>
    </row>
    <row r="148" spans="1:11" x14ac:dyDescent="0.25">
      <c r="A148" s="77"/>
      <c r="B148" s="194"/>
      <c r="C148" s="121" t="s">
        <v>197</v>
      </c>
      <c r="D148" s="121" t="s">
        <v>198</v>
      </c>
      <c r="E148" s="121" t="s">
        <v>199</v>
      </c>
    </row>
    <row r="149" spans="1:11" x14ac:dyDescent="0.25">
      <c r="A149" s="77"/>
      <c r="C149" s="121"/>
      <c r="D149" s="121"/>
      <c r="E149" s="121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204</v>
      </c>
    </row>
    <row r="154" spans="1:11" x14ac:dyDescent="0.25">
      <c r="A154" s="117" t="s">
        <v>0</v>
      </c>
      <c r="B154" s="121" t="s">
        <v>207</v>
      </c>
      <c r="C154" s="121" t="s">
        <v>187</v>
      </c>
      <c r="D154" s="116" t="s">
        <v>65</v>
      </c>
      <c r="E154" s="116"/>
      <c r="F154" s="116"/>
      <c r="G154" s="116"/>
      <c r="H154" s="116"/>
      <c r="I154" s="116"/>
      <c r="J154" s="121"/>
      <c r="K154" s="121"/>
    </row>
    <row r="155" spans="1:11" x14ac:dyDescent="0.25">
      <c r="A155" s="117"/>
      <c r="B155" s="121"/>
      <c r="C155" s="121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121"/>
      <c r="K155" s="121"/>
    </row>
    <row r="156" spans="1:11" x14ac:dyDescent="0.25">
      <c r="A156" s="117"/>
    </row>
    <row r="159" spans="1:11" x14ac:dyDescent="0.25">
      <c r="A159" s="1" t="s">
        <v>221</v>
      </c>
    </row>
    <row r="160" spans="1:11" x14ac:dyDescent="0.25">
      <c r="A160" s="117" t="s">
        <v>0</v>
      </c>
      <c r="B160" s="121" t="s">
        <v>222</v>
      </c>
      <c r="C160" s="121" t="s">
        <v>187</v>
      </c>
      <c r="D160" s="116" t="s">
        <v>65</v>
      </c>
      <c r="E160" s="116"/>
      <c r="F160" s="116"/>
      <c r="G160" s="116"/>
      <c r="H160" s="116"/>
      <c r="I160" s="116"/>
      <c r="J160" s="121" t="s">
        <v>168</v>
      </c>
      <c r="K160" s="121" t="s">
        <v>177</v>
      </c>
    </row>
    <row r="161" spans="1:21" x14ac:dyDescent="0.25">
      <c r="A161" s="117"/>
      <c r="B161" s="121"/>
      <c r="C161" s="121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121"/>
      <c r="K161" s="121"/>
    </row>
    <row r="162" spans="1:21" x14ac:dyDescent="0.25">
      <c r="A162" s="117"/>
    </row>
    <row r="167" spans="1:21" x14ac:dyDescent="0.25">
      <c r="B167" s="121" t="s">
        <v>196</v>
      </c>
      <c r="C167" s="121" t="s">
        <v>187</v>
      </c>
      <c r="E167" s="78"/>
      <c r="F167" s="78"/>
      <c r="G167" s="78" t="s">
        <v>65</v>
      </c>
      <c r="H167" s="78"/>
      <c r="I167" s="78"/>
      <c r="J167" s="121" t="s">
        <v>192</v>
      </c>
      <c r="K167" s="121" t="s">
        <v>193</v>
      </c>
    </row>
    <row r="168" spans="1:21" x14ac:dyDescent="0.25">
      <c r="A168" s="1" t="s">
        <v>205</v>
      </c>
      <c r="B168" s="121"/>
      <c r="C168" s="121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121"/>
      <c r="K168" s="121"/>
    </row>
    <row r="169" spans="1:21" x14ac:dyDescent="0.25">
      <c r="A169" s="117" t="s">
        <v>0</v>
      </c>
      <c r="B169" t="s">
        <v>188</v>
      </c>
      <c r="C169" t="s">
        <v>159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117"/>
      <c r="B170" t="s">
        <v>188</v>
      </c>
      <c r="C170" t="s">
        <v>161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117"/>
      <c r="B171" t="s">
        <v>188</v>
      </c>
      <c r="C171" t="s">
        <v>162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186</v>
      </c>
      <c r="B173" s="170" t="s">
        <v>164</v>
      </c>
      <c r="C173" s="172" t="s">
        <v>165</v>
      </c>
      <c r="D173" s="174" t="s">
        <v>166</v>
      </c>
      <c r="E173" s="176" t="s">
        <v>167</v>
      </c>
      <c r="F173" s="176" t="s">
        <v>168</v>
      </c>
      <c r="G173" s="178"/>
      <c r="H173" s="176" t="s">
        <v>169</v>
      </c>
      <c r="I173" s="179">
        <v>19</v>
      </c>
      <c r="J173" s="179">
        <v>20</v>
      </c>
      <c r="K173" s="179">
        <v>21</v>
      </c>
      <c r="L173" s="179">
        <v>22</v>
      </c>
      <c r="M173" s="179">
        <v>23</v>
      </c>
      <c r="N173" s="179"/>
      <c r="O173" s="176" t="s">
        <v>170</v>
      </c>
      <c r="P173" s="176" t="s">
        <v>171</v>
      </c>
      <c r="Q173" s="176" t="s">
        <v>172</v>
      </c>
      <c r="R173" s="176" t="s">
        <v>173</v>
      </c>
      <c r="S173" s="176" t="s">
        <v>174</v>
      </c>
      <c r="T173" s="181" t="s">
        <v>175</v>
      </c>
      <c r="U173" s="182"/>
    </row>
    <row r="174" spans="1:21" ht="15.6" x14ac:dyDescent="0.25">
      <c r="A174" s="117" t="s">
        <v>0</v>
      </c>
      <c r="B174" s="171"/>
      <c r="C174" s="173"/>
      <c r="D174" s="175"/>
      <c r="E174" s="177"/>
      <c r="F174" s="60"/>
      <c r="G174" s="60" t="s">
        <v>177</v>
      </c>
      <c r="H174" s="177"/>
      <c r="I174" s="177"/>
      <c r="J174" s="177"/>
      <c r="K174" s="177"/>
      <c r="L174" s="177"/>
      <c r="M174" s="177"/>
      <c r="N174" s="177"/>
      <c r="O174" s="180"/>
      <c r="P174" s="177"/>
      <c r="Q174" s="177"/>
      <c r="R174" s="177"/>
      <c r="S174" s="177"/>
      <c r="T174" s="183"/>
      <c r="U174" s="184"/>
    </row>
    <row r="175" spans="1:21" ht="27.6" x14ac:dyDescent="0.25">
      <c r="A175" s="117"/>
      <c r="B175" s="61" t="s">
        <v>178</v>
      </c>
      <c r="C175" s="62" t="s">
        <v>178</v>
      </c>
      <c r="D175" s="62"/>
      <c r="E175" s="63" t="s">
        <v>179</v>
      </c>
      <c r="F175" s="64" t="s">
        <v>180</v>
      </c>
      <c r="G175" s="64" t="s">
        <v>181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66"/>
      <c r="U175" s="167"/>
    </row>
    <row r="176" spans="1:21" ht="41.4" x14ac:dyDescent="0.25">
      <c r="A176" s="117"/>
      <c r="B176" s="61" t="s">
        <v>178</v>
      </c>
      <c r="C176" s="62" t="s">
        <v>178</v>
      </c>
      <c r="D176" s="62"/>
      <c r="E176" s="63" t="s">
        <v>182</v>
      </c>
      <c r="F176" s="64" t="s">
        <v>180</v>
      </c>
      <c r="G176" s="64" t="s">
        <v>181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178</v>
      </c>
      <c r="C177" s="62" t="s">
        <v>178</v>
      </c>
      <c r="D177" s="62"/>
      <c r="E177" s="63" t="s">
        <v>183</v>
      </c>
      <c r="F177" s="64" t="s">
        <v>180</v>
      </c>
      <c r="G177" s="64" t="s">
        <v>181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178</v>
      </c>
      <c r="C178" s="62" t="s">
        <v>178</v>
      </c>
      <c r="D178" s="62"/>
      <c r="E178" s="63" t="s">
        <v>184</v>
      </c>
      <c r="F178" s="64" t="s">
        <v>180</v>
      </c>
      <c r="G178" s="64" t="s">
        <v>181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185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68"/>
      <c r="U179" s="169"/>
    </row>
    <row r="180" spans="1:21" x14ac:dyDescent="0.25">
      <c r="A180" s="59"/>
    </row>
    <row r="181" spans="1:21" x14ac:dyDescent="0.25">
      <c r="A181" s="59"/>
    </row>
    <row r="212" spans="2:10" x14ac:dyDescent="0.25">
      <c r="D212" s="96" t="s">
        <v>142</v>
      </c>
      <c r="E212" s="39">
        <v>34</v>
      </c>
      <c r="F212" s="39">
        <v>35</v>
      </c>
      <c r="G212" s="39">
        <v>36</v>
      </c>
      <c r="H212" s="39">
        <v>37</v>
      </c>
      <c r="I212" s="39">
        <v>38</v>
      </c>
      <c r="J212" s="39">
        <v>39</v>
      </c>
    </row>
    <row r="213" spans="2:10" x14ac:dyDescent="0.25">
      <c r="D213" s="4" t="s">
        <v>143</v>
      </c>
      <c r="E213" s="40">
        <v>2</v>
      </c>
      <c r="F213" s="41">
        <v>2.5</v>
      </c>
      <c r="G213" s="40">
        <v>3</v>
      </c>
      <c r="H213" s="40">
        <v>4</v>
      </c>
      <c r="I213" s="40">
        <v>5</v>
      </c>
      <c r="J213" s="40">
        <v>6</v>
      </c>
    </row>
    <row r="214" spans="2:10" x14ac:dyDescent="0.25">
      <c r="D214" s="4" t="s">
        <v>144</v>
      </c>
      <c r="E214" s="40">
        <v>22.5</v>
      </c>
      <c r="F214" s="40">
        <v>23.5</v>
      </c>
      <c r="G214" s="40">
        <v>24</v>
      </c>
      <c r="H214" s="40">
        <v>24.5</v>
      </c>
      <c r="I214" s="40">
        <v>25.5</v>
      </c>
      <c r="J214" s="40">
        <v>26</v>
      </c>
    </row>
    <row r="215" spans="2:10" ht="15.6" x14ac:dyDescent="0.25">
      <c r="D215" t="s">
        <v>231</v>
      </c>
      <c r="E215" s="43">
        <f>2*148</f>
        <v>296</v>
      </c>
      <c r="F215" s="43">
        <f>2*538</f>
        <v>1076</v>
      </c>
      <c r="G215" s="43">
        <f>2*792</f>
        <v>1584</v>
      </c>
      <c r="H215" s="43">
        <f>2*782</f>
        <v>1564</v>
      </c>
      <c r="I215" s="43">
        <f>2*602</f>
        <v>1204</v>
      </c>
      <c r="J215" s="43">
        <f>2*174</f>
        <v>348</v>
      </c>
    </row>
    <row r="216" spans="2:10" ht="15.6" x14ac:dyDescent="0.25">
      <c r="D216" t="s">
        <v>232</v>
      </c>
      <c r="E216" s="43">
        <f>2*90</f>
        <v>180</v>
      </c>
      <c r="F216" s="43">
        <f>2*420</f>
        <v>840</v>
      </c>
      <c r="G216" s="43">
        <f>2*675</f>
        <v>1350</v>
      </c>
      <c r="H216" s="43">
        <f>2*725</f>
        <v>1450</v>
      </c>
      <c r="I216" s="43">
        <f>2*665</f>
        <v>1330</v>
      </c>
      <c r="J216" s="43">
        <f>2*195</f>
        <v>390</v>
      </c>
    </row>
    <row r="217" spans="2:10" ht="15.6" x14ac:dyDescent="0.25">
      <c r="D217" t="s">
        <v>233</v>
      </c>
      <c r="E217" s="43">
        <f>2*30</f>
        <v>60</v>
      </c>
      <c r="F217" s="43">
        <f>2*130</f>
        <v>260</v>
      </c>
      <c r="G217" s="43">
        <f>2*140</f>
        <v>280</v>
      </c>
      <c r="H217" s="43">
        <f>2*170</f>
        <v>340</v>
      </c>
      <c r="I217" s="43">
        <f>2*60</f>
        <v>120</v>
      </c>
      <c r="J217" s="43">
        <f>2*70</f>
        <v>140</v>
      </c>
    </row>
    <row r="218" spans="2:10" ht="15.6" x14ac:dyDescent="0.25">
      <c r="D218" t="s">
        <v>234</v>
      </c>
      <c r="E218" s="43">
        <f>2*130</f>
        <v>260</v>
      </c>
      <c r="F218" s="43">
        <f>2*420</f>
        <v>840</v>
      </c>
      <c r="G218" s="43">
        <f>2*660</f>
        <v>1320</v>
      </c>
      <c r="H218" s="43">
        <f>2*650</f>
        <v>1300</v>
      </c>
      <c r="I218" s="43">
        <f>2*410</f>
        <v>820</v>
      </c>
      <c r="J218" s="43">
        <f>2*230</f>
        <v>460</v>
      </c>
    </row>
    <row r="219" spans="2:10" ht="15.6" x14ac:dyDescent="0.25">
      <c r="D219" t="s">
        <v>235</v>
      </c>
      <c r="E219" s="43">
        <f>2*130</f>
        <v>260</v>
      </c>
      <c r="F219" s="43">
        <f>2*350</f>
        <v>700</v>
      </c>
      <c r="G219" s="43">
        <f>2*660</f>
        <v>1320</v>
      </c>
      <c r="H219" s="43">
        <f>2*780</f>
        <v>1560</v>
      </c>
      <c r="I219" s="43">
        <f>2*500</f>
        <v>1000</v>
      </c>
      <c r="J219" s="43" t="s">
        <v>153</v>
      </c>
    </row>
    <row r="223" spans="2:10" x14ac:dyDescent="0.25">
      <c r="B223" s="101"/>
      <c r="C223" s="4" t="s">
        <v>236</v>
      </c>
      <c r="D223" s="4" t="s">
        <v>139</v>
      </c>
      <c r="E223" s="185" t="s">
        <v>237</v>
      </c>
      <c r="F223" s="185"/>
      <c r="G223" s="185"/>
      <c r="H223" s="185"/>
      <c r="I223" s="185"/>
      <c r="J223" s="185"/>
    </row>
    <row r="224" spans="2:10" x14ac:dyDescent="0.25">
      <c r="B224" s="101"/>
      <c r="C224" s="103"/>
      <c r="D224" s="40" t="s">
        <v>238</v>
      </c>
      <c r="E224" s="40">
        <v>39</v>
      </c>
      <c r="F224" s="40">
        <v>40</v>
      </c>
      <c r="G224" s="40">
        <v>41</v>
      </c>
      <c r="H224" s="40">
        <v>42</v>
      </c>
      <c r="I224" s="40">
        <v>43</v>
      </c>
      <c r="J224" s="40">
        <v>44</v>
      </c>
    </row>
    <row r="225" spans="2:10" x14ac:dyDescent="0.25">
      <c r="B225" s="186">
        <v>68637</v>
      </c>
      <c r="C225" s="188" t="s">
        <v>239</v>
      </c>
      <c r="D225" s="104">
        <v>8891042</v>
      </c>
      <c r="E225" s="4">
        <v>75</v>
      </c>
      <c r="F225" s="4">
        <v>100</v>
      </c>
      <c r="G225" s="4">
        <v>100</v>
      </c>
      <c r="H225" s="4">
        <v>100</v>
      </c>
      <c r="I225" s="4">
        <v>50</v>
      </c>
      <c r="J225" s="4">
        <v>25</v>
      </c>
    </row>
    <row r="226" spans="2:10" x14ac:dyDescent="0.25">
      <c r="B226" s="187"/>
      <c r="C226" s="189"/>
    </row>
    <row r="227" spans="2:10" x14ac:dyDescent="0.25">
      <c r="B227" s="185">
        <v>68634</v>
      </c>
      <c r="C227" s="190" t="s">
        <v>240</v>
      </c>
      <c r="D227" s="105" t="s">
        <v>238</v>
      </c>
      <c r="E227" s="40">
        <v>35</v>
      </c>
      <c r="F227" s="40">
        <v>36</v>
      </c>
      <c r="G227" s="40">
        <v>37</v>
      </c>
      <c r="H227" s="40">
        <v>38</v>
      </c>
      <c r="I227" s="40">
        <v>39</v>
      </c>
      <c r="J227" s="40">
        <v>40</v>
      </c>
    </row>
    <row r="228" spans="2:10" x14ac:dyDescent="0.25">
      <c r="B228" s="185"/>
      <c r="C228" s="191"/>
      <c r="D228" s="106">
        <v>5896652</v>
      </c>
      <c r="E228" s="4">
        <v>40</v>
      </c>
      <c r="F228" s="4">
        <v>120</v>
      </c>
      <c r="G228" s="4">
        <v>200</v>
      </c>
      <c r="H228" s="4">
        <v>200</v>
      </c>
      <c r="I228" s="4">
        <v>120</v>
      </c>
      <c r="J228" s="4">
        <v>40</v>
      </c>
    </row>
    <row r="229" spans="2:10" x14ac:dyDescent="0.25">
      <c r="B229" s="185"/>
      <c r="C229" s="192"/>
      <c r="D229" s="106">
        <v>5891652</v>
      </c>
      <c r="E229" s="4">
        <v>30</v>
      </c>
      <c r="F229" s="4">
        <v>90</v>
      </c>
      <c r="G229" s="4">
        <v>150</v>
      </c>
      <c r="H229" s="4">
        <v>150</v>
      </c>
      <c r="I229" s="4">
        <v>90</v>
      </c>
      <c r="J229" s="4">
        <v>30</v>
      </c>
    </row>
    <row r="230" spans="2:10" x14ac:dyDescent="0.25">
      <c r="D230" s="106">
        <v>5895652</v>
      </c>
      <c r="E230" s="4">
        <v>17</v>
      </c>
      <c r="F230" s="4">
        <v>51</v>
      </c>
      <c r="G230" s="4">
        <v>85</v>
      </c>
      <c r="H230" s="4">
        <v>85</v>
      </c>
      <c r="I230" s="4">
        <v>51</v>
      </c>
      <c r="J230" s="4">
        <v>17</v>
      </c>
    </row>
  </sheetData>
  <mergeCells count="150">
    <mergeCell ref="E223:J223"/>
    <mergeCell ref="B225:B226"/>
    <mergeCell ref="C225:C226"/>
    <mergeCell ref="B227:B229"/>
    <mergeCell ref="C227:C229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  <mergeCell ref="A169:A171"/>
    <mergeCell ref="B167:B168"/>
    <mergeCell ref="C167:C168"/>
    <mergeCell ref="J167:J168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86F-A3A9-41F8-8F13-28250F5FE10C}">
  <sheetPr codeName="Sheet4"/>
  <dimension ref="A1:L45"/>
  <sheetViews>
    <sheetView workbookViewId="0">
      <selection activeCell="B22" sqref="B22"/>
    </sheetView>
  </sheetViews>
  <sheetFormatPr defaultRowHeight="13.8" x14ac:dyDescent="0.25"/>
  <cols>
    <col min="2" max="3" width="34.5546875" customWidth="1"/>
    <col min="4" max="4" width="16.44140625" customWidth="1"/>
    <col min="5" max="5" width="21.88671875" customWidth="1"/>
    <col min="6" max="6" width="11.88671875" customWidth="1"/>
    <col min="7" max="7" width="20.77734375" customWidth="1"/>
  </cols>
  <sheetData>
    <row r="1" spans="1:12" x14ac:dyDescent="0.25">
      <c r="A1" s="1" t="s">
        <v>246</v>
      </c>
    </row>
    <row r="2" spans="1:12" x14ac:dyDescent="0.25">
      <c r="A2" s="117" t="s">
        <v>0</v>
      </c>
      <c r="B2" s="91" t="s">
        <v>244</v>
      </c>
      <c r="C2" s="91"/>
      <c r="D2" s="92" t="s">
        <v>225</v>
      </c>
      <c r="E2" s="93" t="s">
        <v>227</v>
      </c>
      <c r="F2" s="90"/>
      <c r="G2" s="94"/>
      <c r="H2" s="196" t="s">
        <v>224</v>
      </c>
      <c r="I2" s="196"/>
      <c r="J2" s="196"/>
      <c r="K2" s="196"/>
      <c r="L2" s="195" t="s">
        <v>229</v>
      </c>
    </row>
    <row r="3" spans="1:12" x14ac:dyDescent="0.25">
      <c r="A3" s="117"/>
      <c r="B3" s="90"/>
      <c r="C3" s="99"/>
      <c r="D3" s="92" t="s">
        <v>226</v>
      </c>
      <c r="G3" s="95"/>
      <c r="H3" s="195" t="s">
        <v>176</v>
      </c>
      <c r="I3" s="199" t="s">
        <v>177</v>
      </c>
      <c r="J3" s="199"/>
      <c r="K3" s="199"/>
      <c r="L3" s="195"/>
    </row>
    <row r="4" spans="1:12" x14ac:dyDescent="0.25">
      <c r="A4" s="117"/>
      <c r="B4" s="90"/>
      <c r="C4" s="99"/>
      <c r="D4" s="90"/>
      <c r="E4" s="90"/>
      <c r="F4" s="90"/>
      <c r="G4" s="94"/>
      <c r="H4" s="195"/>
      <c r="I4" s="199"/>
      <c r="J4" s="199"/>
      <c r="K4" s="199"/>
      <c r="L4" s="195"/>
    </row>
    <row r="5" spans="1:12" x14ac:dyDescent="0.25">
      <c r="A5" s="77"/>
      <c r="B5" s="90"/>
      <c r="C5" s="99"/>
      <c r="D5" s="90"/>
      <c r="E5" s="90"/>
      <c r="F5" s="90"/>
      <c r="G5" s="94"/>
      <c r="H5" s="195" t="s">
        <v>197</v>
      </c>
      <c r="I5" s="195" t="s">
        <v>198</v>
      </c>
      <c r="J5" s="197" t="s">
        <v>199</v>
      </c>
      <c r="K5" s="197"/>
      <c r="L5" s="195"/>
    </row>
    <row r="6" spans="1:12" x14ac:dyDescent="0.25">
      <c r="A6" s="77"/>
      <c r="E6" s="198" t="s">
        <v>228</v>
      </c>
      <c r="F6" s="198"/>
      <c r="G6" s="94"/>
      <c r="H6" s="195"/>
      <c r="I6" s="195"/>
      <c r="J6" s="197"/>
      <c r="K6" s="197"/>
      <c r="L6" s="195"/>
    </row>
    <row r="8" spans="1:12" x14ac:dyDescent="0.25">
      <c r="A8" s="1" t="s">
        <v>245</v>
      </c>
    </row>
    <row r="9" spans="1:12" ht="15.6" customHeight="1" x14ac:dyDescent="0.25">
      <c r="A9" s="117" t="s">
        <v>0</v>
      </c>
      <c r="B9" s="200" t="s">
        <v>243</v>
      </c>
      <c r="C9" s="201"/>
      <c r="D9" s="124" t="s">
        <v>83</v>
      </c>
      <c r="E9" s="122" t="s">
        <v>81</v>
      </c>
      <c r="F9" s="124" t="s">
        <v>88</v>
      </c>
      <c r="G9" s="141" t="s">
        <v>93</v>
      </c>
      <c r="H9" s="145" t="s">
        <v>95</v>
      </c>
    </row>
    <row r="10" spans="1:12" x14ac:dyDescent="0.25">
      <c r="A10" s="117"/>
      <c r="B10" s="202"/>
      <c r="C10" s="203"/>
      <c r="D10" s="125"/>
      <c r="E10" s="123"/>
      <c r="F10" s="125"/>
      <c r="G10" s="142"/>
      <c r="H10" s="146"/>
    </row>
    <row r="11" spans="1:12" ht="14.4" x14ac:dyDescent="0.25">
      <c r="A11" s="117"/>
      <c r="D11" s="152" t="s">
        <v>98</v>
      </c>
      <c r="E11" s="36">
        <v>532325</v>
      </c>
      <c r="F11" s="152" t="s">
        <v>125</v>
      </c>
      <c r="G11" s="11" t="s">
        <v>103</v>
      </c>
      <c r="H11" s="12"/>
    </row>
    <row r="12" spans="1:12" ht="14.4" x14ac:dyDescent="0.25">
      <c r="A12" s="117"/>
      <c r="B12" s="47"/>
      <c r="C12" s="109"/>
      <c r="D12" s="153"/>
      <c r="E12" s="48">
        <v>532326</v>
      </c>
      <c r="F12" s="153"/>
      <c r="G12" s="53" t="s">
        <v>105</v>
      </c>
      <c r="H12" s="54"/>
    </row>
    <row r="13" spans="1:12" ht="14.4" x14ac:dyDescent="0.25">
      <c r="A13" s="117"/>
      <c r="B13" s="95"/>
      <c r="C13" s="110"/>
      <c r="D13" s="153"/>
      <c r="E13" s="36">
        <v>533180</v>
      </c>
      <c r="F13" s="153" t="s">
        <v>126</v>
      </c>
      <c r="G13" s="160" t="s">
        <v>107</v>
      </c>
      <c r="H13" s="12"/>
    </row>
    <row r="14" spans="1:12" ht="14.4" x14ac:dyDescent="0.25">
      <c r="A14" s="117"/>
      <c r="C14" s="110"/>
      <c r="D14" s="153"/>
      <c r="E14" s="36">
        <v>533181</v>
      </c>
      <c r="F14" s="153"/>
      <c r="G14" s="161"/>
      <c r="H14" s="12"/>
    </row>
    <row r="15" spans="1:12" ht="14.4" x14ac:dyDescent="0.25">
      <c r="A15" s="117"/>
      <c r="B15" s="46"/>
      <c r="C15" s="110"/>
      <c r="D15" s="153"/>
      <c r="E15" s="36">
        <v>533182</v>
      </c>
      <c r="F15" s="153"/>
      <c r="G15" s="161"/>
      <c r="H15" s="12"/>
    </row>
    <row r="16" spans="1:12" ht="14.4" x14ac:dyDescent="0.25">
      <c r="A16" s="117"/>
      <c r="B16" s="46"/>
      <c r="C16" s="110"/>
      <c r="D16" s="153"/>
      <c r="E16" s="36">
        <v>533183</v>
      </c>
      <c r="F16" s="153"/>
      <c r="G16" s="161"/>
      <c r="H16" s="12"/>
    </row>
    <row r="17" spans="1:8" ht="14.4" x14ac:dyDescent="0.25">
      <c r="A17" s="117"/>
      <c r="B17" s="46">
        <v>16501</v>
      </c>
      <c r="C17" s="111"/>
      <c r="D17" s="154"/>
      <c r="E17" s="36">
        <v>533184</v>
      </c>
      <c r="F17" s="154"/>
      <c r="G17" s="161"/>
      <c r="H17" s="12"/>
    </row>
    <row r="22" spans="1:8" x14ac:dyDescent="0.25">
      <c r="A22" t="s">
        <v>260</v>
      </c>
      <c r="B22" t="s">
        <v>262</v>
      </c>
      <c r="C22" t="s">
        <v>256</v>
      </c>
      <c r="D22" t="s">
        <v>257</v>
      </c>
      <c r="E22" t="s">
        <v>258</v>
      </c>
    </row>
    <row r="23" spans="1:8" x14ac:dyDescent="0.25">
      <c r="B23" t="s">
        <v>214</v>
      </c>
      <c r="C23" t="s">
        <v>215</v>
      </c>
      <c r="D23" t="s">
        <v>216</v>
      </c>
      <c r="E23" t="s">
        <v>259</v>
      </c>
    </row>
    <row r="24" spans="1:8" x14ac:dyDescent="0.25">
      <c r="B24" t="s">
        <v>214</v>
      </c>
      <c r="C24" t="s">
        <v>215</v>
      </c>
      <c r="D24" t="s">
        <v>216</v>
      </c>
      <c r="E24" t="s">
        <v>259</v>
      </c>
    </row>
    <row r="25" spans="1:8" x14ac:dyDescent="0.25">
      <c r="B25" t="s">
        <v>214</v>
      </c>
      <c r="C25" t="s">
        <v>215</v>
      </c>
      <c r="D25" t="s">
        <v>216</v>
      </c>
      <c r="E25" t="s">
        <v>259</v>
      </c>
    </row>
    <row r="26" spans="1:8" x14ac:dyDescent="0.25">
      <c r="B26" t="s">
        <v>214</v>
      </c>
      <c r="C26" t="s">
        <v>215</v>
      </c>
      <c r="D26" t="s">
        <v>216</v>
      </c>
      <c r="E26" t="s">
        <v>259</v>
      </c>
    </row>
    <row r="27" spans="1:8" x14ac:dyDescent="0.25">
      <c r="B27" t="s">
        <v>214</v>
      </c>
      <c r="C27" t="s">
        <v>215</v>
      </c>
      <c r="D27" t="s">
        <v>216</v>
      </c>
      <c r="E27" t="s">
        <v>259</v>
      </c>
    </row>
    <row r="28" spans="1:8" x14ac:dyDescent="0.25">
      <c r="B28" t="s">
        <v>214</v>
      </c>
      <c r="C28" t="s">
        <v>215</v>
      </c>
      <c r="D28" t="s">
        <v>216</v>
      </c>
      <c r="E28" t="s">
        <v>259</v>
      </c>
    </row>
    <row r="29" spans="1:8" x14ac:dyDescent="0.25">
      <c r="B29" t="s">
        <v>214</v>
      </c>
      <c r="C29" t="s">
        <v>215</v>
      </c>
      <c r="D29" t="s">
        <v>216</v>
      </c>
      <c r="E29" t="s">
        <v>259</v>
      </c>
    </row>
    <row r="30" spans="1:8" x14ac:dyDescent="0.25">
      <c r="B30" t="s">
        <v>214</v>
      </c>
      <c r="C30" t="s">
        <v>215</v>
      </c>
      <c r="D30" t="s">
        <v>216</v>
      </c>
      <c r="E30" t="s">
        <v>259</v>
      </c>
    </row>
    <row r="31" spans="1:8" x14ac:dyDescent="0.25">
      <c r="B31" t="s">
        <v>214</v>
      </c>
      <c r="C31" t="s">
        <v>215</v>
      </c>
      <c r="D31" t="s">
        <v>216</v>
      </c>
      <c r="E31" t="s">
        <v>259</v>
      </c>
    </row>
    <row r="32" spans="1:8" x14ac:dyDescent="0.25">
      <c r="B32" t="s">
        <v>214</v>
      </c>
      <c r="C32" t="s">
        <v>215</v>
      </c>
      <c r="D32" t="s">
        <v>216</v>
      </c>
      <c r="E32" t="s">
        <v>259</v>
      </c>
    </row>
    <row r="33" spans="2:5" x14ac:dyDescent="0.25">
      <c r="B33" t="s">
        <v>214</v>
      </c>
      <c r="C33" t="s">
        <v>215</v>
      </c>
      <c r="D33" t="s">
        <v>216</v>
      </c>
      <c r="E33" t="s">
        <v>259</v>
      </c>
    </row>
    <row r="36" spans="2:5" x14ac:dyDescent="0.25">
      <c r="B36" s="80" t="s">
        <v>261</v>
      </c>
    </row>
    <row r="37" spans="2:5" x14ac:dyDescent="0.25">
      <c r="B37" s="80">
        <v>53</v>
      </c>
    </row>
    <row r="38" spans="2:5" x14ac:dyDescent="0.25">
      <c r="B38" s="80">
        <v>160</v>
      </c>
    </row>
    <row r="39" spans="2:5" x14ac:dyDescent="0.25">
      <c r="B39" s="80">
        <v>118</v>
      </c>
    </row>
    <row r="40" spans="2:5" x14ac:dyDescent="0.25">
      <c r="B40" s="80">
        <v>116</v>
      </c>
    </row>
    <row r="41" spans="2:5" x14ac:dyDescent="0.25">
      <c r="B41" s="80">
        <v>187</v>
      </c>
    </row>
    <row r="42" spans="2:5" x14ac:dyDescent="0.25">
      <c r="B42" s="80">
        <v>20</v>
      </c>
    </row>
    <row r="43" spans="2:5" x14ac:dyDescent="0.25">
      <c r="B43" s="80">
        <v>93</v>
      </c>
    </row>
    <row r="44" spans="2:5" x14ac:dyDescent="0.25">
      <c r="B44" s="80">
        <v>63</v>
      </c>
    </row>
    <row r="45" spans="2:5" x14ac:dyDescent="0.25">
      <c r="B45" s="80">
        <v>50</v>
      </c>
    </row>
  </sheetData>
  <mergeCells count="20">
    <mergeCell ref="F13:F17"/>
    <mergeCell ref="G9:G10"/>
    <mergeCell ref="H9:H10"/>
    <mergeCell ref="G13:G17"/>
    <mergeCell ref="A9:A17"/>
    <mergeCell ref="B9:C10"/>
    <mergeCell ref="D9:D10"/>
    <mergeCell ref="E9:E10"/>
    <mergeCell ref="F9:F10"/>
    <mergeCell ref="D11:D17"/>
    <mergeCell ref="F11:F12"/>
    <mergeCell ref="L2:L6"/>
    <mergeCell ref="H2:K2"/>
    <mergeCell ref="J5:K6"/>
    <mergeCell ref="A2:A4"/>
    <mergeCell ref="H3:H4"/>
    <mergeCell ref="H5:H6"/>
    <mergeCell ref="I5:I6"/>
    <mergeCell ref="E6:F6"/>
    <mergeCell ref="I3:K4"/>
  </mergeCells>
  <phoneticPr fontId="3" type="noConversion"/>
  <pageMargins left="0.7" right="0.7" top="0.75" bottom="0.75" header="0.3" footer="0.3"/>
  <pageSetup paperSize="136" orientation="portrait" horizontalDpi="1200" verticalDpi="120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949-7C4B-4ECC-A1A6-1E46430B3203}">
  <sheetPr codeName="Sheet5"/>
  <dimension ref="A1:AF31"/>
  <sheetViews>
    <sheetView workbookViewId="0">
      <selection activeCell="B19" sqref="B19"/>
    </sheetView>
  </sheetViews>
  <sheetFormatPr defaultRowHeight="13.8" x14ac:dyDescent="0.25"/>
  <cols>
    <col min="2" max="2" width="34.5546875" customWidth="1"/>
    <col min="3" max="3" width="16.44140625" customWidth="1"/>
    <col min="4" max="4" width="21.88671875" customWidth="1"/>
    <col min="5" max="5" width="11.88671875" customWidth="1"/>
    <col min="6" max="6" width="20.77734375" customWidth="1"/>
  </cols>
  <sheetData>
    <row r="1" spans="1:29" ht="14.4" thickBot="1" x14ac:dyDescent="0.3">
      <c r="A1" s="1" t="s">
        <v>247</v>
      </c>
    </row>
    <row r="2" spans="1:29" ht="15.6" customHeight="1" x14ac:dyDescent="0.25">
      <c r="A2" s="117" t="s">
        <v>0</v>
      </c>
      <c r="B2" s="210" t="s">
        <v>242</v>
      </c>
      <c r="C2" s="174" t="s">
        <v>165</v>
      </c>
      <c r="D2" s="204" t="s">
        <v>166</v>
      </c>
      <c r="E2" s="204" t="s">
        <v>167</v>
      </c>
      <c r="F2" s="209" t="s">
        <v>168</v>
      </c>
      <c r="G2" s="172"/>
      <c r="H2" s="204" t="s">
        <v>169</v>
      </c>
      <c r="I2" s="206" t="s">
        <v>230</v>
      </c>
      <c r="J2" s="207"/>
      <c r="K2" s="207"/>
      <c r="L2" s="207"/>
      <c r="M2" s="208"/>
      <c r="N2" s="100"/>
      <c r="O2" s="204" t="s">
        <v>170</v>
      </c>
      <c r="P2" s="204" t="s">
        <v>171</v>
      </c>
      <c r="Q2" s="204" t="s">
        <v>172</v>
      </c>
      <c r="R2" s="204" t="s">
        <v>173</v>
      </c>
      <c r="S2" s="204" t="s">
        <v>174</v>
      </c>
      <c r="T2" s="181" t="s">
        <v>175</v>
      </c>
      <c r="U2" s="182"/>
    </row>
    <row r="3" spans="1:29" ht="15.6" x14ac:dyDescent="0.25">
      <c r="A3" s="117"/>
      <c r="B3" s="210"/>
      <c r="C3" s="175"/>
      <c r="D3" s="205"/>
      <c r="E3" s="205"/>
      <c r="F3" s="98"/>
      <c r="G3" s="98" t="s">
        <v>177</v>
      </c>
      <c r="H3" s="205"/>
      <c r="I3" s="97">
        <v>19</v>
      </c>
      <c r="J3" s="97">
        <v>20</v>
      </c>
      <c r="K3" s="97">
        <v>21</v>
      </c>
      <c r="L3" s="97">
        <v>22</v>
      </c>
      <c r="M3" s="97">
        <v>23</v>
      </c>
      <c r="N3" s="97"/>
      <c r="O3" s="205"/>
      <c r="P3" s="205"/>
      <c r="Q3" s="205"/>
      <c r="R3" s="205"/>
      <c r="S3" s="205"/>
      <c r="T3" s="183"/>
      <c r="U3" s="184"/>
    </row>
    <row r="4" spans="1:29" x14ac:dyDescent="0.25">
      <c r="A4" s="117"/>
    </row>
    <row r="5" spans="1:29" x14ac:dyDescent="0.25">
      <c r="A5" s="77"/>
    </row>
    <row r="6" spans="1:29" x14ac:dyDescent="0.25">
      <c r="A6" s="77"/>
    </row>
    <row r="12" spans="1:29" x14ac:dyDescent="0.25">
      <c r="A12" s="1" t="s">
        <v>248</v>
      </c>
    </row>
    <row r="14" spans="1:29" x14ac:dyDescent="0.25">
      <c r="A14" s="117" t="s">
        <v>0</v>
      </c>
      <c r="B14" s="107" t="s">
        <v>241</v>
      </c>
      <c r="C14" s="124" t="s">
        <v>80</v>
      </c>
      <c r="D14" s="122" t="s">
        <v>81</v>
      </c>
      <c r="E14" s="124" t="s">
        <v>82</v>
      </c>
      <c r="F14" s="124" t="s">
        <v>83</v>
      </c>
      <c r="G14" s="147" t="s">
        <v>84</v>
      </c>
      <c r="H14" s="124" t="s">
        <v>85</v>
      </c>
      <c r="I14" s="147" t="s">
        <v>86</v>
      </c>
      <c r="J14" s="124" t="s">
        <v>87</v>
      </c>
      <c r="K14" s="124" t="s">
        <v>88</v>
      </c>
      <c r="L14" s="56"/>
      <c r="M14" s="57"/>
      <c r="N14" s="57"/>
      <c r="O14" s="57"/>
      <c r="P14" s="57"/>
      <c r="Q14" s="57"/>
      <c r="R14" s="57"/>
      <c r="S14" s="58"/>
      <c r="T14" s="124" t="s">
        <v>89</v>
      </c>
      <c r="U14" s="124" t="s">
        <v>90</v>
      </c>
      <c r="V14" s="137" t="s">
        <v>111</v>
      </c>
      <c r="W14" s="162" t="s">
        <v>91</v>
      </c>
      <c r="X14" s="139" t="s">
        <v>92</v>
      </c>
      <c r="Y14" s="141" t="s">
        <v>93</v>
      </c>
      <c r="Z14" s="164" t="s">
        <v>94</v>
      </c>
      <c r="AA14" s="145" t="s">
        <v>95</v>
      </c>
      <c r="AB14" s="145" t="s">
        <v>96</v>
      </c>
      <c r="AC14" s="143" t="s">
        <v>112</v>
      </c>
    </row>
    <row r="15" spans="1:29" x14ac:dyDescent="0.25">
      <c r="A15" s="117"/>
      <c r="B15" s="108"/>
      <c r="C15" s="125"/>
      <c r="D15" s="123"/>
      <c r="E15" s="125"/>
      <c r="F15" s="125"/>
      <c r="G15" s="148"/>
      <c r="H15" s="125"/>
      <c r="I15" s="148"/>
      <c r="J15" s="125"/>
      <c r="K15" s="125"/>
      <c r="L15" s="3">
        <v>28</v>
      </c>
      <c r="M15" s="3">
        <v>29</v>
      </c>
      <c r="N15" s="3">
        <v>30</v>
      </c>
      <c r="O15" s="3">
        <v>31</v>
      </c>
      <c r="P15" s="3">
        <v>32</v>
      </c>
      <c r="Q15" s="3">
        <v>33</v>
      </c>
      <c r="R15" s="3">
        <v>34</v>
      </c>
      <c r="S15" s="3">
        <v>35</v>
      </c>
      <c r="T15" s="125"/>
      <c r="U15" s="125"/>
      <c r="V15" s="138"/>
      <c r="W15" s="163"/>
      <c r="X15" s="140"/>
      <c r="Y15" s="142"/>
      <c r="Z15" s="165"/>
      <c r="AA15" s="146"/>
      <c r="AB15" s="146"/>
      <c r="AC15" s="144"/>
    </row>
    <row r="16" spans="1:29" ht="27.6" x14ac:dyDescent="0.25">
      <c r="A16" s="117"/>
      <c r="C16" s="149">
        <v>91338035</v>
      </c>
      <c r="D16" s="36">
        <v>532325</v>
      </c>
      <c r="E16" s="149" t="s">
        <v>97</v>
      </c>
      <c r="F16" s="152" t="s">
        <v>98</v>
      </c>
      <c r="G16" s="149" t="s">
        <v>98</v>
      </c>
      <c r="H16" s="149"/>
      <c r="I16" s="152" t="s">
        <v>99</v>
      </c>
      <c r="J16" s="152" t="s">
        <v>100</v>
      </c>
      <c r="K16" s="152" t="s">
        <v>125</v>
      </c>
      <c r="L16" s="102">
        <v>1</v>
      </c>
      <c r="M16" s="5">
        <v>1</v>
      </c>
      <c r="N16" s="5">
        <v>2</v>
      </c>
      <c r="O16" s="5">
        <v>2</v>
      </c>
      <c r="P16" s="5">
        <v>2</v>
      </c>
      <c r="Q16" s="5">
        <v>2</v>
      </c>
      <c r="R16" s="5">
        <v>1</v>
      </c>
      <c r="S16" s="5">
        <v>1</v>
      </c>
      <c r="T16" s="8">
        <v>12</v>
      </c>
      <c r="U16" s="9">
        <v>170</v>
      </c>
      <c r="V16" s="36">
        <f>T16*U16</f>
        <v>2040</v>
      </c>
      <c r="W16" s="10" t="s">
        <v>101</v>
      </c>
      <c r="X16" s="155" t="s">
        <v>102</v>
      </c>
      <c r="Y16" s="11" t="s">
        <v>103</v>
      </c>
      <c r="Z16" s="157">
        <v>43171</v>
      </c>
      <c r="AA16" s="12"/>
      <c r="AB16" s="12"/>
      <c r="AC16" s="13">
        <f>0.415*0.39*0.265*U16</f>
        <v>7.2913424999999998</v>
      </c>
    </row>
    <row r="17" spans="1:32" ht="27.6" x14ac:dyDescent="0.25">
      <c r="A17" s="117"/>
      <c r="B17" s="47"/>
      <c r="C17" s="150"/>
      <c r="D17" s="48">
        <v>532326</v>
      </c>
      <c r="E17" s="150"/>
      <c r="F17" s="153"/>
      <c r="G17" s="150"/>
      <c r="H17" s="150"/>
      <c r="I17" s="153"/>
      <c r="J17" s="153"/>
      <c r="K17" s="153"/>
      <c r="L17" s="49">
        <v>1</v>
      </c>
      <c r="M17" s="50">
        <v>1</v>
      </c>
      <c r="N17" s="50">
        <v>1</v>
      </c>
      <c r="O17" s="50">
        <v>2</v>
      </c>
      <c r="P17" s="50">
        <v>2</v>
      </c>
      <c r="Q17" s="50">
        <v>1</v>
      </c>
      <c r="R17" s="50">
        <v>1</v>
      </c>
      <c r="S17" s="50">
        <v>1</v>
      </c>
      <c r="T17" s="50">
        <v>10</v>
      </c>
      <c r="U17" s="51">
        <v>98</v>
      </c>
      <c r="V17" s="48">
        <f t="shared" ref="V17:V22" si="0">T17*U17</f>
        <v>980</v>
      </c>
      <c r="W17" s="52" t="s">
        <v>104</v>
      </c>
      <c r="X17" s="156"/>
      <c r="Y17" s="53" t="s">
        <v>105</v>
      </c>
      <c r="Z17" s="158"/>
      <c r="AA17" s="54"/>
      <c r="AB17" s="54"/>
      <c r="AC17" s="55">
        <f>0.515*0.265*0.265*U17</f>
        <v>3.5442557500000005</v>
      </c>
    </row>
    <row r="18" spans="1:32" ht="15.6" x14ac:dyDescent="0.25">
      <c r="A18" s="117"/>
      <c r="B18" s="46"/>
      <c r="C18" s="150"/>
      <c r="D18" s="36">
        <v>533180</v>
      </c>
      <c r="E18" s="150"/>
      <c r="F18" s="153"/>
      <c r="G18" s="150"/>
      <c r="H18" s="150"/>
      <c r="I18" s="153"/>
      <c r="J18" s="153"/>
      <c r="K18" s="153" t="s">
        <v>126</v>
      </c>
      <c r="L18" s="102"/>
      <c r="M18" s="5"/>
      <c r="N18" s="102">
        <v>1</v>
      </c>
      <c r="O18" s="5"/>
      <c r="P18" s="102"/>
      <c r="Q18" s="5"/>
      <c r="R18" s="102"/>
      <c r="S18" s="5"/>
      <c r="T18" s="8">
        <v>16</v>
      </c>
      <c r="U18" s="9">
        <v>6</v>
      </c>
      <c r="V18" s="36">
        <f t="shared" si="0"/>
        <v>96</v>
      </c>
      <c r="W18" s="14" t="s">
        <v>106</v>
      </c>
      <c r="X18" s="156"/>
      <c r="Y18" s="160" t="s">
        <v>107</v>
      </c>
      <c r="Z18" s="158"/>
      <c r="AA18" s="12"/>
      <c r="AB18" s="12"/>
      <c r="AC18" s="13">
        <f>0.515*0.415*0.265*U18</f>
        <v>0.33982275000000001</v>
      </c>
    </row>
    <row r="19" spans="1:32" ht="15.6" x14ac:dyDescent="0.25">
      <c r="A19" s="117"/>
      <c r="B19" s="46">
        <v>16501</v>
      </c>
      <c r="C19" s="150"/>
      <c r="D19" s="36">
        <v>533181</v>
      </c>
      <c r="E19" s="150"/>
      <c r="F19" s="153"/>
      <c r="G19" s="150"/>
      <c r="H19" s="150"/>
      <c r="I19" s="153"/>
      <c r="J19" s="153"/>
      <c r="K19" s="153"/>
      <c r="L19" s="102"/>
      <c r="M19" s="5"/>
      <c r="N19" s="102"/>
      <c r="O19" s="5">
        <v>1</v>
      </c>
      <c r="P19" s="102"/>
      <c r="Q19" s="5"/>
      <c r="R19" s="102"/>
      <c r="S19" s="5"/>
      <c r="T19" s="8">
        <v>16</v>
      </c>
      <c r="U19" s="9">
        <v>6</v>
      </c>
      <c r="V19" s="36">
        <f t="shared" si="0"/>
        <v>96</v>
      </c>
      <c r="W19" s="14" t="s">
        <v>106</v>
      </c>
      <c r="X19" s="156"/>
      <c r="Y19" s="161"/>
      <c r="Z19" s="158"/>
      <c r="AA19" s="12"/>
      <c r="AB19" s="12"/>
      <c r="AC19" s="13">
        <f>0.515*0.415*0.265*U19</f>
        <v>0.33982275000000001</v>
      </c>
    </row>
    <row r="20" spans="1:32" ht="15.6" x14ac:dyDescent="0.25">
      <c r="A20" s="117"/>
      <c r="B20" s="46"/>
      <c r="C20" s="150"/>
      <c r="D20" s="36">
        <v>533182</v>
      </c>
      <c r="E20" s="150"/>
      <c r="F20" s="153"/>
      <c r="G20" s="150"/>
      <c r="H20" s="150"/>
      <c r="I20" s="153"/>
      <c r="J20" s="153"/>
      <c r="K20" s="153"/>
      <c r="L20" s="102"/>
      <c r="M20" s="5"/>
      <c r="N20" s="5"/>
      <c r="O20" s="5"/>
      <c r="P20" s="5">
        <v>1</v>
      </c>
      <c r="Q20" s="5"/>
      <c r="R20" s="6"/>
      <c r="S20" s="6"/>
      <c r="T20" s="8">
        <v>16</v>
      </c>
      <c r="U20" s="9">
        <v>6</v>
      </c>
      <c r="V20" s="36">
        <f t="shared" si="0"/>
        <v>96</v>
      </c>
      <c r="W20" s="14" t="s">
        <v>106</v>
      </c>
      <c r="X20" s="156"/>
      <c r="Y20" s="161"/>
      <c r="Z20" s="158"/>
      <c r="AA20" s="12"/>
      <c r="AB20" s="12"/>
      <c r="AC20" s="13">
        <f>0.515*0.415*0.265*U20</f>
        <v>0.33982275000000001</v>
      </c>
    </row>
    <row r="21" spans="1:32" ht="15.6" x14ac:dyDescent="0.25">
      <c r="A21" s="117"/>
      <c r="B21" s="46"/>
      <c r="C21" s="150"/>
      <c r="D21" s="36">
        <v>533183</v>
      </c>
      <c r="E21" s="150"/>
      <c r="F21" s="153"/>
      <c r="G21" s="150"/>
      <c r="H21" s="150"/>
      <c r="I21" s="153"/>
      <c r="J21" s="153"/>
      <c r="K21" s="153"/>
      <c r="L21" s="102"/>
      <c r="M21" s="5"/>
      <c r="N21" s="5"/>
      <c r="O21" s="5"/>
      <c r="P21" s="5"/>
      <c r="Q21" s="5">
        <v>1</v>
      </c>
      <c r="R21" s="6"/>
      <c r="S21" s="6"/>
      <c r="T21" s="8">
        <v>16</v>
      </c>
      <c r="U21" s="9">
        <v>6</v>
      </c>
      <c r="V21" s="36">
        <f t="shared" si="0"/>
        <v>96</v>
      </c>
      <c r="W21" s="14" t="s">
        <v>106</v>
      </c>
      <c r="X21" s="156"/>
      <c r="Y21" s="161"/>
      <c r="Z21" s="158"/>
      <c r="AA21" s="12"/>
      <c r="AB21" s="12"/>
      <c r="AC21" s="13">
        <f>0.515*0.415*0.265*U21</f>
        <v>0.33982275000000001</v>
      </c>
    </row>
    <row r="22" spans="1:32" ht="15.6" x14ac:dyDescent="0.25">
      <c r="A22" s="117"/>
      <c r="B22" s="46"/>
      <c r="C22" s="151"/>
      <c r="D22" s="36">
        <v>533184</v>
      </c>
      <c r="E22" s="151"/>
      <c r="F22" s="154"/>
      <c r="G22" s="151"/>
      <c r="H22" s="151"/>
      <c r="I22" s="154"/>
      <c r="J22" s="154"/>
      <c r="K22" s="154"/>
      <c r="L22" s="102"/>
      <c r="M22" s="5"/>
      <c r="N22" s="5"/>
      <c r="O22" s="5"/>
      <c r="P22" s="5"/>
      <c r="Q22" s="5"/>
      <c r="R22" s="6">
        <v>1</v>
      </c>
      <c r="S22" s="6"/>
      <c r="T22" s="8">
        <v>16</v>
      </c>
      <c r="U22" s="9">
        <v>6</v>
      </c>
      <c r="V22" s="36">
        <f t="shared" si="0"/>
        <v>96</v>
      </c>
      <c r="W22" s="14" t="s">
        <v>106</v>
      </c>
      <c r="X22" s="156"/>
      <c r="Y22" s="161"/>
      <c r="Z22" s="159"/>
      <c r="AA22" s="12"/>
      <c r="AB22" s="12"/>
      <c r="AC22" s="13">
        <f>0.515*0.415*0.265*U22</f>
        <v>0.33982275000000001</v>
      </c>
    </row>
    <row r="23" spans="1:32" ht="14.4" x14ac:dyDescent="0.25">
      <c r="A23" s="117"/>
      <c r="W23" s="14"/>
      <c r="X23" s="16"/>
      <c r="Y23" s="37"/>
      <c r="Z23" s="12"/>
      <c r="AA23" s="18">
        <f>SUM(AA16:AA22)</f>
        <v>0</v>
      </c>
      <c r="AB23" s="18">
        <f>SUM(AB16:AB22)</f>
        <v>0</v>
      </c>
      <c r="AC23" s="19">
        <f>SUM(AC16:AC22)</f>
        <v>12.534711999999999</v>
      </c>
    </row>
    <row r="24" spans="1:32" ht="15.6" x14ac:dyDescent="0.25">
      <c r="A24" s="117"/>
      <c r="B24" s="134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6"/>
      <c r="U24" s="15"/>
      <c r="V24" s="15">
        <f>SUM(V16:V22)</f>
        <v>3500</v>
      </c>
      <c r="W24" s="26"/>
      <c r="X24" s="27"/>
      <c r="Y24" s="27"/>
      <c r="Z24" s="28"/>
      <c r="AA24" s="29"/>
      <c r="AB24" s="29"/>
      <c r="AC24" s="30" t="s">
        <v>109</v>
      </c>
    </row>
    <row r="27" spans="1:32" x14ac:dyDescent="0.25">
      <c r="I27" s="116"/>
      <c r="J27" s="116"/>
      <c r="K27" s="116"/>
      <c r="L27" s="116"/>
    </row>
    <row r="29" spans="1:32" x14ac:dyDescent="0.25">
      <c r="L29" s="116"/>
      <c r="M29" s="116"/>
      <c r="N29" s="116"/>
      <c r="O29" s="116"/>
    </row>
    <row r="30" spans="1:32" x14ac:dyDescent="0.25">
      <c r="L30" s="116"/>
      <c r="M30" s="116"/>
      <c r="N30" s="116"/>
      <c r="O30" s="116"/>
    </row>
    <row r="31" spans="1:32" x14ac:dyDescent="0.25">
      <c r="AF31" t="s">
        <v>249</v>
      </c>
    </row>
  </sheetData>
  <mergeCells count="53">
    <mergeCell ref="F2:G2"/>
    <mergeCell ref="A2:A4"/>
    <mergeCell ref="B2:B3"/>
    <mergeCell ref="C2:C3"/>
    <mergeCell ref="D2:D3"/>
    <mergeCell ref="E2:E3"/>
    <mergeCell ref="V14:V15"/>
    <mergeCell ref="S2:S3"/>
    <mergeCell ref="T2:U3"/>
    <mergeCell ref="A14:A24"/>
    <mergeCell ref="C14:C15"/>
    <mergeCell ref="D14:D15"/>
    <mergeCell ref="E14:E15"/>
    <mergeCell ref="F14:F15"/>
    <mergeCell ref="G14:G15"/>
    <mergeCell ref="H14:H15"/>
    <mergeCell ref="H2:H3"/>
    <mergeCell ref="I2:M2"/>
    <mergeCell ref="O2:O3"/>
    <mergeCell ref="P2:P3"/>
    <mergeCell ref="Q2:Q3"/>
    <mergeCell ref="R2:R3"/>
    <mergeCell ref="I14:I15"/>
    <mergeCell ref="J14:J15"/>
    <mergeCell ref="K14:K15"/>
    <mergeCell ref="T14:T15"/>
    <mergeCell ref="U14:U15"/>
    <mergeCell ref="AC14:AC15"/>
    <mergeCell ref="C16:C22"/>
    <mergeCell ref="E16:E22"/>
    <mergeCell ref="F16:F22"/>
    <mergeCell ref="G16:G22"/>
    <mergeCell ref="H16:H22"/>
    <mergeCell ref="I16:I22"/>
    <mergeCell ref="J16:J22"/>
    <mergeCell ref="K16:K17"/>
    <mergeCell ref="X16:X22"/>
    <mergeCell ref="W14:W15"/>
    <mergeCell ref="X14:X15"/>
    <mergeCell ref="Y14:Y15"/>
    <mergeCell ref="Z14:Z15"/>
    <mergeCell ref="AA14:AA15"/>
    <mergeCell ref="AB14:AB15"/>
    <mergeCell ref="K18:K22"/>
    <mergeCell ref="Y18:Y22"/>
    <mergeCell ref="B24:T24"/>
    <mergeCell ref="I27:J27"/>
    <mergeCell ref="K27:L27"/>
    <mergeCell ref="L29:M29"/>
    <mergeCell ref="N29:O29"/>
    <mergeCell ref="L30:M30"/>
    <mergeCell ref="N30:O30"/>
    <mergeCell ref="Z16:Z22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sheetPr codeName="Sheet6"/>
  <dimension ref="A1:E30"/>
  <sheetViews>
    <sheetView topLeftCell="A19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212</v>
      </c>
      <c r="B1" t="s">
        <v>189</v>
      </c>
      <c r="C1" t="s">
        <v>187</v>
      </c>
      <c r="D1" t="s">
        <v>190</v>
      </c>
    </row>
    <row r="2" spans="1:5" x14ac:dyDescent="0.25">
      <c r="A2" s="117" t="s">
        <v>0</v>
      </c>
      <c r="B2" t="s">
        <v>188</v>
      </c>
      <c r="C2" s="83" t="s">
        <v>159</v>
      </c>
      <c r="D2" s="82" t="s">
        <v>160</v>
      </c>
      <c r="E2" s="82" t="s">
        <v>214</v>
      </c>
    </row>
    <row r="3" spans="1:5" x14ac:dyDescent="0.25">
      <c r="A3" s="117"/>
      <c r="B3" t="s">
        <v>188</v>
      </c>
      <c r="C3" s="82" t="s">
        <v>161</v>
      </c>
      <c r="D3" s="82" t="s">
        <v>160</v>
      </c>
      <c r="E3" s="82" t="s">
        <v>215</v>
      </c>
    </row>
    <row r="4" spans="1:5" x14ac:dyDescent="0.25">
      <c r="A4" s="117"/>
      <c r="B4" t="s">
        <v>188</v>
      </c>
      <c r="C4" s="82" t="s">
        <v>162</v>
      </c>
      <c r="D4" s="82" t="s">
        <v>163</v>
      </c>
      <c r="E4" s="82" t="s">
        <v>216</v>
      </c>
    </row>
    <row r="9" spans="1:5" x14ac:dyDescent="0.25">
      <c r="A9" s="1" t="s">
        <v>213</v>
      </c>
      <c r="B9" t="s">
        <v>189</v>
      </c>
      <c r="C9" t="s">
        <v>187</v>
      </c>
      <c r="D9" t="s">
        <v>190</v>
      </c>
    </row>
    <row r="10" spans="1:5" x14ac:dyDescent="0.25">
      <c r="A10" s="117" t="s">
        <v>0</v>
      </c>
      <c r="B10" t="s">
        <v>188</v>
      </c>
      <c r="C10" s="83" t="s">
        <v>159</v>
      </c>
      <c r="D10" s="82" t="s">
        <v>160</v>
      </c>
      <c r="E10" s="84" t="s">
        <v>214</v>
      </c>
    </row>
    <row r="11" spans="1:5" x14ac:dyDescent="0.25">
      <c r="A11" s="117"/>
      <c r="B11" t="s">
        <v>188</v>
      </c>
      <c r="C11" s="82" t="s">
        <v>161</v>
      </c>
      <c r="D11" s="82" t="s">
        <v>160</v>
      </c>
      <c r="E11" s="84" t="s">
        <v>215</v>
      </c>
    </row>
    <row r="12" spans="1:5" x14ac:dyDescent="0.25">
      <c r="A12" s="117"/>
      <c r="B12" t="s">
        <v>188</v>
      </c>
      <c r="C12" s="82" t="s">
        <v>162</v>
      </c>
      <c r="D12" s="83" t="s">
        <v>163</v>
      </c>
      <c r="E12" s="84" t="s">
        <v>216</v>
      </c>
    </row>
    <row r="16" spans="1:5" x14ac:dyDescent="0.25">
      <c r="A16" s="1" t="s">
        <v>217</v>
      </c>
      <c r="B16" t="s">
        <v>189</v>
      </c>
      <c r="C16" t="s">
        <v>187</v>
      </c>
      <c r="D16" t="s">
        <v>190</v>
      </c>
    </row>
    <row r="17" spans="1:5" x14ac:dyDescent="0.25">
      <c r="A17" s="117" t="s">
        <v>0</v>
      </c>
      <c r="B17" t="s">
        <v>188</v>
      </c>
      <c r="C17" s="83" t="s">
        <v>159</v>
      </c>
      <c r="D17" s="82" t="s">
        <v>160</v>
      </c>
      <c r="E17" s="82" t="s">
        <v>214</v>
      </c>
    </row>
    <row r="18" spans="1:5" x14ac:dyDescent="0.25">
      <c r="A18" s="117"/>
      <c r="B18" t="s">
        <v>188</v>
      </c>
      <c r="C18" s="82" t="s">
        <v>161</v>
      </c>
      <c r="D18" s="82" t="s">
        <v>160</v>
      </c>
      <c r="E18" s="82" t="s">
        <v>215</v>
      </c>
    </row>
    <row r="19" spans="1:5" x14ac:dyDescent="0.25">
      <c r="A19" s="117"/>
      <c r="B19" t="s">
        <v>188</v>
      </c>
      <c r="C19" s="84" t="s">
        <v>162</v>
      </c>
      <c r="D19" s="85" t="s">
        <v>163</v>
      </c>
      <c r="E19" s="84" t="s">
        <v>216</v>
      </c>
    </row>
    <row r="22" spans="1:5" x14ac:dyDescent="0.25">
      <c r="A22" s="1" t="s">
        <v>218</v>
      </c>
      <c r="B22" t="s">
        <v>189</v>
      </c>
      <c r="C22" s="82" t="s">
        <v>187</v>
      </c>
      <c r="D22" s="82" t="s">
        <v>190</v>
      </c>
    </row>
    <row r="23" spans="1:5" x14ac:dyDescent="0.25">
      <c r="A23" s="117" t="s">
        <v>0</v>
      </c>
      <c r="B23" t="s">
        <v>188</v>
      </c>
      <c r="C23" s="82" t="s">
        <v>159</v>
      </c>
      <c r="D23" s="82" t="s">
        <v>160</v>
      </c>
      <c r="E23" t="s">
        <v>214</v>
      </c>
    </row>
    <row r="24" spans="1:5" x14ac:dyDescent="0.25">
      <c r="A24" s="117"/>
      <c r="B24" t="s">
        <v>188</v>
      </c>
      <c r="C24" s="86" t="s">
        <v>161</v>
      </c>
      <c r="D24" s="86" t="s">
        <v>160</v>
      </c>
      <c r="E24" t="s">
        <v>215</v>
      </c>
    </row>
    <row r="25" spans="1:5" x14ac:dyDescent="0.25">
      <c r="A25" s="117"/>
      <c r="B25" t="s">
        <v>188</v>
      </c>
      <c r="C25" s="84" t="s">
        <v>162</v>
      </c>
      <c r="D25" s="85" t="s">
        <v>163</v>
      </c>
      <c r="E25" s="84" t="s">
        <v>216</v>
      </c>
    </row>
    <row r="27" spans="1:5" x14ac:dyDescent="0.25">
      <c r="A27" s="1" t="s">
        <v>220</v>
      </c>
      <c r="B27" t="s">
        <v>189</v>
      </c>
      <c r="C27" t="s">
        <v>187</v>
      </c>
      <c r="D27" t="s">
        <v>190</v>
      </c>
    </row>
    <row r="28" spans="1:5" x14ac:dyDescent="0.25">
      <c r="A28" s="117" t="s">
        <v>0</v>
      </c>
      <c r="B28" t="s">
        <v>188</v>
      </c>
      <c r="C28" t="s">
        <v>159</v>
      </c>
      <c r="D28" t="s">
        <v>160</v>
      </c>
    </row>
    <row r="29" spans="1:5" x14ac:dyDescent="0.25">
      <c r="A29" s="117"/>
      <c r="B29" s="82" t="s">
        <v>188</v>
      </c>
      <c r="C29" s="88" t="s">
        <v>161</v>
      </c>
      <c r="D29" s="86" t="s">
        <v>160</v>
      </c>
    </row>
    <row r="30" spans="1:5" x14ac:dyDescent="0.25">
      <c r="A30" s="117"/>
      <c r="B30" s="82" t="s">
        <v>188</v>
      </c>
      <c r="C30" s="82" t="s">
        <v>162</v>
      </c>
      <c r="D30" s="89" t="s">
        <v>163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Math</vt:lpstr>
      <vt:lpstr>Sematics_Back</vt:lpstr>
      <vt:lpstr>Sematics_Normal</vt:lpstr>
      <vt:lpstr>Sematics_RangeInHeaders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2022-11-12T08:24:29Z</dcterms:modified>
</cp:coreProperties>
</file>