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65" activeTab="2"/>
  </bookViews>
  <sheets>
    <sheet name="模板" sheetId="2" r:id="rId1"/>
    <sheet name="方舟技能映射方案" sheetId="1" r:id="rId2"/>
    <sheet name="遗物方案" sheetId="3" r:id="rId3"/>
  </sheets>
  <calcPr calcId="144525"/>
</workbook>
</file>

<file path=xl/sharedStrings.xml><?xml version="1.0" encoding="utf-8"?>
<sst xmlns="http://schemas.openxmlformats.org/spreadsheetml/2006/main" count="740" uniqueCount="430">
  <si>
    <t>先锋</t>
  </si>
  <si>
    <t>伤害，回费，开局特效</t>
  </si>
  <si>
    <t>方舟buff</t>
  </si>
  <si>
    <t>方舟描述</t>
  </si>
  <si>
    <t>尖塔buff</t>
  </si>
  <si>
    <t>尖塔描述</t>
  </si>
  <si>
    <t>基础牌：二星干员平A</t>
  </si>
  <si>
    <t>输出近卫</t>
  </si>
  <si>
    <t>伤害，格挡</t>
  </si>
  <si>
    <t>减速</t>
  </si>
  <si>
    <t>移动速度减少一定百分比，但不会使敌方移动速度低于最小值</t>
  </si>
  <si>
    <t>临时减速</t>
  </si>
  <si>
    <t>仅作用1回合的原版“缓慢”</t>
  </si>
  <si>
    <t>实时统计(ref)</t>
  </si>
  <si>
    <t>参考值</t>
  </si>
  <si>
    <t>白卡：三星干员平A，四星干员1技能；</t>
  </si>
  <si>
    <t>群攻近卫</t>
  </si>
  <si>
    <t>群伤，格挡</t>
  </si>
  <si>
    <t>停顿</t>
  </si>
  <si>
    <t>移动速度减少80%，但不会使敌方移动速度低于最小值</t>
  </si>
  <si>
    <t>基础</t>
  </si>
  <si>
    <t>蓝卡：四星干员2技能；五星干员部分技能；</t>
  </si>
  <si>
    <t>远程近卫</t>
  </si>
  <si>
    <t>80100连击伤害，格挡</t>
  </si>
  <si>
    <t>束缚</t>
  </si>
  <si>
    <t>无法移动</t>
  </si>
  <si>
    <t>白色</t>
  </si>
  <si>
    <t>金卡：五星干员部分技能；六星干员部分技能；</t>
  </si>
  <si>
    <t>单法</t>
  </si>
  <si>
    <t>体力流失伤害</t>
  </si>
  <si>
    <t>睡眠</t>
  </si>
  <si>
    <t>无法行动，同时无敌</t>
  </si>
  <si>
    <t>使其变为睡眠意图</t>
  </si>
  <si>
    <t>原版intent</t>
  </si>
  <si>
    <t>蓝色</t>
  </si>
  <si>
    <t>仅限干员牌转化：五星干员部分技能；六星干员部分技能；</t>
  </si>
  <si>
    <t>群法</t>
  </si>
  <si>
    <t>体力流失群伤</t>
  </si>
  <si>
    <t>我方晕眩</t>
  </si>
  <si>
    <t>玩家立刻结束回合</t>
  </si>
  <si>
    <t>原版action</t>
  </si>
  <si>
    <t>金色</t>
  </si>
  <si>
    <t>单狙</t>
  </si>
  <si>
    <t>伤害</t>
  </si>
  <si>
    <t>敌方晕眩</t>
  </si>
  <si>
    <t>使其变为眩晕意图</t>
  </si>
  <si>
    <t>BaseMod intent</t>
  </si>
  <si>
    <t>限定</t>
  </si>
  <si>
    <t>群狙</t>
  </si>
  <si>
    <t>溅射伤害</t>
  </si>
  <si>
    <t>寒冷</t>
  </si>
  <si>
    <t>攻速减少30，累计二次后赋予目标【冻结】状态</t>
  </si>
  <si>
    <t>原版虚弱？</t>
  </si>
  <si>
    <t>sum</t>
  </si>
  <si>
    <t>广域狙</t>
  </si>
  <si>
    <t>大量伤害</t>
  </si>
  <si>
    <t>近狙</t>
  </si>
  <si>
    <t>奶盾</t>
  </si>
  <si>
    <t>格挡，格挡恢复</t>
  </si>
  <si>
    <t>防盾</t>
  </si>
  <si>
    <t>格挡</t>
  </si>
  <si>
    <t>法术伤害</t>
  </si>
  <si>
    <t>伤害类型为体力流失，卡牌带上法伤tag。</t>
  </si>
  <si>
    <t>单奶</t>
  </si>
  <si>
    <t>格挡恢复</t>
  </si>
  <si>
    <t>法术抗性</t>
  </si>
  <si>
    <t>法术增幅</t>
  </si>
  <si>
    <t>仅影响法术伤害，乘算</t>
  </si>
  <si>
    <t>群奶</t>
  </si>
  <si>
    <t>格挡恢复，延时格挡恢复</t>
  </si>
  <si>
    <t>广域奶</t>
  </si>
  <si>
    <t>格挡恢复+</t>
  </si>
  <si>
    <t>攻击回复技力</t>
  </si>
  <si>
    <t>打出获得技力</t>
  </si>
  <si>
    <t>平时小收益，触发大收益</t>
  </si>
  <si>
    <t>辅助</t>
  </si>
  <si>
    <t>无模板</t>
  </si>
  <si>
    <t>自然回复技力</t>
  </si>
  <si>
    <t>抽到获得技力</t>
  </si>
  <si>
    <t>特种</t>
  </si>
  <si>
    <t>灵活映射</t>
  </si>
  <si>
    <t>无技力</t>
  </si>
  <si>
    <t>固定中收益</t>
  </si>
  <si>
    <t>特殊</t>
  </si>
  <si>
    <t>自动触发/手动触发</t>
  </si>
  <si>
    <t>均会自动触发</t>
  </si>
  <si>
    <t>玩家选择何时打出此牌，已经包含了手动触发的要素了</t>
  </si>
  <si>
    <t>治疗</t>
  </si>
  <si>
    <t>获得格挡。但本回合通过格挡恢复获得的格挡数不会超过上一回合结束时拥有的格挡数。</t>
  </si>
  <si>
    <t>获得格挡。但本回合通过格挡恢复+获得的格挡数超过上一回合结束时拥有的格挡数的部分，获得的格挡数变为80%。</t>
  </si>
  <si>
    <t>攻击范围与攻击速度</t>
  </si>
  <si>
    <t>攻击次数</t>
  </si>
  <si>
    <t>大范围或高攻速，对应卡牌高攻击次数</t>
  </si>
  <si>
    <t>时间流动</t>
  </si>
  <si>
    <t>手牌流动</t>
  </si>
  <si>
    <t>拉</t>
  </si>
  <si>
    <t>抽牌</t>
  </si>
  <si>
    <t>推</t>
  </si>
  <si>
    <t>弃牌</t>
  </si>
  <si>
    <t>卡牌稀有度</t>
  </si>
  <si>
    <t>升级后平时效果</t>
  </si>
  <si>
    <t>升级后技力效果</t>
  </si>
  <si>
    <t>费用</t>
  </si>
  <si>
    <t>攻防倾向(ref)</t>
  </si>
  <si>
    <t>卡牌type</t>
  </si>
  <si>
    <t>type内容(ref)</t>
  </si>
  <si>
    <t>卡牌平时效果</t>
  </si>
  <si>
    <t>卡牌技力效果</t>
  </si>
  <si>
    <t>模板内容(ref)</t>
  </si>
  <si>
    <t>使用模板</t>
  </si>
  <si>
    <t>方舟原型</t>
  </si>
  <si>
    <t>原型内容</t>
  </si>
  <si>
    <t>伤害6</t>
  </si>
  <si>
    <t>12F</t>
  </si>
  <si>
    <t>平A</t>
  </si>
  <si>
    <t>杜林</t>
  </si>
  <si>
    <t>巡林者</t>
  </si>
  <si>
    <t>格挡3，伤害3</t>
  </si>
  <si>
    <t>夜刀</t>
  </si>
  <si>
    <t>格挡3，伤害3，消耗</t>
  </si>
  <si>
    <t>近卫小车</t>
  </si>
  <si>
    <t>格挡恢复8，消耗</t>
  </si>
  <si>
    <t>医疗小车</t>
  </si>
  <si>
    <t>炸弹power，消耗</t>
  </si>
  <si>
    <t>自爆小车</t>
  </si>
  <si>
    <t>格挡5</t>
  </si>
  <si>
    <t>黑角</t>
  </si>
  <si>
    <t>伤害12</t>
  </si>
  <si>
    <t>阿米娅</t>
  </si>
  <si>
    <t>1技能</t>
  </si>
  <si>
    <t>随机伤害D，M次，结束你的回合。</t>
  </si>
  <si>
    <t>2技能</t>
  </si>
  <si>
    <t>获得3层力量。造成6点伤害5次。在下回合死亡。消耗 。</t>
  </si>
  <si>
    <t>3技能</t>
  </si>
  <si>
    <t>3伤害，开局获得3技力</t>
  </si>
  <si>
    <t>回1费</t>
  </si>
  <si>
    <t>香草</t>
  </si>
  <si>
    <t>三星平A/1技能</t>
  </si>
  <si>
    <t>芬</t>
  </si>
  <si>
    <t>伤害，击杀回费</t>
  </si>
  <si>
    <t>翎羽</t>
  </si>
  <si>
    <t>临时伤害值</t>
  </si>
  <si>
    <t>玫兰莎</t>
  </si>
  <si>
    <t>伤害，群伤，格挡</t>
  </si>
  <si>
    <t>泡普卡</t>
  </si>
  <si>
    <t>月见夜</t>
  </si>
  <si>
    <t>安德切尔</t>
  </si>
  <si>
    <t>连击</t>
  </si>
  <si>
    <t>克洛斯</t>
  </si>
  <si>
    <t>空爆</t>
  </si>
  <si>
    <t>斑点</t>
  </si>
  <si>
    <t>卡缇</t>
  </si>
  <si>
    <t>米格鲁</t>
  </si>
  <si>
    <t>安塞尔</t>
  </si>
  <si>
    <t>芙蓉</t>
  </si>
  <si>
    <t>伤害，debuff</t>
  </si>
  <si>
    <t>梓兰</t>
  </si>
  <si>
    <t>史都华德</t>
  </si>
  <si>
    <t>群伤</t>
  </si>
  <si>
    <t>炎熔</t>
  </si>
  <si>
    <t>衍生牌</t>
  </si>
  <si>
    <t>更多衍生牌，回费</t>
  </si>
  <si>
    <t>豆苗</t>
  </si>
  <si>
    <t>四星特色技能</t>
  </si>
  <si>
    <t>红豆</t>
  </si>
  <si>
    <t>伤害，开局获得技力，本回合出牌数少于M时增伤</t>
  </si>
  <si>
    <t>回费</t>
  </si>
  <si>
    <t>清道夫</t>
  </si>
  <si>
    <t>照搬模板</t>
  </si>
  <si>
    <t>伤害，开局获得技力</t>
  </si>
  <si>
    <t>回费，转为格挡恢复</t>
  </si>
  <si>
    <t>桃金娘</t>
  </si>
  <si>
    <t>格挡，开局获得技力</t>
  </si>
  <si>
    <t>回费，临时格挡</t>
  </si>
  <si>
    <t>讯使</t>
  </si>
  <si>
    <t>艾丝黛尔</t>
  </si>
  <si>
    <t>脆弱代价，临时伤害值</t>
  </si>
  <si>
    <t>缠丸</t>
  </si>
  <si>
    <t>恶鬼之力：防御力降至0，攻击力+75%</t>
  </si>
  <si>
    <t>增强白卡buff</t>
  </si>
  <si>
    <t>杜宾</t>
  </si>
  <si>
    <t>有50%的几率失败，失败时结束你的回合。成功时对所有敌人造成 !D! 点伤害。如果目标不是boss，移除它身上的一个增益效果。</t>
  </si>
  <si>
    <t>断罪者</t>
  </si>
  <si>
    <t>额外一次</t>
  </si>
  <si>
    <t>芳汀</t>
  </si>
  <si>
    <t>致命恶作剧：攻击范围扩大，远程攻击不再降低攻击力，攻击造成相当于攻击力110%的法术伤害，额外攻击一名目标</t>
  </si>
  <si>
    <t>临时敏捷，代价本回合无法攻击，反击屏障</t>
  </si>
  <si>
    <t>杰克</t>
  </si>
  <si>
    <t>全神贯注！：停止攻击敌人。额外获得物理闪避40%。闪避成功后立即对一名敌人进行反击，造成相当于攻击力120%的物理伤害。(反击频率不小于100%的攻击间隔)</t>
  </si>
  <si>
    <t>多次弹跳连击，对空增伤，格挡</t>
  </si>
  <si>
    <t>刻刀</t>
  </si>
  <si>
    <t>绯红刺刀：对周围最多5个敌人造成相当于攻击力300%的物理伤害。对飞行单位的攻击力系数加倍</t>
  </si>
  <si>
    <t>伤害，格挡，临时敏捷</t>
  </si>
  <si>
    <t>猎蜂</t>
  </si>
  <si>
    <t>高机动 ：获得20%的物理闪避</t>
  </si>
  <si>
    <t>额外多次伤害</t>
  </si>
  <si>
    <t>急速拳：攻击间隔减小(-51%)</t>
  </si>
  <si>
    <t>临时伤害值，减攻debuff</t>
  </si>
  <si>
    <t>慕斯</t>
  </si>
  <si>
    <t>挠伤：下次攻击时攻击力+30%，5秒内使击中目标攻击力-15%</t>
  </si>
  <si>
    <t>临时伤害值，减速debuff</t>
  </si>
  <si>
    <t>霜叶</t>
  </si>
  <si>
    <t>寒霜枪刃:下次攻击造成攻击力105%的物理伤害，令命中目标在1.5秒内移动速度-20%</t>
  </si>
  <si>
    <t>造成 !D! 点伤害。 这张牌被打出 !M! 次后，在本场战斗中其基础伤害减少 !2ndM! 。获得 !B! 点 格挡 。</t>
  </si>
  <si>
    <t>宴</t>
  </si>
  <si>
    <t>无</t>
  </si>
  <si>
    <t>安比尔</t>
  </si>
  <si>
    <t>雷达定位：攻击力+40%，攻击范围扩大至整个战场，但攻击间隔略微增大(+0.9)，且在攻击超出原本攻击范围的敌方单位时攻击前摇增大</t>
  </si>
  <si>
    <t>溅射伤害，</t>
  </si>
  <si>
    <t>减速debuff</t>
  </si>
  <si>
    <t>白雪</t>
  </si>
  <si>
    <t>凝武：攻击变为投掷回旋的大飞镖，短时间内使命中目标的移动速度降低22%，并每秒受到相当于攻击力50%的法术伤害</t>
  </si>
  <si>
    <t>弹跳伤害</t>
  </si>
  <si>
    <t>红云</t>
  </si>
  <si>
    <t>双弦开弓：攻击力+10%，每次攻击额外攻击1个目标</t>
  </si>
  <si>
    <t>伤害，</t>
  </si>
  <si>
    <t>临时敏捷buff</t>
  </si>
  <si>
    <t>杰西卡</t>
  </si>
  <si>
    <t>掩护烟幕：攻击力+20%，获得75%的物理和法术闪避</t>
  </si>
  <si>
    <t>移除格挡action</t>
  </si>
  <si>
    <t>流星</t>
  </si>
  <si>
    <t>碎甲击·扩散：立即对攻击范围内至多5个敌人造成相当于攻击力140%的物理伤害，5秒内使命中目标的防御力-25%</t>
  </si>
  <si>
    <t>眩晕debuff</t>
  </si>
  <si>
    <t>梅</t>
  </si>
  <si>
    <t>麻痹弹：下次攻击的攻击力提高至135%，并使目标停顿1.5秒</t>
  </si>
  <si>
    <t>松果</t>
  </si>
  <si>
    <t>能力：发条鞋</t>
  </si>
  <si>
    <t>酸糖</t>
  </si>
  <si>
    <t>滑射技巧：每次攻击至少造成20%攻击力的伤害（当敌人在正前方两格时提升至30%）</t>
  </si>
  <si>
    <t>格挡，</t>
  </si>
  <si>
    <t>格挡恢复，代价本回合无法攻击</t>
  </si>
  <si>
    <t>古米</t>
  </si>
  <si>
    <t>食粮烹制：开始烹饪，10秒内停止攻击敌人，防御力+50%。烹饪完成后专注于治疗附近的友方角色，攻击力+30%</t>
  </si>
  <si>
    <t>格挡，伤害</t>
  </si>
  <si>
    <t>坚雷</t>
  </si>
  <si>
    <t>起盾回击：攻击力+20%，同时攻击阻挡的所有敌人</t>
  </si>
  <si>
    <t>格挡，人工制品buff，消耗</t>
  </si>
  <si>
    <t>角峰</t>
  </si>
  <si>
    <t>抗寒体质：生命上限+20%，防御力+10%，法术抗性+50%</t>
  </si>
  <si>
    <t>代价本回合无法攻击，临时势不可当</t>
  </si>
  <si>
    <t>泡泡</t>
  </si>
  <si>
    <t>挨打：停止攻击敌人；防御力+45%，自身更易受敌人攻击，每次受到攻击时对目标造成相当于泡泡防御力30%的物理伤害</t>
  </si>
  <si>
    <t>格挡，代价本回合无法攻击</t>
  </si>
  <si>
    <t>大量格挡，代价本回合无法攻击</t>
  </si>
  <si>
    <t>蛇屠箱</t>
  </si>
  <si>
    <t>面板</t>
  </si>
  <si>
    <t>每回合格挡恢复</t>
  </si>
  <si>
    <t>调香师</t>
  </si>
  <si>
    <t>天赋</t>
  </si>
  <si>
    <t>？</t>
  </si>
  <si>
    <t>嘉维尔</t>
  </si>
  <si>
    <t>格挡恢复，保留</t>
  </si>
  <si>
    <t>末药</t>
  </si>
  <si>
    <t>急救包：部署后立刻恢复全体友方单位的生命值，恢复量为末药攻击力的100%</t>
  </si>
  <si>
    <t>清流</t>
  </si>
  <si>
    <t>格挡恢复，计数削弱</t>
  </si>
  <si>
    <t>苏苏洛</t>
  </si>
  <si>
    <t>深度治疗：攻击力+40%，攻击速度+40。同一次作战中最多使用2次</t>
  </si>
  <si>
    <t>体力流失，减速debuff</t>
  </si>
  <si>
    <t>波登可</t>
  </si>
  <si>
    <t>全体减速debuff</t>
  </si>
  <si>
    <t>地灵</t>
  </si>
  <si>
    <t>召唤</t>
  </si>
  <si>
    <t>深海色</t>
  </si>
  <si>
    <t>体力流失群伤，全体减速debuff</t>
  </si>
  <si>
    <t>格雷伊</t>
  </si>
  <si>
    <t>卡达</t>
  </si>
  <si>
    <t>体力流失伤害，临时法术易伤debuff</t>
  </si>
  <si>
    <t>夜烟</t>
  </si>
  <si>
    <t>群伤，结束你的回合。</t>
  </si>
  <si>
    <t>远山</t>
  </si>
  <si>
    <t>阿消</t>
  </si>
  <si>
    <t>暗锁</t>
  </si>
  <si>
    <t>伤害，格挡恢复，虚无</t>
  </si>
  <si>
    <t>孑</t>
  </si>
  <si>
    <t>防御，丢弃特效</t>
  </si>
  <si>
    <t>砾</t>
  </si>
  <si>
    <t>伤害，临时减速debuff</t>
  </si>
  <si>
    <t>伊桑</t>
  </si>
  <si>
    <t>群伤，回费，全体眩晕</t>
  </si>
  <si>
    <t>德克萨斯-剑雨</t>
  </si>
  <si>
    <t>剑雨：</t>
  </si>
  <si>
    <t>格挡，伤害值上升</t>
  </si>
  <si>
    <t>格拉尼</t>
  </si>
  <si>
    <t>永不后退！：攻击距离缩短，攻击力和防御力+30%，阻挡数+1，同时攻击阻挡的所有敌人</t>
  </si>
  <si>
    <t>无，开局获得技力</t>
  </si>
  <si>
    <t>回费，减速debuff，移除无实体</t>
  </si>
  <si>
    <t>极境</t>
  </si>
  <si>
    <t>聆听：停止攻击，逐渐回复总共20点部署费用，并在持续时间内锁定周围至多3个敌人
被锁定的单位移动速度-60%，防御力-20%，失去隐匿效果</t>
  </si>
  <si>
    <t>贾维</t>
  </si>
  <si>
    <t>回费，临时伤害值，击杀回费</t>
  </si>
  <si>
    <t>凛冬</t>
  </si>
  <si>
    <t>乌萨斯战吼：技能持续时间内逐渐获得9点部署费用。所有先锋干员攻击力和防御力+25%，并在击杀敌人时额外获得1点部署费用</t>
  </si>
  <si>
    <t>苇草</t>
  </si>
  <si>
    <t>临时力量，临时敏捷，伤害，格挡</t>
  </si>
  <si>
    <t>二连击，临时敏捷</t>
  </si>
  <si>
    <t>阿米娅（近卫）</t>
  </si>
  <si>
    <t>临时力量，临时敏捷，</t>
  </si>
  <si>
    <t>80100连击伤害x2，格挡</t>
  </si>
  <si>
    <t>多次弹跳连击，眩晕debuff</t>
  </si>
  <si>
    <t>柏喙</t>
  </si>
  <si>
    <t>异刃斩：对前方范围内最多5名敌人造成相当于攻击力130%的法术伤害，并令其晕眩0.8秒
可充能3次</t>
  </si>
  <si>
    <t>暴行</t>
  </si>
  <si>
    <t>鞭刃</t>
  </si>
  <si>
    <t>布洛卡</t>
  </si>
  <si>
    <t>断崖</t>
  </si>
  <si>
    <t>弗兰卡</t>
  </si>
  <si>
    <t>拉普兰德</t>
  </si>
  <si>
    <t>诗怀雅</t>
  </si>
  <si>
    <t>燧石</t>
  </si>
  <si>
    <t>星极</t>
  </si>
  <si>
    <t>炎客</t>
  </si>
  <si>
    <t>因陀罗</t>
  </si>
  <si>
    <t>幽灵鲨</t>
  </si>
  <si>
    <t>铸铁</t>
  </si>
  <si>
    <t>安哲拉</t>
  </si>
  <si>
    <t>奥斯塔</t>
  </si>
  <si>
    <t>白金</t>
  </si>
  <si>
    <t>灰喉</t>
  </si>
  <si>
    <t>蓝毒</t>
  </si>
  <si>
    <t>普罗旺斯</t>
  </si>
  <si>
    <t>慑砂</t>
  </si>
  <si>
    <t>守林人</t>
  </si>
  <si>
    <t>四月</t>
  </si>
  <si>
    <t>送葬人</t>
  </si>
  <si>
    <t>陨星</t>
  </si>
  <si>
    <t>拜松</t>
  </si>
  <si>
    <t>哞</t>
  </si>
  <si>
    <t>火神</t>
  </si>
  <si>
    <t>可颂</t>
  </si>
  <si>
    <t>雷蛇</t>
  </si>
  <si>
    <t>临光</t>
  </si>
  <si>
    <t>石棉</t>
  </si>
  <si>
    <t>白面鸮</t>
  </si>
  <si>
    <t>赫默</t>
  </si>
  <si>
    <t>华法林</t>
  </si>
  <si>
    <t>图耶</t>
  </si>
  <si>
    <t>微风</t>
  </si>
  <si>
    <t>锡兰</t>
  </si>
  <si>
    <t>絮雨</t>
  </si>
  <si>
    <t>亚叶</t>
  </si>
  <si>
    <t>初雪</t>
  </si>
  <si>
    <t>格劳克斯</t>
  </si>
  <si>
    <t>梅尔</t>
  </si>
  <si>
    <t>巫恋</t>
  </si>
  <si>
    <t>稀音</t>
  </si>
  <si>
    <t>月禾</t>
  </si>
  <si>
    <t>真理</t>
  </si>
  <si>
    <t>爱丽丝</t>
  </si>
  <si>
    <t>薄绿</t>
  </si>
  <si>
    <t>惊蛰</t>
  </si>
  <si>
    <t>苦艾</t>
  </si>
  <si>
    <t>莱恩哈特</t>
  </si>
  <si>
    <t>蜜蜡</t>
  </si>
  <si>
    <t>特米米</t>
  </si>
  <si>
    <t>天火</t>
  </si>
  <si>
    <t>炎狱炎熔</t>
  </si>
  <si>
    <t>夜魔</t>
  </si>
  <si>
    <t>红</t>
  </si>
  <si>
    <t>槐琥</t>
  </si>
  <si>
    <t>卡夫卡</t>
  </si>
  <si>
    <t>罗宾</t>
  </si>
  <si>
    <t>狮蝎</t>
  </si>
  <si>
    <t>食铁兽</t>
  </si>
  <si>
    <t>乌有</t>
  </si>
  <si>
    <t>雪雉</t>
  </si>
  <si>
    <t>崖心</t>
  </si>
  <si>
    <t>分类</t>
  </si>
  <si>
    <t>方舟解释</t>
  </si>
  <si>
    <t>尖塔遗物</t>
  </si>
  <si>
    <t>效果</t>
  </si>
  <si>
    <t>稀有度</t>
  </si>
  <si>
    <t>干员升级</t>
  </si>
  <si>
    <t>系统</t>
  </si>
  <si>
    <t>战斗记录集</t>
  </si>
  <si>
    <t>消耗计数器，永久升级卡牌</t>
  </si>
  <si>
    <t>起始</t>
  </si>
  <si>
    <t>干员招募</t>
  </si>
  <si>
    <t>人力资源</t>
  </si>
  <si>
    <t>消耗计数器随机获得干员牌或信物</t>
  </si>
  <si>
    <t>制造站-作战记录</t>
  </si>
  <si>
    <t>每爬一层获得额外作战记录计数器</t>
  </si>
  <si>
    <t>贸易站</t>
  </si>
  <si>
    <t>每爬一层获得额外金钱</t>
  </si>
  <si>
    <t>乌萨斯列巴</t>
  </si>
  <si>
    <t>可携带干员+1</t>
  </si>
  <si>
    <t>每场战斗第1回合抽牌+1</t>
  </si>
  <si>
    <t>脱水仙人掌干</t>
  </si>
  <si>
    <t>每场战斗第2回合抽牌+1</t>
  </si>
  <si>
    <t>风干大蕉果</t>
  </si>
  <si>
    <t>每场战斗第3回合抽牌+1</t>
  </si>
  <si>
    <t>商队盒饭</t>
  </si>
  <si>
    <t>可携带干员+2</t>
  </si>
  <si>
    <t>半盒沙虫罐头</t>
  </si>
  <si>
    <t>维多利亚军粮</t>
  </si>
  <si>
    <t>可携带干员+3</t>
  </si>
  <si>
    <t>废旧地图</t>
  </si>
  <si>
    <t>可同时部署人数+1</t>
  </si>
  <si>
    <t>每场战斗第1回合+1费</t>
  </si>
  <si>
    <t>单筒望远镜</t>
  </si>
  <si>
    <t>每场战斗第2回合+1费</t>
  </si>
  <si>
    <t>全息粉粉沙盒</t>
  </si>
  <si>
    <t>可同时部署人数+2</t>
  </si>
  <si>
    <t>每场战斗第1回合+2费</t>
  </si>
  <si>
    <t>单人睡袋</t>
  </si>
  <si>
    <t>希望+4</t>
  </si>
  <si>
    <t>拾起时，一次招募（优惠：可候选？）</t>
  </si>
  <si>
    <t>破烂帐篷</t>
  </si>
  <si>
    <t>萨米大“蜡烛”</t>
  </si>
  <si>
    <t>兔子棚屋</t>
  </si>
  <si>
    <t>希望+6</t>
  </si>
  <si>
    <t>噪音引擎</t>
  </si>
  <si>
    <t>希望+8</t>
  </si>
  <si>
    <t>豌豆花盆</t>
  </si>
  <si>
    <t>希望+2，可携带干员+1</t>
  </si>
  <si>
    <t>综合园艺成果</t>
  </si>
  <si>
    <t>希望+2，可同时部署人数+1</t>
  </si>
  <si>
    <t>炭化烤肉棒</t>
  </si>
  <si>
    <t>希望+4，可携带干员+1</t>
  </si>
  <si>
    <t>压缩糖砖</t>
  </si>
  <si>
    <t>易爆建材箱</t>
  </si>
  <si>
    <t>希望+4，可同时部署人数+1</t>
  </si>
  <si>
    <t>珠宝水果拼盘</t>
  </si>
  <si>
    <t>希望+6，可携带干员+2</t>
  </si>
  <si>
    <t>赤金的远征</t>
  </si>
  <si>
    <t>希望+4，可携带干员+1，可同时部署人数+1</t>
  </si>
  <si>
    <t>古旧钱币</t>
  </si>
  <si>
    <t>立即获得源石锭+10</t>
  </si>
  <si>
    <t>恐魔金像</t>
  </si>
  <si>
    <t>立即获得源石锭+18</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</si>
</sst>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1">
    <font>
      <sz val="11"/>
      <color theme="1"/>
      <name val="宋体"/>
      <charset val="134"/>
      <scheme val="minor"/>
    </font>
    <font>
      <sz val="12.5"/>
      <color rgb="FF202122"/>
      <name val="宋体"/>
      <charset val="134"/>
    </font>
    <font>
      <b/>
      <sz val="15"/>
      <color theme="3"/>
      <name val="宋体"/>
      <charset val="134"/>
      <scheme val="minor"/>
    </font>
    <font>
      <b/>
      <sz val="18"/>
      <color theme="3"/>
      <name val="宋体"/>
      <charset val="134"/>
      <scheme val="minor"/>
    </font>
    <font>
      <b/>
      <sz val="11"/>
      <color rgb="FFFA7D00"/>
      <name val="宋体"/>
      <charset val="0"/>
      <scheme val="minor"/>
    </font>
    <font>
      <i/>
      <sz val="11"/>
      <color rgb="FF7F7F7F"/>
      <name val="宋体"/>
      <charset val="0"/>
      <scheme val="minor"/>
    </font>
    <font>
      <sz val="11"/>
      <color rgb="FFFF0000"/>
      <name val="宋体"/>
      <charset val="0"/>
      <scheme val="minor"/>
    </font>
    <font>
      <b/>
      <sz val="11"/>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9C6500"/>
      <name val="宋体"/>
      <charset val="0"/>
      <scheme val="minor"/>
    </font>
    <font>
      <sz val="11"/>
      <color rgb="FF006100"/>
      <name val="宋体"/>
      <charset val="0"/>
      <scheme val="minor"/>
    </font>
  </fonts>
  <fills count="39">
    <fill>
      <patternFill patternType="none"/>
    </fill>
    <fill>
      <patternFill patternType="gray125"/>
    </fill>
    <fill>
      <patternFill patternType="solid">
        <fgColor theme="6" tint="0.6"/>
        <bgColor indexed="64"/>
      </patternFill>
    </fill>
    <fill>
      <patternFill patternType="solid">
        <fgColor theme="9" tint="0.8"/>
        <bgColor indexed="64"/>
      </patternFill>
    </fill>
    <fill>
      <patternFill patternType="solid">
        <fgColor theme="6" tint="0.8"/>
        <bgColor indexed="64"/>
      </patternFill>
    </fill>
    <fill>
      <patternFill patternType="solid">
        <fgColor theme="2" tint="-0.25"/>
        <bgColor indexed="64"/>
      </patternFill>
    </fill>
    <fill>
      <patternFill patternType="solid">
        <fgColor theme="8" tint="0.6"/>
        <bgColor indexed="64"/>
      </patternFill>
    </fill>
    <fill>
      <patternFill patternType="solid">
        <fgColor rgb="FFFFFF00"/>
        <bgColor indexed="64"/>
      </patternFill>
    </fill>
    <fill>
      <patternFill patternType="solid">
        <fgColor rgb="FFF2F2F2"/>
        <bgColor indexed="64"/>
      </patternFill>
    </fill>
    <fill>
      <patternFill patternType="solid">
        <fgColor rgb="FFFFCC99"/>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8"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1" fillId="13" borderId="0" applyNumberFormat="0" applyBorder="0" applyAlignment="0" applyProtection="0">
      <alignment vertical="center"/>
    </xf>
    <xf numFmtId="43" fontId="0" fillId="0" borderId="0" applyFont="0" applyFill="0" applyBorder="0" applyAlignment="0" applyProtection="0">
      <alignment vertical="center"/>
    </xf>
    <xf numFmtId="0" fontId="9"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8" applyNumberFormat="0" applyFont="0" applyAlignment="0" applyProtection="0">
      <alignment vertical="center"/>
    </xf>
    <xf numFmtId="0" fontId="9" fillId="19" borderId="0" applyNumberFormat="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 fillId="0" borderId="2" applyNumberFormat="0" applyFill="0" applyAlignment="0" applyProtection="0">
      <alignment vertical="center"/>
    </xf>
    <xf numFmtId="0" fontId="18" fillId="0" borderId="2" applyNumberFormat="0" applyFill="0" applyAlignment="0" applyProtection="0">
      <alignment vertical="center"/>
    </xf>
    <xf numFmtId="0" fontId="9" fillId="20" borderId="0" applyNumberFormat="0" applyBorder="0" applyAlignment="0" applyProtection="0">
      <alignment vertical="center"/>
    </xf>
    <xf numFmtId="0" fontId="7" fillId="0" borderId="7" applyNumberFormat="0" applyFill="0" applyAlignment="0" applyProtection="0">
      <alignment vertical="center"/>
    </xf>
    <xf numFmtId="0" fontId="9" fillId="21" borderId="0" applyNumberFormat="0" applyBorder="0" applyAlignment="0" applyProtection="0">
      <alignment vertical="center"/>
    </xf>
    <xf numFmtId="0" fontId="17" fillId="8" borderId="9" applyNumberFormat="0" applyAlignment="0" applyProtection="0">
      <alignment vertical="center"/>
    </xf>
    <xf numFmtId="0" fontId="4" fillId="8" borderId="3" applyNumberFormat="0" applyAlignment="0" applyProtection="0">
      <alignment vertical="center"/>
    </xf>
    <xf numFmtId="0" fontId="13" fillId="16" borderId="5" applyNumberFormat="0" applyAlignment="0" applyProtection="0">
      <alignment vertical="center"/>
    </xf>
    <xf numFmtId="0" fontId="10" fillId="22" borderId="0" applyNumberFormat="0" applyBorder="0" applyAlignment="0" applyProtection="0">
      <alignment vertical="center"/>
    </xf>
    <xf numFmtId="0" fontId="9" fillId="24" borderId="0" applyNumberFormat="0" applyBorder="0" applyAlignment="0" applyProtection="0">
      <alignment vertical="center"/>
    </xf>
    <xf numFmtId="0" fontId="16" fillId="0" borderId="6" applyNumberFormat="0" applyFill="0" applyAlignment="0" applyProtection="0">
      <alignment vertical="center"/>
    </xf>
    <xf numFmtId="0" fontId="12" fillId="0" borderId="4" applyNumberFormat="0" applyFill="0" applyAlignment="0" applyProtection="0">
      <alignment vertical="center"/>
    </xf>
    <xf numFmtId="0" fontId="20" fillId="26" borderId="0" applyNumberFormat="0" applyBorder="0" applyAlignment="0" applyProtection="0">
      <alignment vertical="center"/>
    </xf>
    <xf numFmtId="0" fontId="19" fillId="25" borderId="0" applyNumberFormat="0" applyBorder="0" applyAlignment="0" applyProtection="0">
      <alignment vertical="center"/>
    </xf>
    <xf numFmtId="0" fontId="10" fillId="29" borderId="0" applyNumberFormat="0" applyBorder="0" applyAlignment="0" applyProtection="0">
      <alignment vertical="center"/>
    </xf>
    <xf numFmtId="0" fontId="9" fillId="30"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10" fillId="23" borderId="0" applyNumberFormat="0" applyBorder="0" applyAlignment="0" applyProtection="0">
      <alignment vertical="center"/>
    </xf>
    <xf numFmtId="0" fontId="10" fillId="14" borderId="0" applyNumberFormat="0" applyBorder="0" applyAlignment="0" applyProtection="0">
      <alignment vertical="center"/>
    </xf>
    <xf numFmtId="0" fontId="9" fillId="18" borderId="0" applyNumberFormat="0" applyBorder="0" applyAlignment="0" applyProtection="0">
      <alignment vertical="center"/>
    </xf>
    <xf numFmtId="0" fontId="9" fillId="10" borderId="0" applyNumberFormat="0" applyBorder="0" applyAlignment="0" applyProtection="0">
      <alignment vertical="center"/>
    </xf>
    <xf numFmtId="0" fontId="10" fillId="33" borderId="0" applyNumberFormat="0" applyBorder="0" applyAlignment="0" applyProtection="0">
      <alignment vertical="center"/>
    </xf>
    <xf numFmtId="0" fontId="10" fillId="28" borderId="0" applyNumberFormat="0" applyBorder="0" applyAlignment="0" applyProtection="0">
      <alignment vertical="center"/>
    </xf>
    <xf numFmtId="0" fontId="9" fillId="35" borderId="0" applyNumberFormat="0" applyBorder="0" applyAlignment="0" applyProtection="0">
      <alignment vertical="center"/>
    </xf>
    <xf numFmtId="0" fontId="10" fillId="27"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10" fillId="34" borderId="0" applyNumberFormat="0" applyBorder="0" applyAlignment="0" applyProtection="0">
      <alignment vertical="center"/>
    </xf>
    <xf numFmtId="0" fontId="9" fillId="38" borderId="0" applyNumberFormat="0" applyBorder="0" applyAlignment="0" applyProtection="0">
      <alignment vertical="center"/>
    </xf>
  </cellStyleXfs>
  <cellXfs count="15">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Fill="1">
      <alignment vertical="center"/>
    </xf>
    <xf numFmtId="0" fontId="0" fillId="0" borderId="0" xfId="0" applyAlignment="1">
      <alignment vertical="center"/>
    </xf>
    <xf numFmtId="0" fontId="1" fillId="0" borderId="0" xfId="0" applyFont="1">
      <alignment vertical="center"/>
    </xf>
    <xf numFmtId="0" fontId="0" fillId="0" borderId="0" xfId="0" applyAlignment="1">
      <alignment vertical="center" wrapText="1"/>
    </xf>
    <xf numFmtId="0" fontId="1" fillId="0" borderId="0" xfId="0" applyFont="1" applyAlignment="1">
      <alignment vertical="center"/>
    </xf>
    <xf numFmtId="0" fontId="0" fillId="0" borderId="0" xfId="0" applyAlignment="1">
      <alignment horizontal="center" vertical="center"/>
    </xf>
    <xf numFmtId="0" fontId="0" fillId="0" borderId="1" xfId="0" applyBorder="1" applyAlignment="1">
      <alignment vertical="center"/>
    </xf>
    <xf numFmtId="0" fontId="0" fillId="5" borderId="1" xfId="0" applyFill="1" applyBorder="1">
      <alignment vertical="center"/>
    </xf>
    <xf numFmtId="0" fontId="0" fillId="0" borderId="1" xfId="0" applyBorder="1">
      <alignment vertical="center"/>
    </xf>
    <xf numFmtId="0" fontId="0" fillId="6" borderId="1" xfId="0" applyFill="1" applyBorder="1">
      <alignment vertical="center"/>
    </xf>
    <xf numFmtId="0" fontId="0" fillId="7" borderId="1" xfId="0"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9"/>
  <sheetViews>
    <sheetView workbookViewId="0">
      <selection activeCell="F14" sqref="F14"/>
    </sheetView>
  </sheetViews>
  <sheetFormatPr defaultColWidth="9" defaultRowHeight="13.5"/>
  <cols>
    <col min="2" max="2" width="34.25" customWidth="1"/>
    <col min="5" max="5" width="19.375" customWidth="1"/>
    <col min="6" max="6" width="52.625" customWidth="1"/>
    <col min="7" max="7" width="17.5" customWidth="1"/>
    <col min="8" max="8" width="51.5" customWidth="1"/>
    <col min="9" max="9" width="26.375" customWidth="1"/>
  </cols>
  <sheetData>
    <row r="1" spans="1:19">
      <c r="A1" t="s">
        <v>0</v>
      </c>
      <c r="B1" t="s">
        <v>1</v>
      </c>
      <c r="E1" t="s">
        <v>2</v>
      </c>
      <c r="F1" t="s">
        <v>3</v>
      </c>
      <c r="G1" t="s">
        <v>4</v>
      </c>
      <c r="H1" t="s">
        <v>5</v>
      </c>
      <c r="S1" t="s">
        <v>6</v>
      </c>
    </row>
    <row r="2" spans="1:19">
      <c r="A2" t="s">
        <v>7</v>
      </c>
      <c r="B2" t="s">
        <v>8</v>
      </c>
      <c r="E2" s="5" t="s">
        <v>9</v>
      </c>
      <c r="F2" s="5" t="s">
        <v>10</v>
      </c>
      <c r="G2" t="s">
        <v>11</v>
      </c>
      <c r="H2" t="s">
        <v>12</v>
      </c>
      <c r="K2" s="9" t="s">
        <v>13</v>
      </c>
      <c r="L2" s="9"/>
      <c r="O2" s="10" t="s">
        <v>14</v>
      </c>
      <c r="P2" s="5"/>
      <c r="Q2" s="5"/>
      <c r="S2" t="s">
        <v>15</v>
      </c>
    </row>
    <row r="3" spans="1:19">
      <c r="A3" t="s">
        <v>16</v>
      </c>
      <c r="B3" t="s">
        <v>17</v>
      </c>
      <c r="E3" s="5" t="s">
        <v>18</v>
      </c>
      <c r="F3" s="5" t="s">
        <v>19</v>
      </c>
      <c r="G3" t="s">
        <v>11</v>
      </c>
      <c r="K3" s="11" t="s">
        <v>20</v>
      </c>
      <c r="L3" s="11">
        <f>COUNTIF(方舟技能映射方案!A$2:A$1048563,K3)</f>
        <v>8</v>
      </c>
      <c r="M3" s="4"/>
      <c r="N3" s="4"/>
      <c r="S3" t="s">
        <v>21</v>
      </c>
    </row>
    <row r="4" spans="1:19">
      <c r="A4" t="s">
        <v>22</v>
      </c>
      <c r="B4" t="s">
        <v>23</v>
      </c>
      <c r="E4" t="s">
        <v>24</v>
      </c>
      <c r="F4" t="s">
        <v>25</v>
      </c>
      <c r="G4" t="s">
        <v>11</v>
      </c>
      <c r="K4" s="12" t="s">
        <v>26</v>
      </c>
      <c r="L4" s="12">
        <f>COUNTIF(方舟技能映射方案!A$2:A$1048563,K4)</f>
        <v>17</v>
      </c>
      <c r="M4" s="4"/>
      <c r="N4" s="4"/>
      <c r="O4">
        <v>20</v>
      </c>
      <c r="S4" t="s">
        <v>27</v>
      </c>
    </row>
    <row r="5" spans="1:19">
      <c r="A5" t="s">
        <v>28</v>
      </c>
      <c r="B5" t="s">
        <v>29</v>
      </c>
      <c r="E5" t="s">
        <v>30</v>
      </c>
      <c r="F5" t="s">
        <v>31</v>
      </c>
      <c r="G5" t="s">
        <v>32</v>
      </c>
      <c r="H5" t="s">
        <v>33</v>
      </c>
      <c r="K5" s="13" t="s">
        <v>34</v>
      </c>
      <c r="L5" s="13">
        <f>COUNTIF(方舟技能映射方案!A$2:A$1048563,K5)</f>
        <v>47</v>
      </c>
      <c r="M5" s="4"/>
      <c r="N5" s="4"/>
      <c r="O5">
        <v>35</v>
      </c>
      <c r="S5" t="s">
        <v>35</v>
      </c>
    </row>
    <row r="6" spans="1:15">
      <c r="A6" t="s">
        <v>36</v>
      </c>
      <c r="B6" t="s">
        <v>37</v>
      </c>
      <c r="E6" t="s">
        <v>38</v>
      </c>
      <c r="G6" t="s">
        <v>39</v>
      </c>
      <c r="H6" t="s">
        <v>40</v>
      </c>
      <c r="K6" s="14" t="s">
        <v>41</v>
      </c>
      <c r="L6" s="14">
        <f>COUNTIF(方舟技能映射方案!A$2:A$1048563,K6)</f>
        <v>3</v>
      </c>
      <c r="M6" s="4"/>
      <c r="N6" s="4"/>
      <c r="O6">
        <v>20</v>
      </c>
    </row>
    <row r="7" spans="1:14">
      <c r="A7" t="s">
        <v>42</v>
      </c>
      <c r="B7" t="s">
        <v>43</v>
      </c>
      <c r="E7" t="s">
        <v>44</v>
      </c>
      <c r="G7" t="s">
        <v>45</v>
      </c>
      <c r="H7" t="s">
        <v>46</v>
      </c>
      <c r="K7" s="14" t="s">
        <v>47</v>
      </c>
      <c r="L7" s="14">
        <f>COUNTIF(方舟技能映射方案!A$2:A$1048563,K7)</f>
        <v>5</v>
      </c>
      <c r="M7" s="4"/>
      <c r="N7" s="4"/>
    </row>
    <row r="8" spans="1:14">
      <c r="A8" t="s">
        <v>48</v>
      </c>
      <c r="B8" t="s">
        <v>49</v>
      </c>
      <c r="E8" t="s">
        <v>50</v>
      </c>
      <c r="F8" t="s">
        <v>51</v>
      </c>
      <c r="G8" t="s">
        <v>52</v>
      </c>
      <c r="K8" s="4"/>
      <c r="L8" s="4"/>
      <c r="M8" s="4"/>
      <c r="N8" s="4" t="s">
        <v>53</v>
      </c>
    </row>
    <row r="9" spans="1:14">
      <c r="A9" t="s">
        <v>54</v>
      </c>
      <c r="B9" t="s">
        <v>55</v>
      </c>
      <c r="K9" s="4"/>
      <c r="L9" s="4"/>
      <c r="M9" s="4"/>
      <c r="N9" s="4" t="e">
        <f>SUM(方舟技能映射方案!E$2:E$1048563)</f>
        <v>#REF!</v>
      </c>
    </row>
    <row r="10" spans="1:2">
      <c r="A10" t="s">
        <v>56</v>
      </c>
      <c r="B10" t="s">
        <v>43</v>
      </c>
    </row>
    <row r="11" spans="1:2">
      <c r="A11" t="s">
        <v>57</v>
      </c>
      <c r="B11" t="s">
        <v>58</v>
      </c>
    </row>
    <row r="12" spans="1:8">
      <c r="A12" t="s">
        <v>59</v>
      </c>
      <c r="B12" t="s">
        <v>60</v>
      </c>
      <c r="E12" t="s">
        <v>61</v>
      </c>
      <c r="G12" t="s">
        <v>61</v>
      </c>
      <c r="H12" t="s">
        <v>62</v>
      </c>
    </row>
    <row r="13" spans="1:8">
      <c r="A13" t="s">
        <v>63</v>
      </c>
      <c r="B13" t="s">
        <v>64</v>
      </c>
      <c r="E13" t="s">
        <v>65</v>
      </c>
      <c r="G13" t="s">
        <v>66</v>
      </c>
      <c r="H13" t="s">
        <v>67</v>
      </c>
    </row>
    <row r="14" spans="1:2">
      <c r="A14" t="s">
        <v>68</v>
      </c>
      <c r="B14" t="s">
        <v>69</v>
      </c>
    </row>
    <row r="15" spans="1:8">
      <c r="A15" t="s">
        <v>70</v>
      </c>
      <c r="B15" t="s">
        <v>71</v>
      </c>
      <c r="E15" t="s">
        <v>72</v>
      </c>
      <c r="G15" t="s">
        <v>73</v>
      </c>
      <c r="H15" t="s">
        <v>74</v>
      </c>
    </row>
    <row r="16" spans="1:8">
      <c r="A16" t="s">
        <v>75</v>
      </c>
      <c r="B16" t="s">
        <v>76</v>
      </c>
      <c r="E16" t="s">
        <v>77</v>
      </c>
      <c r="G16" t="s">
        <v>78</v>
      </c>
      <c r="H16" t="s">
        <v>74</v>
      </c>
    </row>
    <row r="17" spans="1:8">
      <c r="A17" t="s">
        <v>79</v>
      </c>
      <c r="B17" t="s">
        <v>76</v>
      </c>
      <c r="E17" t="s">
        <v>80</v>
      </c>
      <c r="G17" t="s">
        <v>81</v>
      </c>
      <c r="H17" t="s">
        <v>82</v>
      </c>
    </row>
    <row r="18" spans="1:8">
      <c r="A18" t="s">
        <v>83</v>
      </c>
      <c r="B18" t="s">
        <v>76</v>
      </c>
      <c r="E18" t="s">
        <v>84</v>
      </c>
      <c r="F18" s="5"/>
      <c r="G18" t="s">
        <v>85</v>
      </c>
      <c r="H18" t="s">
        <v>86</v>
      </c>
    </row>
    <row r="21" spans="5:8">
      <c r="E21" t="s">
        <v>87</v>
      </c>
      <c r="G21" t="s">
        <v>64</v>
      </c>
      <c r="H21" t="s">
        <v>88</v>
      </c>
    </row>
    <row r="22" spans="7:8">
      <c r="G22" t="s">
        <v>71</v>
      </c>
      <c r="H22" t="s">
        <v>89</v>
      </c>
    </row>
    <row r="23" spans="5:8">
      <c r="E23" t="s">
        <v>90</v>
      </c>
      <c r="G23" t="s">
        <v>91</v>
      </c>
      <c r="H23" t="s">
        <v>92</v>
      </c>
    </row>
    <row r="27" spans="5:7">
      <c r="E27" t="s">
        <v>93</v>
      </c>
      <c r="G27" t="s">
        <v>94</v>
      </c>
    </row>
    <row r="28" spans="5:7">
      <c r="E28" t="s">
        <v>95</v>
      </c>
      <c r="G28" t="s">
        <v>96</v>
      </c>
    </row>
    <row r="29" spans="5:7">
      <c r="E29" t="s">
        <v>97</v>
      </c>
      <c r="G29" t="s">
        <v>98</v>
      </c>
    </row>
  </sheetData>
  <mergeCells count="1">
    <mergeCell ref="K2:L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0"/>
  <sheetViews>
    <sheetView topLeftCell="B1" workbookViewId="0">
      <selection activeCell="L31" sqref="L31"/>
    </sheetView>
  </sheetViews>
  <sheetFormatPr defaultColWidth="9" defaultRowHeight="13.5"/>
  <cols>
    <col min="1" max="3" width="20.375" customWidth="1"/>
    <col min="4" max="4" width="8.625" customWidth="1"/>
    <col min="5" max="5" width="14.0166666666667" customWidth="1"/>
    <col min="6" max="6" width="16.625" customWidth="1"/>
    <col min="7" max="7" width="22.875" customWidth="1"/>
    <col min="8" max="8" width="43.125" customWidth="1"/>
    <col min="9" max="9" width="28" customWidth="1"/>
    <col min="10" max="10" width="20.5" customWidth="1"/>
    <col min="11" max="11" width="8.625" customWidth="1"/>
    <col min="12" max="12" width="17.625" customWidth="1"/>
    <col min="13" max="13" width="49.75" customWidth="1"/>
    <col min="15" max="15" width="26.125" customWidth="1"/>
    <col min="16" max="16" width="16.25" customWidth="1"/>
  </cols>
  <sheetData>
    <row r="1" spans="1:13">
      <c r="A1" t="s">
        <v>99</v>
      </c>
      <c r="B1" t="s">
        <v>100</v>
      </c>
      <c r="C1" t="s">
        <v>101</v>
      </c>
      <c r="D1" s="4" t="s">
        <v>102</v>
      </c>
      <c r="E1" s="3" t="s">
        <v>103</v>
      </c>
      <c r="F1" t="s">
        <v>104</v>
      </c>
      <c r="G1" t="s">
        <v>105</v>
      </c>
      <c r="H1" t="s">
        <v>106</v>
      </c>
      <c r="I1" t="s">
        <v>107</v>
      </c>
      <c r="J1" s="3" t="s">
        <v>108</v>
      </c>
      <c r="K1" t="s">
        <v>109</v>
      </c>
      <c r="L1" t="s">
        <v>110</v>
      </c>
      <c r="M1" t="s">
        <v>111</v>
      </c>
    </row>
    <row r="2" spans="1:13">
      <c r="A2" t="s">
        <v>20</v>
      </c>
      <c r="D2" s="4">
        <v>1</v>
      </c>
      <c r="E2" s="4">
        <f>IF(COUNTIF(H2,"*伤*")&gt;0,1,0)+IF(COUNTIF(H2,"*格挡*")&gt;0,-1,0)</f>
        <v>1</v>
      </c>
      <c r="H2" t="s">
        <v>112</v>
      </c>
      <c r="L2" t="s">
        <v>113</v>
      </c>
      <c r="M2" t="s">
        <v>114</v>
      </c>
    </row>
    <row r="3" spans="1:13">
      <c r="A3" t="s">
        <v>20</v>
      </c>
      <c r="D3">
        <v>1</v>
      </c>
      <c r="E3" s="4">
        <f t="shared" ref="E3:E21" si="0">IF(COUNTIF(H3,"*伤*")&gt;0,1,0)+IF(COUNTIF(H3,"*格挡*")&gt;0,-1,0)</f>
        <v>1</v>
      </c>
      <c r="H3" t="s">
        <v>112</v>
      </c>
      <c r="L3" t="s">
        <v>115</v>
      </c>
      <c r="M3" t="s">
        <v>114</v>
      </c>
    </row>
    <row r="4" spans="1:13">
      <c r="A4" t="s">
        <v>20</v>
      </c>
      <c r="D4">
        <v>1</v>
      </c>
      <c r="E4" s="4">
        <f t="shared" si="0"/>
        <v>1</v>
      </c>
      <c r="H4" t="s">
        <v>112</v>
      </c>
      <c r="L4" t="s">
        <v>116</v>
      </c>
      <c r="M4" t="s">
        <v>114</v>
      </c>
    </row>
    <row r="5" spans="1:13">
      <c r="A5" t="s">
        <v>20</v>
      </c>
      <c r="D5">
        <v>1</v>
      </c>
      <c r="E5" s="4">
        <f t="shared" si="0"/>
        <v>0</v>
      </c>
      <c r="H5" t="s">
        <v>117</v>
      </c>
      <c r="L5" t="s">
        <v>118</v>
      </c>
      <c r="M5" t="s">
        <v>114</v>
      </c>
    </row>
    <row r="6" spans="1:13">
      <c r="A6" t="s">
        <v>20</v>
      </c>
      <c r="D6">
        <v>0</v>
      </c>
      <c r="E6" s="4">
        <f t="shared" si="0"/>
        <v>0</v>
      </c>
      <c r="H6" t="s">
        <v>119</v>
      </c>
      <c r="L6" t="s">
        <v>120</v>
      </c>
      <c r="M6" t="s">
        <v>114</v>
      </c>
    </row>
    <row r="7" spans="1:13">
      <c r="A7" t="s">
        <v>20</v>
      </c>
      <c r="D7">
        <v>0</v>
      </c>
      <c r="E7" s="4">
        <f t="shared" si="0"/>
        <v>-1</v>
      </c>
      <c r="H7" t="s">
        <v>121</v>
      </c>
      <c r="L7" t="s">
        <v>122</v>
      </c>
      <c r="M7" t="s">
        <v>114</v>
      </c>
    </row>
    <row r="8" spans="1:13">
      <c r="A8" t="s">
        <v>20</v>
      </c>
      <c r="D8">
        <v>0</v>
      </c>
      <c r="E8" s="4">
        <f t="shared" si="0"/>
        <v>0</v>
      </c>
      <c r="H8" t="s">
        <v>123</v>
      </c>
      <c r="L8" t="s">
        <v>124</v>
      </c>
      <c r="M8" t="s">
        <v>114</v>
      </c>
    </row>
    <row r="9" spans="1:13">
      <c r="A9" t="s">
        <v>20</v>
      </c>
      <c r="D9">
        <v>1</v>
      </c>
      <c r="E9" s="4">
        <f t="shared" si="0"/>
        <v>-1</v>
      </c>
      <c r="H9" t="s">
        <v>125</v>
      </c>
      <c r="L9" t="s">
        <v>126</v>
      </c>
      <c r="M9" t="s">
        <v>114</v>
      </c>
    </row>
    <row r="10" s="2" customFormat="1" spans="1:13">
      <c r="A10" s="2" t="s">
        <v>47</v>
      </c>
      <c r="D10" s="2">
        <v>2</v>
      </c>
      <c r="E10" s="2">
        <f t="shared" si="0"/>
        <v>1</v>
      </c>
      <c r="H10" s="2" t="s">
        <v>127</v>
      </c>
      <c r="L10" s="2" t="s">
        <v>128</v>
      </c>
      <c r="M10" s="2" t="s">
        <v>129</v>
      </c>
    </row>
    <row r="11" s="2" customFormat="1" spans="1:13">
      <c r="A11" s="2" t="s">
        <v>47</v>
      </c>
      <c r="D11" s="2">
        <v>2</v>
      </c>
      <c r="E11" s="2">
        <f t="shared" si="0"/>
        <v>1</v>
      </c>
      <c r="H11" s="2" t="s">
        <v>130</v>
      </c>
      <c r="L11" s="2" t="s">
        <v>128</v>
      </c>
      <c r="M11" s="2" t="s">
        <v>131</v>
      </c>
    </row>
    <row r="12" s="2" customFormat="1" spans="1:13">
      <c r="A12" s="2" t="s">
        <v>47</v>
      </c>
      <c r="D12" s="2">
        <v>3</v>
      </c>
      <c r="E12" s="2">
        <f t="shared" si="0"/>
        <v>1</v>
      </c>
      <c r="H12" s="2" t="s">
        <v>132</v>
      </c>
      <c r="L12" s="2" t="s">
        <v>128</v>
      </c>
      <c r="M12" s="2" t="s">
        <v>133</v>
      </c>
    </row>
    <row r="13" spans="1:13">
      <c r="A13" t="s">
        <v>26</v>
      </c>
      <c r="E13" s="4">
        <f t="shared" si="0"/>
        <v>1</v>
      </c>
      <c r="F13" t="s">
        <v>78</v>
      </c>
      <c r="G13" t="str">
        <f>VLOOKUP(F13,模板!G:H,2,FALSE)</f>
        <v>平时小收益，触发大收益</v>
      </c>
      <c r="H13" t="s">
        <v>134</v>
      </c>
      <c r="I13" t="s">
        <v>135</v>
      </c>
      <c r="J13" t="str">
        <f>VLOOKUP(K13,模板!A:B,2,FALSE)</f>
        <v>伤害，回费，开局特效</v>
      </c>
      <c r="K13" t="s">
        <v>0</v>
      </c>
      <c r="L13" t="s">
        <v>136</v>
      </c>
      <c r="M13" t="s">
        <v>137</v>
      </c>
    </row>
    <row r="14" s="3" customFormat="1" spans="1:13">
      <c r="A14" s="3" t="s">
        <v>26</v>
      </c>
      <c r="E14" s="3">
        <f t="shared" si="0"/>
        <v>0</v>
      </c>
      <c r="F14" s="3" t="s">
        <v>78</v>
      </c>
      <c r="G14" s="3" t="str">
        <f>VLOOKUP(F14,模板!G:H,2,FALSE)</f>
        <v>平时小收益，触发大收益</v>
      </c>
      <c r="J14" s="3" t="str">
        <f>VLOOKUP(K14,模板!A:B,2,FALSE)</f>
        <v>伤害，回费，开局特效</v>
      </c>
      <c r="K14" s="3" t="s">
        <v>0</v>
      </c>
      <c r="L14" s="3" t="s">
        <v>138</v>
      </c>
      <c r="M14" s="3" t="s">
        <v>137</v>
      </c>
    </row>
    <row r="15" spans="1:13">
      <c r="A15" t="s">
        <v>26</v>
      </c>
      <c r="E15" s="4">
        <f t="shared" si="0"/>
        <v>1</v>
      </c>
      <c r="F15" t="s">
        <v>81</v>
      </c>
      <c r="G15" t="str">
        <f>VLOOKUP(F15,模板!G:H,2,FALSE)</f>
        <v>固定中收益</v>
      </c>
      <c r="H15" t="s">
        <v>139</v>
      </c>
      <c r="J15" t="str">
        <f>VLOOKUP(K15,模板!A:B,2,FALSE)</f>
        <v>伤害，回费，开局特效</v>
      </c>
      <c r="K15" t="s">
        <v>0</v>
      </c>
      <c r="L15" t="s">
        <v>140</v>
      </c>
      <c r="M15" t="s">
        <v>137</v>
      </c>
    </row>
    <row r="16" spans="1:13">
      <c r="A16" t="s">
        <v>26</v>
      </c>
      <c r="E16" s="4">
        <f t="shared" si="0"/>
        <v>0</v>
      </c>
      <c r="F16" s="4" t="s">
        <v>78</v>
      </c>
      <c r="G16" t="str">
        <f>VLOOKUP(F16,模板!G:H,2,FALSE)</f>
        <v>平时小收益，触发大收益</v>
      </c>
      <c r="H16" t="s">
        <v>8</v>
      </c>
      <c r="I16" t="s">
        <v>141</v>
      </c>
      <c r="J16" t="str">
        <f>VLOOKUP(K16,模板!A:B,2,FALSE)</f>
        <v>伤害，格挡</v>
      </c>
      <c r="K16" t="s">
        <v>7</v>
      </c>
      <c r="L16" t="s">
        <v>142</v>
      </c>
      <c r="M16" t="s">
        <v>137</v>
      </c>
    </row>
    <row r="17" spans="1:13">
      <c r="A17" t="s">
        <v>26</v>
      </c>
      <c r="E17" s="4">
        <f t="shared" si="0"/>
        <v>0</v>
      </c>
      <c r="F17" s="4" t="s">
        <v>73</v>
      </c>
      <c r="G17" t="str">
        <f>VLOOKUP(F17,模板!G:H,2,FALSE)</f>
        <v>平时小收益，触发大收益</v>
      </c>
      <c r="H17" t="s">
        <v>143</v>
      </c>
      <c r="I17" t="s">
        <v>141</v>
      </c>
      <c r="J17" t="str">
        <f>VLOOKUP(K17,模板!A:B,2,FALSE)</f>
        <v>群伤，格挡</v>
      </c>
      <c r="K17" t="s">
        <v>16</v>
      </c>
      <c r="L17" t="s">
        <v>144</v>
      </c>
      <c r="M17" t="s">
        <v>137</v>
      </c>
    </row>
    <row r="18" s="4" customFormat="1" spans="1:13">
      <c r="A18" s="4" t="s">
        <v>26</v>
      </c>
      <c r="E18" s="4">
        <f t="shared" si="0"/>
        <v>0</v>
      </c>
      <c r="F18" s="4" t="s">
        <v>81</v>
      </c>
      <c r="G18" s="4" t="str">
        <f>VLOOKUP(F18,模板!G:H,2,FALSE)</f>
        <v>固定中收益</v>
      </c>
      <c r="H18" s="4" t="s">
        <v>23</v>
      </c>
      <c r="J18" s="4" t="str">
        <f>VLOOKUP(K18,模板!A:B,2,FALSE)</f>
        <v>80100连击伤害，格挡</v>
      </c>
      <c r="K18" s="4" t="s">
        <v>22</v>
      </c>
      <c r="L18" s="4" t="s">
        <v>145</v>
      </c>
      <c r="M18" s="4" t="s">
        <v>137</v>
      </c>
    </row>
    <row r="19" spans="1:13">
      <c r="A19" t="s">
        <v>26</v>
      </c>
      <c r="E19" s="4">
        <f t="shared" si="0"/>
        <v>1</v>
      </c>
      <c r="F19" s="4" t="s">
        <v>78</v>
      </c>
      <c r="G19" t="str">
        <f>VLOOKUP(F19,模板!G:H,2,FALSE)</f>
        <v>平时小收益，触发大收益</v>
      </c>
      <c r="H19" t="s">
        <v>43</v>
      </c>
      <c r="I19" t="s">
        <v>141</v>
      </c>
      <c r="J19" t="str">
        <f>VLOOKUP(K19,模板!A:B,2,FALSE)</f>
        <v>伤害</v>
      </c>
      <c r="K19" t="s">
        <v>42</v>
      </c>
      <c r="L19" t="s">
        <v>146</v>
      </c>
      <c r="M19" t="s">
        <v>137</v>
      </c>
    </row>
    <row r="20" spans="1:13">
      <c r="A20" t="s">
        <v>26</v>
      </c>
      <c r="E20" s="4">
        <f t="shared" si="0"/>
        <v>1</v>
      </c>
      <c r="F20" t="s">
        <v>73</v>
      </c>
      <c r="G20" t="str">
        <f>VLOOKUP(F20,模板!G:H,2,FALSE)</f>
        <v>平时小收益，触发大收益</v>
      </c>
      <c r="H20" t="s">
        <v>43</v>
      </c>
      <c r="I20" t="s">
        <v>147</v>
      </c>
      <c r="J20" t="str">
        <f>VLOOKUP(K20,模板!A:B,2,FALSE)</f>
        <v>伤害</v>
      </c>
      <c r="K20" t="s">
        <v>42</v>
      </c>
      <c r="L20" t="s">
        <v>148</v>
      </c>
      <c r="M20" t="s">
        <v>137</v>
      </c>
    </row>
    <row r="21" spans="1:13">
      <c r="A21" t="s">
        <v>26</v>
      </c>
      <c r="E21" s="4">
        <f t="shared" si="0"/>
        <v>1</v>
      </c>
      <c r="F21" t="s">
        <v>81</v>
      </c>
      <c r="G21" t="str">
        <f>VLOOKUP(F21,模板!G:H,2,FALSE)</f>
        <v>固定中收益</v>
      </c>
      <c r="H21" t="s">
        <v>49</v>
      </c>
      <c r="J21" t="str">
        <f>VLOOKUP(K21,模板!A:B,2,FALSE)</f>
        <v>溅射伤害</v>
      </c>
      <c r="K21" t="s">
        <v>48</v>
      </c>
      <c r="L21" t="s">
        <v>149</v>
      </c>
      <c r="M21" t="s">
        <v>137</v>
      </c>
    </row>
    <row r="22" spans="1:13">
      <c r="A22" t="s">
        <v>26</v>
      </c>
      <c r="E22" s="4">
        <f t="shared" ref="E22:E37" si="1">IF(COUNTIF(H22,"*伤*")&gt;0,1,0)+IF(COUNTIF(H22,"*格挡*")&gt;0,-1,0)</f>
        <v>-1</v>
      </c>
      <c r="F22" s="4" t="s">
        <v>78</v>
      </c>
      <c r="G22" t="str">
        <f>VLOOKUP(F22,模板!G:H,2,FALSE)</f>
        <v>平时小收益，触发大收益</v>
      </c>
      <c r="H22" t="s">
        <v>60</v>
      </c>
      <c r="I22" t="s">
        <v>64</v>
      </c>
      <c r="J22" t="str">
        <f>VLOOKUP(K22,模板!A:B,2,FALSE)</f>
        <v>格挡，格挡恢复</v>
      </c>
      <c r="K22" t="s">
        <v>57</v>
      </c>
      <c r="L22" t="s">
        <v>150</v>
      </c>
      <c r="M22" t="s">
        <v>137</v>
      </c>
    </row>
    <row r="23" s="3" customFormat="1" spans="1:13">
      <c r="A23" s="3" t="s">
        <v>26</v>
      </c>
      <c r="E23" s="3">
        <f t="shared" si="1"/>
        <v>-1</v>
      </c>
      <c r="F23" s="3" t="s">
        <v>81</v>
      </c>
      <c r="G23" s="3" t="str">
        <f>VLOOKUP(F23,模板!G:H,2,FALSE)</f>
        <v>固定中收益</v>
      </c>
      <c r="H23" s="3" t="s">
        <v>60</v>
      </c>
      <c r="J23" s="3" t="str">
        <f>VLOOKUP(K23,模板!A:B,2,FALSE)</f>
        <v>格挡</v>
      </c>
      <c r="K23" s="3" t="s">
        <v>59</v>
      </c>
      <c r="L23" s="3" t="s">
        <v>151</v>
      </c>
      <c r="M23" s="3" t="s">
        <v>137</v>
      </c>
    </row>
    <row r="24" spans="1:13">
      <c r="A24" t="s">
        <v>26</v>
      </c>
      <c r="E24" s="4">
        <f t="shared" si="1"/>
        <v>-1</v>
      </c>
      <c r="F24" t="s">
        <v>81</v>
      </c>
      <c r="G24" t="str">
        <f>VLOOKUP(F24,模板!G:H,2,FALSE)</f>
        <v>固定中收益</v>
      </c>
      <c r="H24" t="s">
        <v>60</v>
      </c>
      <c r="J24" t="str">
        <f>VLOOKUP(K24,模板!A:B,2,FALSE)</f>
        <v>格挡</v>
      </c>
      <c r="K24" t="s">
        <v>59</v>
      </c>
      <c r="L24" t="s">
        <v>152</v>
      </c>
      <c r="M24" t="s">
        <v>137</v>
      </c>
    </row>
    <row r="25" spans="1:13">
      <c r="A25" t="s">
        <v>26</v>
      </c>
      <c r="E25" s="4">
        <f t="shared" si="1"/>
        <v>-1</v>
      </c>
      <c r="F25" t="s">
        <v>81</v>
      </c>
      <c r="G25" t="str">
        <f>VLOOKUP(F25,模板!G:H,2,FALSE)</f>
        <v>固定中收益</v>
      </c>
      <c r="H25" t="s">
        <v>64</v>
      </c>
      <c r="J25" t="str">
        <f>VLOOKUP(K25,模板!A:B,2,FALSE)</f>
        <v>格挡恢复</v>
      </c>
      <c r="K25" t="s">
        <v>63</v>
      </c>
      <c r="L25" t="s">
        <v>153</v>
      </c>
      <c r="M25" t="s">
        <v>137</v>
      </c>
    </row>
    <row r="26" s="3" customFormat="1" spans="1:13">
      <c r="A26" s="3" t="s">
        <v>26</v>
      </c>
      <c r="E26" s="3">
        <f t="shared" si="1"/>
        <v>-1</v>
      </c>
      <c r="F26" s="3" t="s">
        <v>81</v>
      </c>
      <c r="G26" s="3" t="str">
        <f>VLOOKUP(F26,模板!G:H,2,FALSE)</f>
        <v>固定中收益</v>
      </c>
      <c r="H26" s="3" t="s">
        <v>64</v>
      </c>
      <c r="J26" s="3" t="str">
        <f>VLOOKUP(K26,模板!A:B,2,FALSE)</f>
        <v>格挡恢复</v>
      </c>
      <c r="K26" s="3" t="s">
        <v>63</v>
      </c>
      <c r="L26" s="3" t="s">
        <v>154</v>
      </c>
      <c r="M26" s="3" t="s">
        <v>137</v>
      </c>
    </row>
    <row r="27" spans="1:13">
      <c r="A27" t="s">
        <v>26</v>
      </c>
      <c r="E27" s="4">
        <f t="shared" si="1"/>
        <v>1</v>
      </c>
      <c r="F27" t="s">
        <v>81</v>
      </c>
      <c r="G27" t="str">
        <f>VLOOKUP(F27,模板!G:H,2,FALSE)</f>
        <v>固定中收益</v>
      </c>
      <c r="H27" t="s">
        <v>155</v>
      </c>
      <c r="J27" t="str">
        <f>VLOOKUP(K27,模板!A:B,2,FALSE)</f>
        <v>无模板</v>
      </c>
      <c r="K27" t="s">
        <v>75</v>
      </c>
      <c r="L27" t="s">
        <v>156</v>
      </c>
      <c r="M27" t="s">
        <v>137</v>
      </c>
    </row>
    <row r="28" spans="1:13">
      <c r="A28" t="s">
        <v>26</v>
      </c>
      <c r="E28" s="4">
        <f t="shared" si="1"/>
        <v>1</v>
      </c>
      <c r="F28" t="s">
        <v>81</v>
      </c>
      <c r="G28" t="str">
        <f>VLOOKUP(F28,模板!G:H,2,FALSE)</f>
        <v>固定中收益</v>
      </c>
      <c r="H28" t="s">
        <v>43</v>
      </c>
      <c r="J28" t="str">
        <f>VLOOKUP(K28,模板!A:B,2,FALSE)</f>
        <v>体力流失伤害</v>
      </c>
      <c r="K28" t="s">
        <v>28</v>
      </c>
      <c r="L28" t="s">
        <v>157</v>
      </c>
      <c r="M28" t="s">
        <v>137</v>
      </c>
    </row>
    <row r="29" spans="1:13">
      <c r="A29" t="s">
        <v>26</v>
      </c>
      <c r="E29" s="4">
        <f t="shared" si="1"/>
        <v>1</v>
      </c>
      <c r="F29" t="s">
        <v>81</v>
      </c>
      <c r="G29" t="str">
        <f>VLOOKUP(F29,模板!G:H,2,FALSE)</f>
        <v>固定中收益</v>
      </c>
      <c r="H29" t="s">
        <v>158</v>
      </c>
      <c r="J29" t="str">
        <f>VLOOKUP(K29,模板!A:B,2,FALSE)</f>
        <v>体力流失群伤</v>
      </c>
      <c r="K29" t="s">
        <v>36</v>
      </c>
      <c r="L29" t="s">
        <v>159</v>
      </c>
      <c r="M29" t="s">
        <v>137</v>
      </c>
    </row>
    <row r="30" spans="1:13">
      <c r="A30" t="s">
        <v>34</v>
      </c>
      <c r="E30" s="4">
        <f t="shared" si="1"/>
        <v>0</v>
      </c>
      <c r="F30" t="s">
        <v>78</v>
      </c>
      <c r="G30" t="str">
        <f>VLOOKUP(F30,模板!G:H,2,FALSE)</f>
        <v>平时小收益，触发大收益</v>
      </c>
      <c r="H30" t="s">
        <v>160</v>
      </c>
      <c r="I30" t="s">
        <v>161</v>
      </c>
      <c r="J30" t="str">
        <f>VLOOKUP(K30,模板!A:B,2,FALSE)</f>
        <v>伤害，回费，开局特效</v>
      </c>
      <c r="K30" t="s">
        <v>0</v>
      </c>
      <c r="L30" t="s">
        <v>162</v>
      </c>
      <c r="M30" t="s">
        <v>163</v>
      </c>
    </row>
    <row r="31" spans="1:13">
      <c r="A31" t="s">
        <v>34</v>
      </c>
      <c r="E31" s="4">
        <f t="shared" si="1"/>
        <v>1</v>
      </c>
      <c r="F31" t="s">
        <v>73</v>
      </c>
      <c r="G31" t="str">
        <f>VLOOKUP(F31,模板!G:H,2,FALSE)</f>
        <v>平时小收益，触发大收益</v>
      </c>
      <c r="H31" t="s">
        <v>139</v>
      </c>
      <c r="I31" t="s">
        <v>141</v>
      </c>
      <c r="J31" t="str">
        <f>VLOOKUP(K31,模板!A:B,2,FALSE)</f>
        <v>伤害，回费，开局特效</v>
      </c>
      <c r="K31" t="s">
        <v>0</v>
      </c>
      <c r="L31" t="s">
        <v>164</v>
      </c>
      <c r="M31" t="s">
        <v>163</v>
      </c>
    </row>
    <row r="32" spans="1:13">
      <c r="A32" t="s">
        <v>34</v>
      </c>
      <c r="E32" s="4">
        <f t="shared" ref="E32:E43" si="2">IF(COUNTIF(H32,"*伤*")&gt;0,1,0)+IF(COUNTIF(H32,"*格挡*")&gt;0,-1,0)</f>
        <v>1</v>
      </c>
      <c r="F32" t="s">
        <v>78</v>
      </c>
      <c r="G32" t="str">
        <f>VLOOKUP(F32,模板!G:H,2,FALSE)</f>
        <v>平时小收益，触发大收益</v>
      </c>
      <c r="H32" t="s">
        <v>165</v>
      </c>
      <c r="I32" t="s">
        <v>166</v>
      </c>
      <c r="J32" t="str">
        <f>VLOOKUP(K32,模板!A:B,2,FALSE)</f>
        <v>伤害，回费，开局特效</v>
      </c>
      <c r="K32" t="s">
        <v>0</v>
      </c>
      <c r="L32" t="s">
        <v>167</v>
      </c>
      <c r="M32" t="s">
        <v>168</v>
      </c>
    </row>
    <row r="33" spans="1:13">
      <c r="A33" t="s">
        <v>34</v>
      </c>
      <c r="E33" s="4">
        <f t="shared" si="2"/>
        <v>1</v>
      </c>
      <c r="F33" t="s">
        <v>78</v>
      </c>
      <c r="G33" t="str">
        <f>VLOOKUP(F33,模板!G:H,2,FALSE)</f>
        <v>平时小收益，触发大收益</v>
      </c>
      <c r="H33" t="s">
        <v>169</v>
      </c>
      <c r="I33" t="s">
        <v>170</v>
      </c>
      <c r="J33" t="str">
        <f>VLOOKUP(K33,模板!A:B,2,FALSE)</f>
        <v>伤害，回费，开局特效</v>
      </c>
      <c r="K33" t="s">
        <v>0</v>
      </c>
      <c r="L33" t="s">
        <v>171</v>
      </c>
      <c r="M33" t="s">
        <v>163</v>
      </c>
    </row>
    <row r="34" spans="1:13">
      <c r="A34" t="s">
        <v>34</v>
      </c>
      <c r="E34" s="4">
        <f t="shared" si="2"/>
        <v>-1</v>
      </c>
      <c r="F34" t="s">
        <v>78</v>
      </c>
      <c r="G34" t="str">
        <f>VLOOKUP(F34,模板!G:H,2,FALSE)</f>
        <v>平时小收益，触发大收益</v>
      </c>
      <c r="H34" t="s">
        <v>172</v>
      </c>
      <c r="I34" t="s">
        <v>173</v>
      </c>
      <c r="J34" t="str">
        <f>VLOOKUP(K34,模板!A:B,2,FALSE)</f>
        <v>伤害，回费，开局特效</v>
      </c>
      <c r="K34" t="s">
        <v>0</v>
      </c>
      <c r="L34" t="s">
        <v>174</v>
      </c>
      <c r="M34" t="s">
        <v>168</v>
      </c>
    </row>
    <row r="35" spans="1:12">
      <c r="A35" t="s">
        <v>34</v>
      </c>
      <c r="E35" s="4">
        <f t="shared" si="2"/>
        <v>0</v>
      </c>
      <c r="G35" t="e">
        <f>VLOOKUP(F35,模板!G:H,2,FALSE)</f>
        <v>#N/A</v>
      </c>
      <c r="J35" t="e">
        <f>VLOOKUP(K35,模板!A:B,2,FALSE)</f>
        <v>#N/A</v>
      </c>
      <c r="L35" t="s">
        <v>175</v>
      </c>
    </row>
    <row r="36" spans="1:13">
      <c r="A36" t="s">
        <v>34</v>
      </c>
      <c r="E36" s="4">
        <f t="shared" si="2"/>
        <v>1</v>
      </c>
      <c r="F36" t="s">
        <v>78</v>
      </c>
      <c r="G36" t="str">
        <f>VLOOKUP(F36,模板!G:H,2,FALSE)</f>
        <v>平时小收益，触发大收益</v>
      </c>
      <c r="H36" t="s">
        <v>43</v>
      </c>
      <c r="I36" t="s">
        <v>176</v>
      </c>
      <c r="J36" t="e">
        <f>VLOOKUP(K36,模板!A:B,2,FALSE)</f>
        <v>#N/A</v>
      </c>
      <c r="L36" t="s">
        <v>177</v>
      </c>
      <c r="M36" t="s">
        <v>178</v>
      </c>
    </row>
    <row r="37" spans="1:13">
      <c r="A37" t="s">
        <v>34</v>
      </c>
      <c r="E37" s="4">
        <f t="shared" si="2"/>
        <v>0</v>
      </c>
      <c r="F37" t="s">
        <v>81</v>
      </c>
      <c r="G37" t="str">
        <f>VLOOKUP(F37,模板!G:H,2,FALSE)</f>
        <v>固定中收益</v>
      </c>
      <c r="H37" t="s">
        <v>179</v>
      </c>
      <c r="J37" t="str">
        <f>VLOOKUP(K37,模板!A:B,2,FALSE)</f>
        <v>无模板</v>
      </c>
      <c r="K37" t="s">
        <v>83</v>
      </c>
      <c r="L37" t="s">
        <v>180</v>
      </c>
      <c r="M37" t="s">
        <v>163</v>
      </c>
    </row>
    <row r="38" spans="1:13">
      <c r="A38" t="s">
        <v>34</v>
      </c>
      <c r="E38" s="4">
        <f t="shared" si="2"/>
        <v>1</v>
      </c>
      <c r="F38" t="s">
        <v>81</v>
      </c>
      <c r="G38" t="str">
        <f>VLOOKUP(F38,模板!G:H,2,FALSE)</f>
        <v>固定中收益</v>
      </c>
      <c r="H38" t="s">
        <v>181</v>
      </c>
      <c r="J38" t="str">
        <f>VLOOKUP(K38,模板!A:B,2,FALSE)</f>
        <v>伤害，格挡</v>
      </c>
      <c r="K38" t="s">
        <v>7</v>
      </c>
      <c r="L38" t="s">
        <v>182</v>
      </c>
      <c r="M38" t="s">
        <v>163</v>
      </c>
    </row>
    <row r="39" spans="1:13">
      <c r="A39" t="s">
        <v>34</v>
      </c>
      <c r="E39" s="4">
        <f t="shared" si="2"/>
        <v>0</v>
      </c>
      <c r="F39" t="s">
        <v>78</v>
      </c>
      <c r="G39" t="str">
        <f>VLOOKUP(F39,模板!G:H,2,FALSE)</f>
        <v>平时小收益，触发大收益</v>
      </c>
      <c r="H39" t="s">
        <v>23</v>
      </c>
      <c r="I39" t="s">
        <v>183</v>
      </c>
      <c r="J39" t="str">
        <f>VLOOKUP(K39,模板!A:B,2,FALSE)</f>
        <v>80100连击伤害，格挡</v>
      </c>
      <c r="K39" t="s">
        <v>22</v>
      </c>
      <c r="L39" t="s">
        <v>184</v>
      </c>
      <c r="M39" t="s">
        <v>185</v>
      </c>
    </row>
    <row r="40" spans="1:13">
      <c r="A40" t="s">
        <v>34</v>
      </c>
      <c r="E40" s="4">
        <f t="shared" si="2"/>
        <v>0</v>
      </c>
      <c r="F40" t="s">
        <v>81</v>
      </c>
      <c r="G40" t="str">
        <f>VLOOKUP(F40,模板!G:H,2,FALSE)</f>
        <v>固定中收益</v>
      </c>
      <c r="H40" t="s">
        <v>186</v>
      </c>
      <c r="J40" t="str">
        <f>VLOOKUP(K40,模板!A:B,2,FALSE)</f>
        <v>无模板</v>
      </c>
      <c r="K40" t="s">
        <v>83</v>
      </c>
      <c r="L40" t="s">
        <v>187</v>
      </c>
      <c r="M40" t="s">
        <v>188</v>
      </c>
    </row>
    <row r="41" spans="1:13">
      <c r="A41" t="s">
        <v>34</v>
      </c>
      <c r="E41" s="4">
        <f t="shared" si="2"/>
        <v>0</v>
      </c>
      <c r="F41" t="s">
        <v>81</v>
      </c>
      <c r="G41" t="str">
        <f>VLOOKUP(F41,模板!G:H,2,FALSE)</f>
        <v>固定中收益</v>
      </c>
      <c r="H41" t="s">
        <v>189</v>
      </c>
      <c r="J41" t="str">
        <f>VLOOKUP(K41,模板!A:B,2,FALSE)</f>
        <v>80100连击伤害，格挡</v>
      </c>
      <c r="K41" t="s">
        <v>22</v>
      </c>
      <c r="L41" t="s">
        <v>190</v>
      </c>
      <c r="M41" t="s">
        <v>191</v>
      </c>
    </row>
    <row r="42" s="2" customFormat="1" spans="1:13">
      <c r="A42" s="2" t="s">
        <v>34</v>
      </c>
      <c r="E42" s="2">
        <f t="shared" si="2"/>
        <v>0</v>
      </c>
      <c r="F42" s="2" t="s">
        <v>81</v>
      </c>
      <c r="G42" s="2" t="str">
        <f>VLOOKUP(F42,模板!G:H,2,FALSE)</f>
        <v>固定中收益</v>
      </c>
      <c r="H42" s="2" t="s">
        <v>192</v>
      </c>
      <c r="J42" s="2" t="str">
        <f>VLOOKUP(K42,模板!A:B,2,FALSE)</f>
        <v>伤害，格挡</v>
      </c>
      <c r="K42" s="2" t="s">
        <v>7</v>
      </c>
      <c r="L42" s="2" t="s">
        <v>193</v>
      </c>
      <c r="M42" s="2" t="s">
        <v>194</v>
      </c>
    </row>
    <row r="43" s="2" customFormat="1" spans="1:13">
      <c r="A43" s="2" t="s">
        <v>34</v>
      </c>
      <c r="E43" s="2">
        <f t="shared" si="2"/>
        <v>0</v>
      </c>
      <c r="F43" s="2" t="s">
        <v>81</v>
      </c>
      <c r="G43" s="2" t="str">
        <f>VLOOKUP(F43,模板!G:H,2,FALSE)</f>
        <v>固定中收益</v>
      </c>
      <c r="H43" s="2" t="s">
        <v>8</v>
      </c>
      <c r="I43" s="2" t="s">
        <v>195</v>
      </c>
      <c r="J43" s="2" t="str">
        <f>VLOOKUP(K43,模板!A:B,2,FALSE)</f>
        <v>伤害，格挡</v>
      </c>
      <c r="K43" s="2" t="s">
        <v>7</v>
      </c>
      <c r="L43" s="2" t="s">
        <v>193</v>
      </c>
      <c r="M43" s="2" t="s">
        <v>196</v>
      </c>
    </row>
    <row r="44" spans="1:13">
      <c r="A44" t="s">
        <v>34</v>
      </c>
      <c r="E44" s="4">
        <f t="shared" ref="E44:E59" si="3">IF(COUNTIF(H44,"*伤*")&gt;0,1,0)+IF(COUNTIF(H44,"*格挡*")&gt;0,-1,0)</f>
        <v>0</v>
      </c>
      <c r="F44" t="s">
        <v>73</v>
      </c>
      <c r="G44" t="str">
        <f>VLOOKUP(F44,模板!G:H,2,FALSE)</f>
        <v>平时小收益，触发大收益</v>
      </c>
      <c r="H44" t="s">
        <v>8</v>
      </c>
      <c r="I44" t="s">
        <v>197</v>
      </c>
      <c r="J44" t="str">
        <f>VLOOKUP(K44,模板!A:B,2,FALSE)</f>
        <v>伤害，格挡</v>
      </c>
      <c r="K44" t="s">
        <v>7</v>
      </c>
      <c r="L44" t="s">
        <v>198</v>
      </c>
      <c r="M44" t="s">
        <v>199</v>
      </c>
    </row>
    <row r="45" spans="1:13">
      <c r="A45" t="s">
        <v>34</v>
      </c>
      <c r="E45" s="4">
        <f t="shared" si="3"/>
        <v>0</v>
      </c>
      <c r="F45" t="s">
        <v>78</v>
      </c>
      <c r="G45" t="str">
        <f>VLOOKUP(F45,模板!G:H,2,FALSE)</f>
        <v>平时小收益，触发大收益</v>
      </c>
      <c r="H45" t="s">
        <v>23</v>
      </c>
      <c r="I45" t="s">
        <v>200</v>
      </c>
      <c r="J45" t="str">
        <f>VLOOKUP(K45,模板!A:B,2,FALSE)</f>
        <v>80100连击伤害，格挡</v>
      </c>
      <c r="K45" t="s">
        <v>22</v>
      </c>
      <c r="L45" t="s">
        <v>201</v>
      </c>
      <c r="M45" t="s">
        <v>202</v>
      </c>
    </row>
    <row r="46" spans="1:13">
      <c r="A46" t="s">
        <v>34</v>
      </c>
      <c r="E46" s="4" t="e">
        <f>IF(COUNTIF(#REF!,"*伤*")&gt;0,1,0)+IF(COUNTIF(#REF!,"*格挡*")&gt;0,-1,0)</f>
        <v>#REF!</v>
      </c>
      <c r="G46" t="e">
        <f>VLOOKUP(F46,模板!G:H,2,FALSE)</f>
        <v>#N/A</v>
      </c>
      <c r="H46" t="s">
        <v>203</v>
      </c>
      <c r="J46" t="str">
        <f>VLOOKUP(K46,模板!A:B,2,FALSE)</f>
        <v>无模板</v>
      </c>
      <c r="K46" t="s">
        <v>83</v>
      </c>
      <c r="L46" t="s">
        <v>204</v>
      </c>
      <c r="M46" t="s">
        <v>163</v>
      </c>
    </row>
    <row r="47" spans="1:13">
      <c r="A47" t="s">
        <v>34</v>
      </c>
      <c r="E47" s="4">
        <f t="shared" si="3"/>
        <v>0</v>
      </c>
      <c r="F47" t="s">
        <v>78</v>
      </c>
      <c r="G47" t="str">
        <f>VLOOKUP(F47,模板!G:H,2,FALSE)</f>
        <v>平时小收益，触发大收益</v>
      </c>
      <c r="H47" t="s">
        <v>205</v>
      </c>
      <c r="I47" t="s">
        <v>55</v>
      </c>
      <c r="J47" t="str">
        <f>VLOOKUP(K47,模板!A:B,2,FALSE)</f>
        <v>大量伤害</v>
      </c>
      <c r="K47" t="s">
        <v>54</v>
      </c>
      <c r="L47" t="s">
        <v>206</v>
      </c>
      <c r="M47" t="s">
        <v>207</v>
      </c>
    </row>
    <row r="48" spans="1:13">
      <c r="A48" t="s">
        <v>34</v>
      </c>
      <c r="E48" s="4">
        <f t="shared" si="3"/>
        <v>1</v>
      </c>
      <c r="F48" t="s">
        <v>81</v>
      </c>
      <c r="G48" t="str">
        <f>VLOOKUP(F48,模板!G:H,2,FALSE)</f>
        <v>固定中收益</v>
      </c>
      <c r="H48" t="s">
        <v>208</v>
      </c>
      <c r="I48" t="s">
        <v>209</v>
      </c>
      <c r="J48" t="str">
        <f>VLOOKUP(K48,模板!A:B,2,FALSE)</f>
        <v>溅射伤害</v>
      </c>
      <c r="K48" t="s">
        <v>48</v>
      </c>
      <c r="L48" t="s">
        <v>210</v>
      </c>
      <c r="M48" t="s">
        <v>211</v>
      </c>
    </row>
    <row r="49" spans="1:13">
      <c r="A49" t="s">
        <v>34</v>
      </c>
      <c r="E49" s="4">
        <f t="shared" si="3"/>
        <v>1</v>
      </c>
      <c r="F49" t="s">
        <v>81</v>
      </c>
      <c r="G49" t="str">
        <f>VLOOKUP(F49,模板!G:H,2,FALSE)</f>
        <v>固定中收益</v>
      </c>
      <c r="H49" t="s">
        <v>212</v>
      </c>
      <c r="J49" t="str">
        <f>VLOOKUP(K49,模板!A:B,2,FALSE)</f>
        <v>伤害</v>
      </c>
      <c r="K49" t="s">
        <v>42</v>
      </c>
      <c r="L49" t="s">
        <v>213</v>
      </c>
      <c r="M49" t="s">
        <v>214</v>
      </c>
    </row>
    <row r="50" spans="1:13">
      <c r="A50" t="s">
        <v>34</v>
      </c>
      <c r="E50" s="4">
        <f t="shared" si="3"/>
        <v>1</v>
      </c>
      <c r="F50" t="s">
        <v>78</v>
      </c>
      <c r="G50" t="str">
        <f>VLOOKUP(F50,模板!G:H,2,FALSE)</f>
        <v>平时小收益，触发大收益</v>
      </c>
      <c r="H50" t="s">
        <v>215</v>
      </c>
      <c r="I50" t="s">
        <v>216</v>
      </c>
      <c r="J50" t="str">
        <f>VLOOKUP(K50,模板!A:B,2,FALSE)</f>
        <v>伤害</v>
      </c>
      <c r="K50" t="s">
        <v>42</v>
      </c>
      <c r="L50" t="s">
        <v>217</v>
      </c>
      <c r="M50" t="s">
        <v>218</v>
      </c>
    </row>
    <row r="51" spans="1:13">
      <c r="A51" t="s">
        <v>34</v>
      </c>
      <c r="E51" s="4">
        <f t="shared" si="3"/>
        <v>1</v>
      </c>
      <c r="F51" t="s">
        <v>78</v>
      </c>
      <c r="G51" t="str">
        <f>VLOOKUP(F51,模板!G:H,2,FALSE)</f>
        <v>平时小收益，触发大收益</v>
      </c>
      <c r="H51" t="s">
        <v>215</v>
      </c>
      <c r="I51" t="s">
        <v>219</v>
      </c>
      <c r="J51" t="str">
        <f>VLOOKUP(K51,模板!A:B,2,FALSE)</f>
        <v>伤害</v>
      </c>
      <c r="K51" t="s">
        <v>42</v>
      </c>
      <c r="L51" t="s">
        <v>220</v>
      </c>
      <c r="M51" t="s">
        <v>221</v>
      </c>
    </row>
    <row r="52" spans="1:13">
      <c r="A52" t="s">
        <v>34</v>
      </c>
      <c r="E52" s="4">
        <f t="shared" ref="E52:E67" si="4">IF(COUNTIF(L52,"*伤*")&gt;0,1,0)+IF(COUNTIF(L52,"*格挡*")&gt;0,-1,0)</f>
        <v>0</v>
      </c>
      <c r="F52" t="s">
        <v>73</v>
      </c>
      <c r="G52" t="str">
        <f>VLOOKUP(F52,模板!G:H,2,FALSE)</f>
        <v>平时小收益，触发大收益</v>
      </c>
      <c r="H52" t="s">
        <v>215</v>
      </c>
      <c r="I52" t="s">
        <v>222</v>
      </c>
      <c r="J52" t="str">
        <f>VLOOKUP(K52,模板!A:B,2,FALSE)</f>
        <v>伤害</v>
      </c>
      <c r="K52" t="s">
        <v>42</v>
      </c>
      <c r="L52" t="s">
        <v>223</v>
      </c>
      <c r="M52" t="s">
        <v>224</v>
      </c>
    </row>
    <row r="53" spans="1:12">
      <c r="A53" t="s">
        <v>34</v>
      </c>
      <c r="E53" s="4">
        <f t="shared" si="4"/>
        <v>0</v>
      </c>
      <c r="G53" t="e">
        <f>VLOOKUP(F53,模板!G:H,2,FALSE)</f>
        <v>#N/A</v>
      </c>
      <c r="J53" t="str">
        <f>VLOOKUP(K53,模板!A:B,2,FALSE)</f>
        <v>伤害</v>
      </c>
      <c r="K53" t="s">
        <v>56</v>
      </c>
      <c r="L53" t="s">
        <v>225</v>
      </c>
    </row>
    <row r="54" spans="1:13">
      <c r="A54" t="s">
        <v>34</v>
      </c>
      <c r="E54" s="4">
        <f t="shared" si="4"/>
        <v>0</v>
      </c>
      <c r="F54" t="s">
        <v>81</v>
      </c>
      <c r="G54" t="str">
        <f>VLOOKUP(F54,模板!G:H,2,FALSE)</f>
        <v>固定中收益</v>
      </c>
      <c r="H54" t="s">
        <v>226</v>
      </c>
      <c r="J54" t="str">
        <f>VLOOKUP(K54,模板!A:B,2,FALSE)</f>
        <v>伤害</v>
      </c>
      <c r="K54" t="s">
        <v>42</v>
      </c>
      <c r="L54" t="s">
        <v>227</v>
      </c>
      <c r="M54" t="s">
        <v>228</v>
      </c>
    </row>
    <row r="55" spans="1:13">
      <c r="A55" t="s">
        <v>34</v>
      </c>
      <c r="E55" s="4">
        <f t="shared" si="4"/>
        <v>0</v>
      </c>
      <c r="F55" t="s">
        <v>78</v>
      </c>
      <c r="G55" t="str">
        <f>VLOOKUP(F55,模板!G:H,2,FALSE)</f>
        <v>平时小收益，触发大收益</v>
      </c>
      <c r="H55" t="s">
        <v>229</v>
      </c>
      <c r="I55" t="s">
        <v>230</v>
      </c>
      <c r="J55" t="str">
        <f>VLOOKUP(K55,模板!A:B,2,FALSE)</f>
        <v>格挡，格挡恢复</v>
      </c>
      <c r="K55" t="s">
        <v>57</v>
      </c>
      <c r="L55" t="s">
        <v>231</v>
      </c>
      <c r="M55" s="5" t="s">
        <v>232</v>
      </c>
    </row>
    <row r="56" spans="1:13">
      <c r="A56" t="s">
        <v>34</v>
      </c>
      <c r="E56" s="4">
        <f t="shared" si="4"/>
        <v>0</v>
      </c>
      <c r="F56" t="s">
        <v>81</v>
      </c>
      <c r="G56" t="str">
        <f>VLOOKUP(F56,模板!G:H,2,FALSE)</f>
        <v>固定中收益</v>
      </c>
      <c r="H56" t="s">
        <v>233</v>
      </c>
      <c r="J56" t="str">
        <f>VLOOKUP(K56,模板!A:B,2,FALSE)</f>
        <v>格挡</v>
      </c>
      <c r="K56" t="s">
        <v>59</v>
      </c>
      <c r="L56" t="s">
        <v>234</v>
      </c>
      <c r="M56" t="s">
        <v>235</v>
      </c>
    </row>
    <row r="57" spans="1:13">
      <c r="A57" t="s">
        <v>34</v>
      </c>
      <c r="E57" s="4">
        <f t="shared" si="4"/>
        <v>0</v>
      </c>
      <c r="F57" t="s">
        <v>81</v>
      </c>
      <c r="G57" t="str">
        <f>VLOOKUP(F57,模板!G:H,2,FALSE)</f>
        <v>固定中收益</v>
      </c>
      <c r="H57" t="s">
        <v>236</v>
      </c>
      <c r="J57" t="str">
        <f>VLOOKUP(K57,模板!A:B,2,FALSE)</f>
        <v>格挡</v>
      </c>
      <c r="K57" t="s">
        <v>59</v>
      </c>
      <c r="L57" t="s">
        <v>237</v>
      </c>
      <c r="M57" t="s">
        <v>238</v>
      </c>
    </row>
    <row r="58" ht="15" spans="1:13">
      <c r="A58" t="s">
        <v>34</v>
      </c>
      <c r="E58" s="4">
        <f t="shared" si="4"/>
        <v>0</v>
      </c>
      <c r="F58" t="s">
        <v>78</v>
      </c>
      <c r="G58" t="str">
        <f>VLOOKUP(F58,模板!G:H,2,FALSE)</f>
        <v>平时小收益，触发大收益</v>
      </c>
      <c r="H58" t="s">
        <v>60</v>
      </c>
      <c r="I58" t="s">
        <v>239</v>
      </c>
      <c r="J58" t="str">
        <f>VLOOKUP(K58,模板!A:B,2,FALSE)</f>
        <v>格挡</v>
      </c>
      <c r="K58" t="s">
        <v>59</v>
      </c>
      <c r="L58" t="s">
        <v>240</v>
      </c>
      <c r="M58" s="6" t="s">
        <v>241</v>
      </c>
    </row>
    <row r="59" spans="1:13">
      <c r="A59" t="s">
        <v>34</v>
      </c>
      <c r="E59" s="4">
        <f t="shared" si="4"/>
        <v>0</v>
      </c>
      <c r="F59" t="s">
        <v>78</v>
      </c>
      <c r="G59" t="str">
        <f>VLOOKUP(F59,模板!G:H,2,FALSE)</f>
        <v>平时小收益，触发大收益</v>
      </c>
      <c r="H59" t="s">
        <v>242</v>
      </c>
      <c r="I59" t="s">
        <v>243</v>
      </c>
      <c r="J59" t="str">
        <f>VLOOKUP(K59,模板!A:B,2,FALSE)</f>
        <v>格挡</v>
      </c>
      <c r="K59" t="s">
        <v>59</v>
      </c>
      <c r="L59" t="s">
        <v>244</v>
      </c>
      <c r="M59" t="s">
        <v>245</v>
      </c>
    </row>
    <row r="60" spans="1:13">
      <c r="A60" t="s">
        <v>34</v>
      </c>
      <c r="E60" s="4">
        <f t="shared" si="4"/>
        <v>0</v>
      </c>
      <c r="F60" t="s">
        <v>81</v>
      </c>
      <c r="G60" t="str">
        <f>VLOOKUP(F60,模板!G:H,2,FALSE)</f>
        <v>固定中收益</v>
      </c>
      <c r="H60" t="s">
        <v>246</v>
      </c>
      <c r="J60" t="str">
        <f>VLOOKUP(K60,模板!A:B,2,FALSE)</f>
        <v>格挡恢复，延时格挡恢复</v>
      </c>
      <c r="K60" t="s">
        <v>68</v>
      </c>
      <c r="L60" t="s">
        <v>247</v>
      </c>
      <c r="M60" t="s">
        <v>248</v>
      </c>
    </row>
    <row r="61" spans="1:12">
      <c r="A61" t="s">
        <v>34</v>
      </c>
      <c r="E61" s="4">
        <f t="shared" si="4"/>
        <v>0</v>
      </c>
      <c r="G61" t="e">
        <f>VLOOKUP(F61,模板!G:H,2,FALSE)</f>
        <v>#N/A</v>
      </c>
      <c r="H61" t="s">
        <v>249</v>
      </c>
      <c r="J61" t="str">
        <f>VLOOKUP(K61,模板!A:B,2,FALSE)</f>
        <v>格挡恢复</v>
      </c>
      <c r="K61" t="s">
        <v>63</v>
      </c>
      <c r="L61" t="s">
        <v>250</v>
      </c>
    </row>
    <row r="62" spans="1:13">
      <c r="A62" t="s">
        <v>34</v>
      </c>
      <c r="E62" s="4">
        <f t="shared" si="4"/>
        <v>0</v>
      </c>
      <c r="F62" t="s">
        <v>81</v>
      </c>
      <c r="G62" t="str">
        <f>VLOOKUP(F62,模板!G:H,2,FALSE)</f>
        <v>固定中收益</v>
      </c>
      <c r="H62" t="s">
        <v>251</v>
      </c>
      <c r="J62" t="str">
        <f>VLOOKUP(K62,模板!A:B,2,FALSE)</f>
        <v>格挡恢复</v>
      </c>
      <c r="K62" t="s">
        <v>63</v>
      </c>
      <c r="L62" t="s">
        <v>252</v>
      </c>
      <c r="M62" t="s">
        <v>253</v>
      </c>
    </row>
    <row r="63" spans="1:13">
      <c r="A63" t="s">
        <v>34</v>
      </c>
      <c r="E63" s="4">
        <f t="shared" si="4"/>
        <v>0</v>
      </c>
      <c r="F63" t="s">
        <v>81</v>
      </c>
      <c r="G63" t="str">
        <f>VLOOKUP(F63,模板!G:H,2,FALSE)</f>
        <v>固定中收益</v>
      </c>
      <c r="H63" t="s">
        <v>71</v>
      </c>
      <c r="J63" t="str">
        <f>VLOOKUP(K63,模板!A:B,2,FALSE)</f>
        <v>格挡恢复+</v>
      </c>
      <c r="K63" t="s">
        <v>70</v>
      </c>
      <c r="L63" t="s">
        <v>254</v>
      </c>
      <c r="M63" t="s">
        <v>245</v>
      </c>
    </row>
    <row r="64" ht="27" spans="1:13">
      <c r="A64" t="s">
        <v>34</v>
      </c>
      <c r="E64" s="4">
        <f t="shared" si="4"/>
        <v>0</v>
      </c>
      <c r="F64" t="s">
        <v>81</v>
      </c>
      <c r="G64" t="str">
        <f>VLOOKUP(F64,模板!G:H,2,FALSE)</f>
        <v>固定中收益</v>
      </c>
      <c r="H64" t="s">
        <v>255</v>
      </c>
      <c r="J64" t="str">
        <f>VLOOKUP(K64,模板!A:B,2,FALSE)</f>
        <v>格挡恢复</v>
      </c>
      <c r="K64" t="s">
        <v>63</v>
      </c>
      <c r="L64" t="s">
        <v>256</v>
      </c>
      <c r="M64" s="7" t="s">
        <v>257</v>
      </c>
    </row>
    <row r="65" spans="1:12">
      <c r="A65" t="s">
        <v>34</v>
      </c>
      <c r="E65" s="4">
        <f t="shared" si="4"/>
        <v>0</v>
      </c>
      <c r="F65" t="s">
        <v>78</v>
      </c>
      <c r="G65" t="str">
        <f>VLOOKUP(F65,模板!G:H,2,FALSE)</f>
        <v>平时小收益，触发大收益</v>
      </c>
      <c r="H65" t="s">
        <v>258</v>
      </c>
      <c r="I65" t="s">
        <v>64</v>
      </c>
      <c r="J65" t="str">
        <f>VLOOKUP(K65,模板!A:B,2,FALSE)</f>
        <v>无模板</v>
      </c>
      <c r="K65" t="s">
        <v>75</v>
      </c>
      <c r="L65" t="s">
        <v>259</v>
      </c>
    </row>
    <row r="66" spans="1:12">
      <c r="A66" t="s">
        <v>34</v>
      </c>
      <c r="E66" s="4">
        <f t="shared" si="4"/>
        <v>0</v>
      </c>
      <c r="F66" t="s">
        <v>78</v>
      </c>
      <c r="G66" t="str">
        <f>VLOOKUP(F66,模板!G:H,2,FALSE)</f>
        <v>平时小收益，触发大收益</v>
      </c>
      <c r="H66" t="s">
        <v>258</v>
      </c>
      <c r="I66" t="s">
        <v>260</v>
      </c>
      <c r="J66" t="str">
        <f>VLOOKUP(K66,模板!A:B,2,FALSE)</f>
        <v>无模板</v>
      </c>
      <c r="K66" t="s">
        <v>75</v>
      </c>
      <c r="L66" t="s">
        <v>261</v>
      </c>
    </row>
    <row r="67" spans="1:12">
      <c r="A67" t="s">
        <v>34</v>
      </c>
      <c r="E67" s="4">
        <f t="shared" si="4"/>
        <v>0</v>
      </c>
      <c r="G67" t="e">
        <f>VLOOKUP(F67,模板!G:H,2,FALSE)</f>
        <v>#N/A</v>
      </c>
      <c r="H67" t="s">
        <v>262</v>
      </c>
      <c r="J67" t="str">
        <f>VLOOKUP(K67,模板!A:B,2,FALSE)</f>
        <v>无模板</v>
      </c>
      <c r="K67" t="s">
        <v>75</v>
      </c>
      <c r="L67" t="s">
        <v>263</v>
      </c>
    </row>
    <row r="68" spans="1:12">
      <c r="A68" t="s">
        <v>34</v>
      </c>
      <c r="E68" s="4"/>
      <c r="F68" t="s">
        <v>81</v>
      </c>
      <c r="G68" t="str">
        <f>VLOOKUP(F68,模板!G:H,2,FALSE)</f>
        <v>固定中收益</v>
      </c>
      <c r="H68" t="s">
        <v>264</v>
      </c>
      <c r="J68" t="str">
        <f>VLOOKUP(K68,模板!A:B,2,FALSE)</f>
        <v>体力流失群伤</v>
      </c>
      <c r="K68" t="s">
        <v>36</v>
      </c>
      <c r="L68" t="s">
        <v>265</v>
      </c>
    </row>
    <row r="69" spans="1:12">
      <c r="A69" t="s">
        <v>34</v>
      </c>
      <c r="E69" s="4"/>
      <c r="G69" t="e">
        <f>VLOOKUP(F69,模板!G:H,2,FALSE)</f>
        <v>#N/A</v>
      </c>
      <c r="H69" t="s">
        <v>249</v>
      </c>
      <c r="J69" t="e">
        <f>VLOOKUP(K69,模板!A:B,2,FALSE)</f>
        <v>#N/A</v>
      </c>
      <c r="L69" t="s">
        <v>266</v>
      </c>
    </row>
    <row r="70" spans="1:12">
      <c r="A70" t="s">
        <v>34</v>
      </c>
      <c r="E70" s="4"/>
      <c r="G70" t="e">
        <f>VLOOKUP(F70,模板!G:H,2,FALSE)</f>
        <v>#N/A</v>
      </c>
      <c r="H70" t="s">
        <v>267</v>
      </c>
      <c r="J70" t="str">
        <f>VLOOKUP(K70,模板!A:B,2,FALSE)</f>
        <v>体力流失伤害</v>
      </c>
      <c r="K70" t="s">
        <v>28</v>
      </c>
      <c r="L70" t="s">
        <v>268</v>
      </c>
    </row>
    <row r="71" spans="1:12">
      <c r="A71" t="s">
        <v>34</v>
      </c>
      <c r="E71" s="4"/>
      <c r="G71" t="e">
        <f>VLOOKUP(F71,模板!G:H,2,FALSE)</f>
        <v>#N/A</v>
      </c>
      <c r="H71" t="s">
        <v>269</v>
      </c>
      <c r="J71" t="str">
        <f>VLOOKUP(K71,模板!A:B,2,FALSE)</f>
        <v>体力流失群伤</v>
      </c>
      <c r="K71" t="s">
        <v>36</v>
      </c>
      <c r="L71" t="s">
        <v>270</v>
      </c>
    </row>
    <row r="72" spans="1:12">
      <c r="A72" t="s">
        <v>34</v>
      </c>
      <c r="E72" s="4"/>
      <c r="F72" t="s">
        <v>81</v>
      </c>
      <c r="G72" t="str">
        <f>VLOOKUP(F72,模板!G:H,2,FALSE)</f>
        <v>固定中收益</v>
      </c>
      <c r="H72" t="s">
        <v>97</v>
      </c>
      <c r="J72" t="str">
        <f>VLOOKUP(K72,模板!A:B,2,FALSE)</f>
        <v>无模板</v>
      </c>
      <c r="K72" t="s">
        <v>79</v>
      </c>
      <c r="L72" t="s">
        <v>271</v>
      </c>
    </row>
    <row r="73" spans="1:12">
      <c r="A73" t="s">
        <v>34</v>
      </c>
      <c r="E73" s="4"/>
      <c r="F73" t="s">
        <v>81</v>
      </c>
      <c r="G73" t="str">
        <f>VLOOKUP(F73,模板!G:H,2,FALSE)</f>
        <v>固定中收益</v>
      </c>
      <c r="H73" t="s">
        <v>95</v>
      </c>
      <c r="J73" t="str">
        <f>VLOOKUP(K73,模板!A:B,2,FALSE)</f>
        <v>无模板</v>
      </c>
      <c r="K73" t="s">
        <v>79</v>
      </c>
      <c r="L73" t="s">
        <v>272</v>
      </c>
    </row>
    <row r="74" spans="1:12">
      <c r="A74" t="s">
        <v>34</v>
      </c>
      <c r="E74" s="4"/>
      <c r="F74" t="s">
        <v>81</v>
      </c>
      <c r="G74" t="str">
        <f>VLOOKUP(F74,模板!G:H,2,FALSE)</f>
        <v>固定中收益</v>
      </c>
      <c r="H74" t="s">
        <v>273</v>
      </c>
      <c r="J74" t="str">
        <f>VLOOKUP(K74,模板!A:B,2,FALSE)</f>
        <v>无模板</v>
      </c>
      <c r="K74" t="s">
        <v>79</v>
      </c>
      <c r="L74" t="s">
        <v>274</v>
      </c>
    </row>
    <row r="75" spans="1:12">
      <c r="A75" t="s">
        <v>34</v>
      </c>
      <c r="E75" s="4"/>
      <c r="F75" t="s">
        <v>81</v>
      </c>
      <c r="G75" t="str">
        <f>VLOOKUP(F75,模板!G:H,2,FALSE)</f>
        <v>固定中收益</v>
      </c>
      <c r="H75" t="s">
        <v>275</v>
      </c>
      <c r="J75" t="str">
        <f>VLOOKUP(K75,模板!A:B,2,FALSE)</f>
        <v>无模板</v>
      </c>
      <c r="K75" t="s">
        <v>79</v>
      </c>
      <c r="L75" t="s">
        <v>276</v>
      </c>
    </row>
    <row r="76" spans="1:12">
      <c r="A76" t="s">
        <v>34</v>
      </c>
      <c r="E76" s="4"/>
      <c r="F76" t="s">
        <v>81</v>
      </c>
      <c r="G76" t="str">
        <f>VLOOKUP(F76,模板!G:H,2,FALSE)</f>
        <v>固定中收益</v>
      </c>
      <c r="H76" t="s">
        <v>277</v>
      </c>
      <c r="J76" t="str">
        <f>VLOOKUP(K76,模板!A:B,2,FALSE)</f>
        <v>无模板</v>
      </c>
      <c r="K76" t="s">
        <v>79</v>
      </c>
      <c r="L76" t="s">
        <v>278</v>
      </c>
    </row>
    <row r="77" spans="1:13">
      <c r="A77" t="s">
        <v>41</v>
      </c>
      <c r="E77" s="4"/>
      <c r="F77" t="s">
        <v>78</v>
      </c>
      <c r="G77" t="str">
        <f>VLOOKUP(F77,模板!G:H,2,FALSE)</f>
        <v>平时小收益，触发大收益</v>
      </c>
      <c r="H77" t="s">
        <v>169</v>
      </c>
      <c r="I77" t="s">
        <v>279</v>
      </c>
      <c r="J77" t="str">
        <f>VLOOKUP(K77,模板!A:B,2,FALSE)</f>
        <v>伤害，回费，开局特效</v>
      </c>
      <c r="K77" t="s">
        <v>0</v>
      </c>
      <c r="L77" t="s">
        <v>280</v>
      </c>
      <c r="M77" t="s">
        <v>281</v>
      </c>
    </row>
    <row r="78" spans="5:13">
      <c r="E78" s="4"/>
      <c r="F78" t="s">
        <v>78</v>
      </c>
      <c r="G78" t="str">
        <f>VLOOKUP(F78,模板!G:H,2,FALSE)</f>
        <v>平时小收益，触发大收益</v>
      </c>
      <c r="H78" t="s">
        <v>139</v>
      </c>
      <c r="I78" t="s">
        <v>282</v>
      </c>
      <c r="J78" t="str">
        <f>VLOOKUP(K78,模板!A:B,2,FALSE)</f>
        <v>伤害，回费，开局特效</v>
      </c>
      <c r="K78" t="s">
        <v>0</v>
      </c>
      <c r="L78" t="s">
        <v>283</v>
      </c>
      <c r="M78" t="s">
        <v>284</v>
      </c>
    </row>
    <row r="79" spans="1:13">
      <c r="A79" t="s">
        <v>41</v>
      </c>
      <c r="E79" s="4"/>
      <c r="F79" t="s">
        <v>78</v>
      </c>
      <c r="G79" t="str">
        <f>VLOOKUP(F79,模板!G:H,2,FALSE)</f>
        <v>平时小收益，触发大收益</v>
      </c>
      <c r="H79" t="s">
        <v>285</v>
      </c>
      <c r="I79" t="s">
        <v>286</v>
      </c>
      <c r="J79" t="str">
        <f>VLOOKUP(K79,模板!A:B,2,FALSE)</f>
        <v>伤害，回费，开局特效</v>
      </c>
      <c r="K79" t="s">
        <v>0</v>
      </c>
      <c r="L79" t="s">
        <v>287</v>
      </c>
      <c r="M79" s="5" t="s">
        <v>288</v>
      </c>
    </row>
    <row r="80" spans="5:12">
      <c r="E80" s="4"/>
      <c r="G80" t="e">
        <f>VLOOKUP(F80,模板!G:H,2,FALSE)</f>
        <v>#N/A</v>
      </c>
      <c r="H80" t="s">
        <v>249</v>
      </c>
      <c r="J80" t="str">
        <f>VLOOKUP(K80,模板!A:B,2,FALSE)</f>
        <v>伤害，回费，开局特效</v>
      </c>
      <c r="K80" t="s">
        <v>0</v>
      </c>
      <c r="L80" t="s">
        <v>289</v>
      </c>
    </row>
    <row r="81" spans="1:13">
      <c r="A81" t="s">
        <v>41</v>
      </c>
      <c r="E81" s="4"/>
      <c r="F81" t="s">
        <v>78</v>
      </c>
      <c r="G81" t="str">
        <f>VLOOKUP(F81,模板!G:H,2,FALSE)</f>
        <v>平时小收益，触发大收益</v>
      </c>
      <c r="H81" t="s">
        <v>169</v>
      </c>
      <c r="I81" t="s">
        <v>290</v>
      </c>
      <c r="J81" t="str">
        <f>VLOOKUP(K81,模板!A:B,2,FALSE)</f>
        <v>伤害，回费，开局特效</v>
      </c>
      <c r="K81" t="s">
        <v>0</v>
      </c>
      <c r="L81" t="s">
        <v>291</v>
      </c>
      <c r="M81" t="s">
        <v>292</v>
      </c>
    </row>
    <row r="82" spans="5:12">
      <c r="E82" s="4"/>
      <c r="F82" t="s">
        <v>78</v>
      </c>
      <c r="G82" t="str">
        <f>VLOOKUP(F82,模板!G:H,2,FALSE)</f>
        <v>平时小收益，触发大收益</v>
      </c>
      <c r="H82" t="s">
        <v>249</v>
      </c>
      <c r="J82" t="str">
        <f>VLOOKUP(K82,模板!A:B,2,FALSE)</f>
        <v>伤害，回费，开局特效</v>
      </c>
      <c r="K82" t="s">
        <v>0</v>
      </c>
      <c r="L82" t="s">
        <v>293</v>
      </c>
    </row>
    <row r="83" spans="1:12">
      <c r="A83" t="s">
        <v>47</v>
      </c>
      <c r="E83" s="4"/>
      <c r="G83" t="e">
        <f>VLOOKUP(F83,模板!G:H,2,FALSE)</f>
        <v>#N/A</v>
      </c>
      <c r="H83" t="s">
        <v>294</v>
      </c>
      <c r="I83" t="s">
        <v>295</v>
      </c>
      <c r="J83" t="str">
        <f>VLOOKUP(K83,模板!A:B,2,FALSE)</f>
        <v>伤害，格挡</v>
      </c>
      <c r="K83" t="s">
        <v>7</v>
      </c>
      <c r="L83" t="s">
        <v>296</v>
      </c>
    </row>
    <row r="84" spans="1:12">
      <c r="A84" t="s">
        <v>47</v>
      </c>
      <c r="E84" s="4"/>
      <c r="F84" t="s">
        <v>73</v>
      </c>
      <c r="G84" t="str">
        <f>VLOOKUP(F84,模板!G:H,2,FALSE)</f>
        <v>平时小收益，触发大收益</v>
      </c>
      <c r="H84" t="s">
        <v>297</v>
      </c>
      <c r="I84" t="s">
        <v>249</v>
      </c>
      <c r="J84" t="str">
        <f>VLOOKUP(K84,模板!A:B,2,FALSE)</f>
        <v>伤害，格挡</v>
      </c>
      <c r="K84" t="s">
        <v>7</v>
      </c>
      <c r="L84" t="s">
        <v>296</v>
      </c>
    </row>
    <row r="85" ht="15" spans="5:13">
      <c r="E85" s="4"/>
      <c r="G85" t="e">
        <f>VLOOKUP(F85,模板!G:H,2,FALSE)</f>
        <v>#N/A</v>
      </c>
      <c r="H85" t="s">
        <v>298</v>
      </c>
      <c r="I85" t="s">
        <v>299</v>
      </c>
      <c r="J85" t="str">
        <f>VLOOKUP(K85,模板!A:B,2,FALSE)</f>
        <v>80100连击伤害，格挡</v>
      </c>
      <c r="K85" t="s">
        <v>22</v>
      </c>
      <c r="L85" t="s">
        <v>300</v>
      </c>
      <c r="M85" s="8" t="s">
        <v>301</v>
      </c>
    </row>
    <row r="86" spans="5:12">
      <c r="E86" s="4"/>
      <c r="G86" t="e">
        <f>VLOOKUP(F86,模板!G:H,2,FALSE)</f>
        <v>#N/A</v>
      </c>
      <c r="J86" t="e">
        <f>VLOOKUP(K86,模板!A:B,2,FALSE)</f>
        <v>#N/A</v>
      </c>
      <c r="L86" t="s">
        <v>302</v>
      </c>
    </row>
    <row r="87" spans="5:12">
      <c r="E87" s="4"/>
      <c r="G87" t="e">
        <f>VLOOKUP(F87,模板!G:H,2,FALSE)</f>
        <v>#N/A</v>
      </c>
      <c r="J87" t="e">
        <f>VLOOKUP(K87,模板!A:B,2,FALSE)</f>
        <v>#N/A</v>
      </c>
      <c r="L87" t="s">
        <v>303</v>
      </c>
    </row>
    <row r="88" spans="5:12">
      <c r="E88" s="4"/>
      <c r="G88" t="e">
        <f>VLOOKUP(F88,模板!G:H,2,FALSE)</f>
        <v>#N/A</v>
      </c>
      <c r="J88" t="e">
        <f>VLOOKUP(K88,模板!A:B,2,FALSE)</f>
        <v>#N/A</v>
      </c>
      <c r="L88" t="s">
        <v>304</v>
      </c>
    </row>
    <row r="89" spans="5:12">
      <c r="E89" s="4"/>
      <c r="G89" t="e">
        <f>VLOOKUP(F89,模板!G:H,2,FALSE)</f>
        <v>#N/A</v>
      </c>
      <c r="J89" t="e">
        <f>VLOOKUP(K89,模板!A:B,2,FALSE)</f>
        <v>#N/A</v>
      </c>
      <c r="L89" t="s">
        <v>305</v>
      </c>
    </row>
    <row r="90" spans="5:12">
      <c r="E90" s="4"/>
      <c r="G90" t="e">
        <f>VLOOKUP(F90,模板!G:H,2,FALSE)</f>
        <v>#N/A</v>
      </c>
      <c r="J90" t="e">
        <f>VLOOKUP(K90,模板!A:B,2,FALSE)</f>
        <v>#N/A</v>
      </c>
      <c r="L90" t="s">
        <v>306</v>
      </c>
    </row>
    <row r="91" spans="5:12">
      <c r="E91" s="4"/>
      <c r="G91" t="e">
        <f>VLOOKUP(F91,模板!G:H,2,FALSE)</f>
        <v>#N/A</v>
      </c>
      <c r="J91" t="e">
        <f>VLOOKUP(K91,模板!A:B,2,FALSE)</f>
        <v>#N/A</v>
      </c>
      <c r="L91" t="s">
        <v>307</v>
      </c>
    </row>
    <row r="92" spans="5:12">
      <c r="E92" s="4"/>
      <c r="G92" t="e">
        <f>VLOOKUP(F92,模板!G:H,2,FALSE)</f>
        <v>#N/A</v>
      </c>
      <c r="J92" t="e">
        <f>VLOOKUP(K92,模板!A:B,2,FALSE)</f>
        <v>#N/A</v>
      </c>
      <c r="L92" t="s">
        <v>308</v>
      </c>
    </row>
    <row r="93" spans="5:12">
      <c r="E93" s="4"/>
      <c r="G93" t="e">
        <f>VLOOKUP(F93,模板!G:H,2,FALSE)</f>
        <v>#N/A</v>
      </c>
      <c r="J93" t="e">
        <f>VLOOKUP(K93,模板!A:B,2,FALSE)</f>
        <v>#N/A</v>
      </c>
      <c r="L93" t="s">
        <v>309</v>
      </c>
    </row>
    <row r="94" spans="5:12">
      <c r="E94" s="4"/>
      <c r="G94" t="e">
        <f>VLOOKUP(F94,模板!G:H,2,FALSE)</f>
        <v>#N/A</v>
      </c>
      <c r="J94" t="e">
        <f>VLOOKUP(K94,模板!A:B,2,FALSE)</f>
        <v>#N/A</v>
      </c>
      <c r="L94" t="s">
        <v>310</v>
      </c>
    </row>
    <row r="95" spans="5:12">
      <c r="E95" s="4"/>
      <c r="G95" t="e">
        <f>VLOOKUP(F95,模板!G:H,2,FALSE)</f>
        <v>#N/A</v>
      </c>
      <c r="J95" t="e">
        <f>VLOOKUP(K95,模板!A:B,2,FALSE)</f>
        <v>#N/A</v>
      </c>
      <c r="L95" t="s">
        <v>311</v>
      </c>
    </row>
    <row r="96" spans="5:12">
      <c r="E96" s="4"/>
      <c r="G96" t="e">
        <f>VLOOKUP(F96,模板!G:H,2,FALSE)</f>
        <v>#N/A</v>
      </c>
      <c r="J96" t="e">
        <f>VLOOKUP(K96,模板!A:B,2,FALSE)</f>
        <v>#N/A</v>
      </c>
      <c r="L96" t="s">
        <v>312</v>
      </c>
    </row>
    <row r="97" spans="5:12">
      <c r="E97" s="4"/>
      <c r="G97" t="e">
        <f>VLOOKUP(F97,模板!G:H,2,FALSE)</f>
        <v>#N/A</v>
      </c>
      <c r="J97" t="e">
        <f>VLOOKUP(K97,模板!A:B,2,FALSE)</f>
        <v>#N/A</v>
      </c>
      <c r="L97" t="s">
        <v>313</v>
      </c>
    </row>
    <row r="98" spans="5:12">
      <c r="E98" s="4"/>
      <c r="G98" t="e">
        <f>VLOOKUP(F98,模板!G:H,2,FALSE)</f>
        <v>#N/A</v>
      </c>
      <c r="J98" t="e">
        <f>VLOOKUP(K98,模板!A:B,2,FALSE)</f>
        <v>#N/A</v>
      </c>
      <c r="L98" t="s">
        <v>314</v>
      </c>
    </row>
    <row r="99" spans="5:12">
      <c r="E99" s="4"/>
      <c r="G99" t="e">
        <f>VLOOKUP(F99,模板!G:H,2,FALSE)</f>
        <v>#N/A</v>
      </c>
      <c r="J99" t="str">
        <f>VLOOKUP(K99,模板!A:B,2,FALSE)</f>
        <v>大量伤害</v>
      </c>
      <c r="K99" t="s">
        <v>54</v>
      </c>
      <c r="L99" t="s">
        <v>315</v>
      </c>
    </row>
    <row r="100" spans="5:12">
      <c r="E100" s="4"/>
      <c r="G100" t="e">
        <f>VLOOKUP(F100,模板!G:H,2,FALSE)</f>
        <v>#N/A</v>
      </c>
      <c r="J100" t="str">
        <f>VLOOKUP(K100,模板!A:B,2,FALSE)</f>
        <v>伤害</v>
      </c>
      <c r="K100" t="s">
        <v>56</v>
      </c>
      <c r="L100" t="s">
        <v>316</v>
      </c>
    </row>
    <row r="101" spans="5:12">
      <c r="E101" s="4"/>
      <c r="G101" t="e">
        <f>VLOOKUP(F101,模板!G:H,2,FALSE)</f>
        <v>#N/A</v>
      </c>
      <c r="J101" t="str">
        <f>VLOOKUP(K101,模板!A:B,2,FALSE)</f>
        <v>伤害</v>
      </c>
      <c r="K101" t="s">
        <v>42</v>
      </c>
      <c r="L101" t="s">
        <v>317</v>
      </c>
    </row>
    <row r="102" spans="5:12">
      <c r="E102" s="4"/>
      <c r="G102" t="e">
        <f>VLOOKUP(F102,模板!G:H,2,FALSE)</f>
        <v>#N/A</v>
      </c>
      <c r="J102" t="e">
        <f>VLOOKUP(K102,模板!A:B,2,FALSE)</f>
        <v>#N/A</v>
      </c>
      <c r="L102" t="s">
        <v>318</v>
      </c>
    </row>
    <row r="103" spans="5:12">
      <c r="E103" s="4"/>
      <c r="G103" t="e">
        <f>VLOOKUP(F103,模板!G:H,2,FALSE)</f>
        <v>#N/A</v>
      </c>
      <c r="J103" t="e">
        <f>VLOOKUP(K103,模板!A:B,2,FALSE)</f>
        <v>#N/A</v>
      </c>
      <c r="L103" t="s">
        <v>319</v>
      </c>
    </row>
    <row r="104" spans="5:12">
      <c r="E104" s="4"/>
      <c r="G104" t="e">
        <f>VLOOKUP(F104,模板!G:H,2,FALSE)</f>
        <v>#N/A</v>
      </c>
      <c r="J104" t="str">
        <f>VLOOKUP(K104,模板!A:B,2,FALSE)</f>
        <v>伤害</v>
      </c>
      <c r="K104" t="s">
        <v>56</v>
      </c>
      <c r="L104" t="s">
        <v>320</v>
      </c>
    </row>
    <row r="105" spans="5:12">
      <c r="E105" s="4"/>
      <c r="G105" t="e">
        <f>VLOOKUP(F105,模板!G:H,2,FALSE)</f>
        <v>#N/A</v>
      </c>
      <c r="J105" t="e">
        <f>VLOOKUP(K105,模板!A:B,2,FALSE)</f>
        <v>#N/A</v>
      </c>
      <c r="L105" t="s">
        <v>321</v>
      </c>
    </row>
    <row r="106" spans="5:12">
      <c r="E106" s="4"/>
      <c r="G106" t="e">
        <f>VLOOKUP(F106,模板!G:H,2,FALSE)</f>
        <v>#N/A</v>
      </c>
      <c r="J106" t="e">
        <f>VLOOKUP(K106,模板!A:B,2,FALSE)</f>
        <v>#N/A</v>
      </c>
      <c r="L106" t="s">
        <v>322</v>
      </c>
    </row>
    <row r="107" spans="5:12">
      <c r="E107" s="4"/>
      <c r="G107" t="e">
        <f>VLOOKUP(F107,模板!G:H,2,FALSE)</f>
        <v>#N/A</v>
      </c>
      <c r="J107" t="e">
        <f>VLOOKUP(K107,模板!A:B,2,FALSE)</f>
        <v>#N/A</v>
      </c>
      <c r="L107" t="s">
        <v>323</v>
      </c>
    </row>
    <row r="108" spans="5:12">
      <c r="E108" s="4"/>
      <c r="G108" t="e">
        <f>VLOOKUP(F108,模板!G:H,2,FALSE)</f>
        <v>#N/A</v>
      </c>
      <c r="J108" t="e">
        <f>VLOOKUP(K108,模板!A:B,2,FALSE)</f>
        <v>#N/A</v>
      </c>
      <c r="L108" t="s">
        <v>324</v>
      </c>
    </row>
    <row r="109" spans="7:12">
      <c r="G109" t="e">
        <f>VLOOKUP(F109,模板!G:H,2,FALSE)</f>
        <v>#N/A</v>
      </c>
      <c r="J109" t="e">
        <f>VLOOKUP(K109,模板!A:B,2,FALSE)</f>
        <v>#N/A</v>
      </c>
      <c r="L109" t="s">
        <v>325</v>
      </c>
    </row>
    <row r="110" spans="7:12">
      <c r="G110" t="e">
        <f>VLOOKUP(F110,模板!G:H,2,FALSE)</f>
        <v>#N/A</v>
      </c>
      <c r="J110" t="e">
        <f>VLOOKUP(K110,模板!A:B,2,FALSE)</f>
        <v>#N/A</v>
      </c>
      <c r="L110" t="s">
        <v>326</v>
      </c>
    </row>
    <row r="111" spans="7:12">
      <c r="G111" t="e">
        <f>VLOOKUP(F111,模板!G:H,2,FALSE)</f>
        <v>#N/A</v>
      </c>
      <c r="J111" t="e">
        <f>VLOOKUP(K111,模板!A:B,2,FALSE)</f>
        <v>#N/A</v>
      </c>
      <c r="L111" t="s">
        <v>327</v>
      </c>
    </row>
    <row r="112" spans="7:12">
      <c r="G112" t="e">
        <f>VLOOKUP(F112,模板!G:H,2,FALSE)</f>
        <v>#N/A</v>
      </c>
      <c r="J112" t="e">
        <f>VLOOKUP(K112,模板!A:B,2,FALSE)</f>
        <v>#N/A</v>
      </c>
      <c r="L112" t="s">
        <v>328</v>
      </c>
    </row>
    <row r="113" spans="7:12">
      <c r="G113" t="e">
        <f>VLOOKUP(F113,模板!G:H,2,FALSE)</f>
        <v>#N/A</v>
      </c>
      <c r="J113" t="e">
        <f>VLOOKUP(K113,模板!A:B,2,FALSE)</f>
        <v>#N/A</v>
      </c>
      <c r="L113" t="s">
        <v>329</v>
      </c>
    </row>
    <row r="114" spans="7:12">
      <c r="G114" t="e">
        <f>VLOOKUP(F114,模板!G:H,2,FALSE)</f>
        <v>#N/A</v>
      </c>
      <c r="J114" t="e">
        <f>VLOOKUP(K114,模板!A:B,2,FALSE)</f>
        <v>#N/A</v>
      </c>
      <c r="L114" t="s">
        <v>330</v>
      </c>
    </row>
    <row r="115" spans="7:12">
      <c r="G115" t="e">
        <f>VLOOKUP(F115,模板!G:H,2,FALSE)</f>
        <v>#N/A</v>
      </c>
      <c r="J115" t="e">
        <f>VLOOKUP(K115,模板!A:B,2,FALSE)</f>
        <v>#N/A</v>
      </c>
      <c r="L115" t="s">
        <v>331</v>
      </c>
    </row>
    <row r="116" spans="7:12">
      <c r="G116" t="e">
        <f>VLOOKUP(F116,模板!G:H,2,FALSE)</f>
        <v>#N/A</v>
      </c>
      <c r="J116" t="e">
        <f>VLOOKUP(K116,模板!A:B,2,FALSE)</f>
        <v>#N/A</v>
      </c>
      <c r="L116" t="s">
        <v>332</v>
      </c>
    </row>
    <row r="117" spans="7:12">
      <c r="G117" t="e">
        <f>VLOOKUP(F117,模板!G:H,2,FALSE)</f>
        <v>#N/A</v>
      </c>
      <c r="J117" t="e">
        <f>VLOOKUP(K117,模板!A:B,2,FALSE)</f>
        <v>#N/A</v>
      </c>
      <c r="L117" t="s">
        <v>333</v>
      </c>
    </row>
    <row r="118" spans="7:12">
      <c r="G118" t="e">
        <f>VLOOKUP(F118,模板!G:H,2,FALSE)</f>
        <v>#N/A</v>
      </c>
      <c r="J118" t="e">
        <f>VLOOKUP(K118,模板!A:B,2,FALSE)</f>
        <v>#N/A</v>
      </c>
      <c r="L118" t="s">
        <v>334</v>
      </c>
    </row>
    <row r="119" spans="7:12">
      <c r="G119" t="e">
        <f>VLOOKUP(F119,模板!G:H,2,FALSE)</f>
        <v>#N/A</v>
      </c>
      <c r="J119" t="e">
        <f>VLOOKUP(K119,模板!A:B,2,FALSE)</f>
        <v>#N/A</v>
      </c>
      <c r="L119" t="s">
        <v>335</v>
      </c>
    </row>
    <row r="120" spans="7:12">
      <c r="G120" t="e">
        <f>VLOOKUP(F120,模板!G:H,2,FALSE)</f>
        <v>#N/A</v>
      </c>
      <c r="J120" t="e">
        <f>VLOOKUP(K120,模板!A:B,2,FALSE)</f>
        <v>#N/A</v>
      </c>
      <c r="L120" t="s">
        <v>336</v>
      </c>
    </row>
    <row r="121" spans="7:12">
      <c r="G121" t="e">
        <f>VLOOKUP(F121,模板!G:H,2,FALSE)</f>
        <v>#N/A</v>
      </c>
      <c r="J121" t="e">
        <f>VLOOKUP(K121,模板!A:B,2,FALSE)</f>
        <v>#N/A</v>
      </c>
      <c r="L121" t="s">
        <v>337</v>
      </c>
    </row>
    <row r="122" spans="7:12">
      <c r="G122" t="e">
        <f>VLOOKUP(F122,模板!G:H,2,FALSE)</f>
        <v>#N/A</v>
      </c>
      <c r="J122" t="e">
        <f>VLOOKUP(K122,模板!A:B,2,FALSE)</f>
        <v>#N/A</v>
      </c>
      <c r="L122" t="s">
        <v>338</v>
      </c>
    </row>
    <row r="123" spans="7:12">
      <c r="G123" t="e">
        <f>VLOOKUP(F123,模板!G:H,2,FALSE)</f>
        <v>#N/A</v>
      </c>
      <c r="J123" t="e">
        <f>VLOOKUP(K123,模板!A:B,2,FALSE)</f>
        <v>#N/A</v>
      </c>
      <c r="L123" t="s">
        <v>339</v>
      </c>
    </row>
    <row r="124" spans="7:12">
      <c r="G124" t="e">
        <f>VLOOKUP(F124,模板!G:H,2,FALSE)</f>
        <v>#N/A</v>
      </c>
      <c r="J124" t="e">
        <f>VLOOKUP(K124,模板!A:B,2,FALSE)</f>
        <v>#N/A</v>
      </c>
      <c r="L124" t="s">
        <v>340</v>
      </c>
    </row>
    <row r="125" spans="7:12">
      <c r="G125" t="e">
        <f>VLOOKUP(F125,模板!G:H,2,FALSE)</f>
        <v>#N/A</v>
      </c>
      <c r="J125" t="e">
        <f>VLOOKUP(K125,模板!A:B,2,FALSE)</f>
        <v>#N/A</v>
      </c>
      <c r="L125" t="s">
        <v>341</v>
      </c>
    </row>
    <row r="126" spans="7:12">
      <c r="G126" t="e">
        <f>VLOOKUP(F126,模板!G:H,2,FALSE)</f>
        <v>#N/A</v>
      </c>
      <c r="J126" t="e">
        <f>VLOOKUP(K126,模板!A:B,2,FALSE)</f>
        <v>#N/A</v>
      </c>
      <c r="L126" t="s">
        <v>342</v>
      </c>
    </row>
    <row r="127" spans="7:12">
      <c r="G127" t="e">
        <f>VLOOKUP(F127,模板!G:H,2,FALSE)</f>
        <v>#N/A</v>
      </c>
      <c r="J127" t="e">
        <f>VLOOKUP(K127,模板!A:B,2,FALSE)</f>
        <v>#N/A</v>
      </c>
      <c r="L127" t="s">
        <v>343</v>
      </c>
    </row>
    <row r="128" spans="7:12">
      <c r="G128" t="e">
        <f>VLOOKUP(F128,模板!G:H,2,FALSE)</f>
        <v>#N/A</v>
      </c>
      <c r="J128" t="e">
        <f>VLOOKUP(K128,模板!A:B,2,FALSE)</f>
        <v>#N/A</v>
      </c>
      <c r="L128" t="s">
        <v>344</v>
      </c>
    </row>
    <row r="129" spans="7:12">
      <c r="G129" t="e">
        <f>VLOOKUP(F129,模板!G:H,2,FALSE)</f>
        <v>#N/A</v>
      </c>
      <c r="J129" t="e">
        <f>VLOOKUP(K129,模板!A:B,2,FALSE)</f>
        <v>#N/A</v>
      </c>
      <c r="L129" t="s">
        <v>345</v>
      </c>
    </row>
    <row r="130" spans="7:12">
      <c r="G130" t="e">
        <f>VLOOKUP(F130,模板!G:H,2,FALSE)</f>
        <v>#N/A</v>
      </c>
      <c r="J130" t="e">
        <f>VLOOKUP(K130,模板!A:B,2,FALSE)</f>
        <v>#N/A</v>
      </c>
      <c r="L130" t="s">
        <v>346</v>
      </c>
    </row>
    <row r="131" spans="7:12">
      <c r="G131" t="e">
        <f>VLOOKUP(F131,模板!G:H,2,FALSE)</f>
        <v>#N/A</v>
      </c>
      <c r="J131" t="e">
        <f>VLOOKUP(K131,模板!A:B,2,FALSE)</f>
        <v>#N/A</v>
      </c>
      <c r="L131" t="s">
        <v>347</v>
      </c>
    </row>
    <row r="132" spans="7:12">
      <c r="G132" t="e">
        <f>VLOOKUP(F132,模板!G:H,2,FALSE)</f>
        <v>#N/A</v>
      </c>
      <c r="J132" t="e">
        <f>VLOOKUP(K132,模板!A:B,2,FALSE)</f>
        <v>#N/A</v>
      </c>
      <c r="L132" t="s">
        <v>348</v>
      </c>
    </row>
    <row r="133" spans="7:12">
      <c r="G133" t="e">
        <f>VLOOKUP(F133,模板!G:H,2,FALSE)</f>
        <v>#N/A</v>
      </c>
      <c r="J133" t="e">
        <f>VLOOKUP(K133,模板!A:B,2,FALSE)</f>
        <v>#N/A</v>
      </c>
      <c r="L133" t="s">
        <v>349</v>
      </c>
    </row>
    <row r="134" spans="7:12">
      <c r="G134" t="e">
        <f>VLOOKUP(F134,模板!G:H,2,FALSE)</f>
        <v>#N/A</v>
      </c>
      <c r="J134" t="e">
        <f>VLOOKUP(K134,模板!A:B,2,FALSE)</f>
        <v>#N/A</v>
      </c>
      <c r="L134" t="s">
        <v>350</v>
      </c>
    </row>
    <row r="135" spans="7:12">
      <c r="G135" t="e">
        <f>VLOOKUP(F135,模板!G:H,2,FALSE)</f>
        <v>#N/A</v>
      </c>
      <c r="J135" t="e">
        <f>VLOOKUP(K135,模板!A:B,2,FALSE)</f>
        <v>#N/A</v>
      </c>
      <c r="L135" t="s">
        <v>351</v>
      </c>
    </row>
    <row r="136" spans="7:12">
      <c r="G136" t="e">
        <f>VLOOKUP(F136,模板!G:H,2,FALSE)</f>
        <v>#N/A</v>
      </c>
      <c r="J136" t="e">
        <f>VLOOKUP(K136,模板!A:B,2,FALSE)</f>
        <v>#N/A</v>
      </c>
      <c r="L136" t="s">
        <v>352</v>
      </c>
    </row>
    <row r="137" spans="7:12">
      <c r="G137" t="e">
        <f>VLOOKUP(F137,模板!G:H,2,FALSE)</f>
        <v>#N/A</v>
      </c>
      <c r="J137" t="e">
        <f>VLOOKUP(K137,模板!A:B,2,FALSE)</f>
        <v>#N/A</v>
      </c>
      <c r="L137" t="s">
        <v>353</v>
      </c>
    </row>
    <row r="138" spans="7:12">
      <c r="G138" t="e">
        <f>VLOOKUP(F138,模板!G:H,2,FALSE)</f>
        <v>#N/A</v>
      </c>
      <c r="J138" t="e">
        <f>VLOOKUP(K138,模板!A:B,2,FALSE)</f>
        <v>#N/A</v>
      </c>
      <c r="L138" t="s">
        <v>354</v>
      </c>
    </row>
    <row r="139" spans="7:12">
      <c r="G139" t="e">
        <f>VLOOKUP(F139,模板!G:H,2,FALSE)</f>
        <v>#N/A</v>
      </c>
      <c r="J139" t="e">
        <f>VLOOKUP(K139,模板!A:B,2,FALSE)</f>
        <v>#N/A</v>
      </c>
      <c r="L139" t="s">
        <v>355</v>
      </c>
    </row>
    <row r="140" spans="7:12">
      <c r="G140" t="e">
        <f>VLOOKUP(F140,模板!G:H,2,FALSE)</f>
        <v>#N/A</v>
      </c>
      <c r="J140" t="e">
        <f>VLOOKUP(K140,模板!A:B,2,FALSE)</f>
        <v>#N/A</v>
      </c>
      <c r="L140" t="s">
        <v>356</v>
      </c>
    </row>
    <row r="141" spans="7:12">
      <c r="G141" t="e">
        <f>VLOOKUP(F141,模板!G:H,2,FALSE)</f>
        <v>#N/A</v>
      </c>
      <c r="J141" t="e">
        <f>VLOOKUP(K141,模板!A:B,2,FALSE)</f>
        <v>#N/A</v>
      </c>
      <c r="L141" t="s">
        <v>357</v>
      </c>
    </row>
    <row r="142" spans="7:12">
      <c r="G142" t="e">
        <f>VLOOKUP(F142,模板!G:H,2,FALSE)</f>
        <v>#N/A</v>
      </c>
      <c r="J142" t="e">
        <f>VLOOKUP(K142,模板!A:B,2,FALSE)</f>
        <v>#N/A</v>
      </c>
      <c r="L142" t="s">
        <v>358</v>
      </c>
    </row>
    <row r="143" spans="7:12">
      <c r="G143" t="e">
        <f>VLOOKUP(F143,模板!G:H,2,FALSE)</f>
        <v>#N/A</v>
      </c>
      <c r="J143" t="e">
        <f>VLOOKUP(K143,模板!A:B,2,FALSE)</f>
        <v>#N/A</v>
      </c>
      <c r="L143" t="s">
        <v>359</v>
      </c>
    </row>
    <row r="144" spans="7:12">
      <c r="G144" t="e">
        <f>VLOOKUP(F144,模板!G:H,2,FALSE)</f>
        <v>#N/A</v>
      </c>
      <c r="J144" t="e">
        <f>VLOOKUP(K144,模板!A:B,2,FALSE)</f>
        <v>#N/A</v>
      </c>
      <c r="L144" t="s">
        <v>360</v>
      </c>
    </row>
    <row r="145" spans="7:12">
      <c r="G145" t="e">
        <f>VLOOKUP(F145,模板!G:H,2,FALSE)</f>
        <v>#N/A</v>
      </c>
      <c r="J145" t="e">
        <f>VLOOKUP(K145,模板!A:B,2,FALSE)</f>
        <v>#N/A</v>
      </c>
      <c r="L145" t="s">
        <v>361</v>
      </c>
    </row>
    <row r="146" spans="7:12">
      <c r="G146" t="e">
        <f>VLOOKUP(F146,模板!G:H,2,FALSE)</f>
        <v>#N/A</v>
      </c>
      <c r="J146" t="e">
        <f>VLOOKUP(K146,模板!A:B,2,FALSE)</f>
        <v>#N/A</v>
      </c>
      <c r="L146" t="s">
        <v>362</v>
      </c>
    </row>
    <row r="147" spans="7:12">
      <c r="G147" t="e">
        <f>VLOOKUP(F147,模板!G:H,2,FALSE)</f>
        <v>#N/A</v>
      </c>
      <c r="J147" t="e">
        <f>VLOOKUP(K147,模板!A:B,2,FALSE)</f>
        <v>#N/A</v>
      </c>
      <c r="L147" t="s">
        <v>363</v>
      </c>
    </row>
    <row r="148" spans="7:12">
      <c r="G148" t="e">
        <f>VLOOKUP(F148,模板!G:H,2,FALSE)</f>
        <v>#N/A</v>
      </c>
      <c r="J148" t="e">
        <f>VLOOKUP(K148,模板!A:B,2,FALSE)</f>
        <v>#N/A</v>
      </c>
      <c r="L148" t="s">
        <v>364</v>
      </c>
    </row>
    <row r="149" spans="7:12">
      <c r="G149" t="e">
        <f>VLOOKUP(F149,模板!G:H,2,FALSE)</f>
        <v>#N/A</v>
      </c>
      <c r="J149" t="e">
        <f>VLOOKUP(K149,模板!A:B,2,FALSE)</f>
        <v>#N/A</v>
      </c>
      <c r="L149" t="s">
        <v>365</v>
      </c>
    </row>
    <row r="150" spans="7:12">
      <c r="G150" t="e">
        <f>VLOOKUP(F150,模板!G:H,2,FALSE)</f>
        <v>#N/A</v>
      </c>
      <c r="J150" t="e">
        <f>VLOOKUP(K150,模板!A:B,2,FALSE)</f>
        <v>#N/A</v>
      </c>
      <c r="L150" t="s">
        <v>366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
  <sheetViews>
    <sheetView tabSelected="1" workbookViewId="0">
      <selection activeCell="E6" sqref="E6"/>
    </sheetView>
  </sheetViews>
  <sheetFormatPr defaultColWidth="9" defaultRowHeight="13.5" outlineLevelCol="5"/>
  <cols>
    <col min="1" max="1" width="25.375" customWidth="1"/>
    <col min="2" max="2" width="24.25" customWidth="1"/>
    <col min="3" max="3" width="38.375" customWidth="1"/>
    <col min="4" max="4" width="33.75" customWidth="1"/>
    <col min="5" max="5" width="33.5" customWidth="1"/>
    <col min="6" max="6" width="23.5" customWidth="1"/>
  </cols>
  <sheetData>
    <row r="1" spans="1:6">
      <c r="A1" t="s">
        <v>110</v>
      </c>
      <c r="B1" t="s">
        <v>367</v>
      </c>
      <c r="C1" t="s">
        <v>368</v>
      </c>
      <c r="D1" t="s">
        <v>369</v>
      </c>
      <c r="E1" t="s">
        <v>370</v>
      </c>
      <c r="F1" t="s">
        <v>371</v>
      </c>
    </row>
    <row r="2" spans="1:6">
      <c r="A2" t="s">
        <v>372</v>
      </c>
      <c r="B2" t="s">
        <v>373</v>
      </c>
      <c r="D2" t="s">
        <v>374</v>
      </c>
      <c r="E2" t="s">
        <v>375</v>
      </c>
      <c r="F2" t="s">
        <v>376</v>
      </c>
    </row>
    <row r="3" ht="14" customHeight="1" spans="1:6">
      <c r="A3" t="s">
        <v>377</v>
      </c>
      <c r="B3" t="s">
        <v>373</v>
      </c>
      <c r="D3" t="s">
        <v>378</v>
      </c>
      <c r="E3" t="s">
        <v>379</v>
      </c>
      <c r="F3" t="s">
        <v>376</v>
      </c>
    </row>
    <row r="4" s="1" customFormat="1" spans="2:5">
      <c r="B4" s="1" t="s">
        <v>373</v>
      </c>
      <c r="D4" s="1" t="s">
        <v>380</v>
      </c>
      <c r="E4" s="1" t="s">
        <v>381</v>
      </c>
    </row>
    <row r="5" s="1" customFormat="1" spans="2:5">
      <c r="B5" s="1" t="s">
        <v>373</v>
      </c>
      <c r="D5" s="1" t="s">
        <v>382</v>
      </c>
      <c r="E5" s="1" t="s">
        <v>383</v>
      </c>
    </row>
    <row r="12" spans="1:5">
      <c r="A12" t="s">
        <v>384</v>
      </c>
      <c r="C12" t="s">
        <v>385</v>
      </c>
      <c r="E12" t="s">
        <v>386</v>
      </c>
    </row>
    <row r="13" spans="1:5">
      <c r="A13" t="s">
        <v>387</v>
      </c>
      <c r="C13" t="s">
        <v>385</v>
      </c>
      <c r="E13" t="s">
        <v>388</v>
      </c>
    </row>
    <row r="14" spans="1:5">
      <c r="A14" t="s">
        <v>389</v>
      </c>
      <c r="C14" t="s">
        <v>385</v>
      </c>
      <c r="E14" t="s">
        <v>390</v>
      </c>
    </row>
    <row r="15" spans="1:3">
      <c r="A15" t="s">
        <v>391</v>
      </c>
      <c r="C15" t="s">
        <v>392</v>
      </c>
    </row>
    <row r="16" spans="1:3">
      <c r="A16" t="s">
        <v>393</v>
      </c>
      <c r="C16" t="s">
        <v>392</v>
      </c>
    </row>
    <row r="17" spans="1:3">
      <c r="A17" t="s">
        <v>394</v>
      </c>
      <c r="C17" t="s">
        <v>395</v>
      </c>
    </row>
    <row r="18" spans="1:5">
      <c r="A18" t="s">
        <v>396</v>
      </c>
      <c r="C18" t="s">
        <v>397</v>
      </c>
      <c r="E18" t="s">
        <v>398</v>
      </c>
    </row>
    <row r="19" spans="1:5">
      <c r="A19" t="s">
        <v>399</v>
      </c>
      <c r="C19" t="s">
        <v>397</v>
      </c>
      <c r="E19" t="s">
        <v>400</v>
      </c>
    </row>
    <row r="20" spans="1:5">
      <c r="A20" t="s">
        <v>401</v>
      </c>
      <c r="C20" t="s">
        <v>402</v>
      </c>
      <c r="E20" t="s">
        <v>403</v>
      </c>
    </row>
    <row r="21" spans="1:5">
      <c r="A21" t="s">
        <v>404</v>
      </c>
      <c r="C21" t="s">
        <v>405</v>
      </c>
      <c r="E21" t="s">
        <v>406</v>
      </c>
    </row>
    <row r="22" spans="1:3">
      <c r="A22" t="s">
        <v>407</v>
      </c>
      <c r="C22" t="s">
        <v>405</v>
      </c>
    </row>
    <row r="23" spans="1:3">
      <c r="A23" t="s">
        <v>408</v>
      </c>
      <c r="C23" t="s">
        <v>405</v>
      </c>
    </row>
    <row r="24" spans="1:3">
      <c r="A24" t="s">
        <v>409</v>
      </c>
      <c r="C24" t="s">
        <v>410</v>
      </c>
    </row>
    <row r="25" spans="1:3">
      <c r="A25" t="s">
        <v>411</v>
      </c>
      <c r="C25" t="s">
        <v>412</v>
      </c>
    </row>
    <row r="26" spans="1:3">
      <c r="A26" t="s">
        <v>413</v>
      </c>
      <c r="C26" t="s">
        <v>414</v>
      </c>
    </row>
    <row r="27" spans="1:3">
      <c r="A27" t="s">
        <v>415</v>
      </c>
      <c r="C27" t="s">
        <v>416</v>
      </c>
    </row>
    <row r="28" spans="1:3">
      <c r="A28" t="s">
        <v>417</v>
      </c>
      <c r="C28" t="s">
        <v>418</v>
      </c>
    </row>
    <row r="29" spans="1:3">
      <c r="A29" t="s">
        <v>419</v>
      </c>
      <c r="C29" t="s">
        <v>418</v>
      </c>
    </row>
    <row r="30" spans="1:3">
      <c r="A30" t="s">
        <v>420</v>
      </c>
      <c r="C30" t="s">
        <v>421</v>
      </c>
    </row>
    <row r="31" spans="1:3">
      <c r="A31" t="s">
        <v>422</v>
      </c>
      <c r="C31" t="s">
        <v>423</v>
      </c>
    </row>
    <row r="32" spans="1:3">
      <c r="A32" t="s">
        <v>424</v>
      </c>
      <c r="C32" t="s">
        <v>425</v>
      </c>
    </row>
    <row r="33" spans="1:3">
      <c r="A33" t="s">
        <v>426</v>
      </c>
      <c r="C33" t="s">
        <v>427</v>
      </c>
    </row>
    <row r="34" spans="1:3">
      <c r="A34" t="s">
        <v>428</v>
      </c>
      <c r="C34" t="s">
        <v>429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模板</vt:lpstr>
      <vt:lpstr>方舟技能映射方案</vt:lpstr>
      <vt:lpstr>遗物方案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混沌</cp:lastModifiedBy>
  <dcterms:created xsi:type="dcterms:W3CDTF">2021-02-05T07:06:00Z</dcterms:created>
  <dcterms:modified xsi:type="dcterms:W3CDTF">2021-03-05T10:38:25Z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