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hun\Box Sync\YSSP_temp\data\"/>
    </mc:Choice>
  </mc:AlternateContent>
  <xr:revisionPtr revIDLastSave="0" documentId="13_ncr:1_{A488E5DA-74E0-43B0-A990-5BED5D190915}" xr6:coauthVersionLast="47" xr6:coauthVersionMax="47" xr10:uidLastSave="{00000000-0000-0000-0000-000000000000}"/>
  <bookViews>
    <workbookView xWindow="-3480" yWindow="-21720" windowWidth="38640" windowHeight="21390" tabRatio="705" firstSheet="1" activeTab="9" xr2:uid="{00000000-000D-0000-FFFF-FFFF00000000}"/>
  </bookViews>
  <sheets>
    <sheet name="readme" sheetId="1" r:id="rId1"/>
    <sheet name="enr_glf_terms" sheetId="4" r:id="rId2"/>
    <sheet name="exog_tot_stock" sheetId="6" r:id="rId3"/>
    <sheet name="tec_add_gradient" sheetId="5" r:id="rId4"/>
    <sheet name="collection_rate" sheetId="17" r:id="rId5"/>
    <sheet name="recycle_rate" sheetId="7" r:id="rId6"/>
    <sheet name="virg_mat_supply" sheetId="8" r:id="rId7"/>
    <sheet name="mat_content" sheetId="9" r:id="rId8"/>
    <sheet name="mat_impact_int" sheetId="10" r:id="rId9"/>
    <sheet name="batt_portfolio" sheetId="14" r:id="rId10"/>
    <sheet name="newtec_int_shr" sheetId="2" r:id="rId11"/>
    <sheet name="eur_batt_share" sheetId="12" r:id="rId12"/>
    <sheet name="manuf_cnstrnt" sheetId="11" r:id="rId13"/>
    <sheet name="occupancy_rate" sheetId="3" r:id="rId14"/>
    <sheet name="tec_parameters_raw" sheetId="15" r:id="rId15"/>
    <sheet name="enr_tec_correspondance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8" l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BL5" i="8" s="1"/>
  <c r="BM5" i="8" s="1"/>
  <c r="BN5" i="8" s="1"/>
  <c r="BO5" i="8" s="1"/>
  <c r="BP5" i="8" s="1"/>
  <c r="BQ5" i="8" s="1"/>
  <c r="BR5" i="8" s="1"/>
  <c r="BS5" i="8" s="1"/>
  <c r="BT5" i="8" s="1"/>
  <c r="BU5" i="8" s="1"/>
  <c r="BV5" i="8" s="1"/>
  <c r="BW5" i="8" s="1"/>
  <c r="BX5" i="8" s="1"/>
  <c r="BY5" i="8" s="1"/>
  <c r="BZ5" i="8" s="1"/>
  <c r="CA5" i="8" s="1"/>
  <c r="CB5" i="8" s="1"/>
  <c r="CC5" i="8" s="1"/>
  <c r="CD5" i="8" s="1"/>
  <c r="CE5" i="8" s="1"/>
  <c r="U4" i="6"/>
  <c r="T4" i="6" s="1"/>
  <c r="S4" i="6" s="1"/>
  <c r="R4" i="6" s="1"/>
  <c r="Q4" i="6" s="1"/>
  <c r="P4" i="6" s="1"/>
  <c r="O4" i="6" s="1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W4" i="6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U3" i="6"/>
  <c r="T3" i="6" s="1"/>
  <c r="S3" i="6" s="1"/>
  <c r="R3" i="6" s="1"/>
  <c r="Q3" i="6" s="1"/>
  <c r="P3" i="6" s="1"/>
  <c r="O3" i="6" s="1"/>
  <c r="N3" i="6" s="1"/>
  <c r="M3" i="6" s="1"/>
  <c r="L3" i="6" s="1"/>
  <c r="K3" i="6" s="1"/>
  <c r="J3" i="6" s="1"/>
  <c r="I3" i="6" s="1"/>
  <c r="H3" i="6" s="1"/>
  <c r="G3" i="6" s="1"/>
  <c r="F3" i="6" s="1"/>
  <c r="E3" i="6" s="1"/>
  <c r="D3" i="6" s="1"/>
  <c r="C3" i="6" s="1"/>
  <c r="W3" i="6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AZ3" i="6" s="1"/>
  <c r="BA3" i="6" s="1"/>
  <c r="BB3" i="6" s="1"/>
  <c r="BC3" i="6" s="1"/>
  <c r="BD3" i="6" s="1"/>
  <c r="BE3" i="6" s="1"/>
  <c r="BF3" i="6" s="1"/>
  <c r="BG3" i="6" s="1"/>
  <c r="BH3" i="6" s="1"/>
  <c r="BI3" i="6" s="1"/>
  <c r="BJ3" i="6" s="1"/>
  <c r="BK3" i="6" s="1"/>
  <c r="BL3" i="6" s="1"/>
  <c r="BM3" i="6" s="1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Y3" i="8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BL3" i="8" s="1"/>
  <c r="BM3" i="8" s="1"/>
  <c r="BN3" i="8" s="1"/>
  <c r="BO3" i="8" s="1"/>
  <c r="BP3" i="8" s="1"/>
  <c r="BQ3" i="8" s="1"/>
  <c r="BR3" i="8" s="1"/>
  <c r="BS3" i="8" s="1"/>
  <c r="BT3" i="8" s="1"/>
  <c r="BU3" i="8" s="1"/>
  <c r="BV3" i="8" s="1"/>
  <c r="BW3" i="8" s="1"/>
  <c r="BX3" i="8" s="1"/>
  <c r="BY3" i="8" s="1"/>
  <c r="BZ3" i="8" s="1"/>
  <c r="CA3" i="8" s="1"/>
  <c r="CB3" i="8" s="1"/>
  <c r="CC3" i="8" s="1"/>
  <c r="AB6" i="8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AB4" i="8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W4" i="8" s="1"/>
  <c r="BX4" i="8" s="1"/>
  <c r="BY4" i="8" s="1"/>
  <c r="BZ4" i="8" s="1"/>
  <c r="CA4" i="8" s="1"/>
  <c r="CB4" i="8" s="1"/>
  <c r="CC4" i="8" s="1"/>
  <c r="F5" i="10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AV5" i="10" s="1"/>
  <c r="AW5" i="10" s="1"/>
  <c r="AX5" i="10" s="1"/>
  <c r="AY5" i="10" s="1"/>
  <c r="AZ5" i="10" s="1"/>
  <c r="BA5" i="10" s="1"/>
  <c r="BB5" i="10" s="1"/>
  <c r="BC5" i="10" s="1"/>
  <c r="BD5" i="10" s="1"/>
  <c r="BE5" i="10" s="1"/>
  <c r="BF5" i="10" s="1"/>
  <c r="BG5" i="10" s="1"/>
  <c r="BH5" i="10" s="1"/>
  <c r="BI5" i="10" s="1"/>
  <c r="BJ5" i="10" s="1"/>
  <c r="BK5" i="10" s="1"/>
  <c r="BL5" i="10" s="1"/>
  <c r="BM5" i="10" s="1"/>
  <c r="BN5" i="10" s="1"/>
  <c r="BO5" i="10" s="1"/>
  <c r="BP5" i="10" s="1"/>
  <c r="BQ5" i="10" s="1"/>
  <c r="BR5" i="10" s="1"/>
  <c r="BS5" i="10" s="1"/>
  <c r="BT5" i="10" s="1"/>
  <c r="BU5" i="10" s="1"/>
  <c r="BV5" i="10" s="1"/>
  <c r="BW5" i="10" s="1"/>
  <c r="BX5" i="10" s="1"/>
  <c r="BY5" i="10" s="1"/>
  <c r="BZ5" i="10" s="1"/>
  <c r="CA5" i="10" s="1"/>
  <c r="CB5" i="10" s="1"/>
  <c r="CC5" i="10" s="1"/>
  <c r="CD5" i="10" s="1"/>
  <c r="CE5" i="10" s="1"/>
  <c r="CF5" i="10" s="1"/>
  <c r="E6" i="10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Y6" i="10" s="1"/>
  <c r="AZ6" i="10" s="1"/>
  <c r="BA6" i="10" s="1"/>
  <c r="BB6" i="10" s="1"/>
  <c r="BC6" i="10" s="1"/>
  <c r="BD6" i="10" s="1"/>
  <c r="BE6" i="10" s="1"/>
  <c r="BF6" i="10" s="1"/>
  <c r="BG6" i="10" s="1"/>
  <c r="BH6" i="10" s="1"/>
  <c r="BI6" i="10" s="1"/>
  <c r="BJ6" i="10" s="1"/>
  <c r="BK6" i="10" s="1"/>
  <c r="BL6" i="10" s="1"/>
  <c r="BM6" i="10" s="1"/>
  <c r="BN6" i="10" s="1"/>
  <c r="BO6" i="10" s="1"/>
  <c r="BP6" i="10" s="1"/>
  <c r="BQ6" i="10" s="1"/>
  <c r="BR6" i="10" s="1"/>
  <c r="BS6" i="10" s="1"/>
  <c r="BT6" i="10" s="1"/>
  <c r="BU6" i="10" s="1"/>
  <c r="BV6" i="10" s="1"/>
  <c r="BW6" i="10" s="1"/>
  <c r="BX6" i="10" s="1"/>
  <c r="BY6" i="10" s="1"/>
  <c r="BZ6" i="10" s="1"/>
  <c r="CA6" i="10" s="1"/>
  <c r="CB6" i="10" s="1"/>
  <c r="CC6" i="10" s="1"/>
  <c r="CD6" i="10" s="1"/>
  <c r="CE6" i="10" s="1"/>
  <c r="CF6" i="10" s="1"/>
  <c r="E5" i="10"/>
  <c r="F3" i="10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E4" i="10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BK4" i="10" s="1"/>
  <c r="BL4" i="10" s="1"/>
  <c r="BM4" i="10" s="1"/>
  <c r="BN4" i="10" s="1"/>
  <c r="BO4" i="10" s="1"/>
  <c r="BP4" i="10" s="1"/>
  <c r="BQ4" i="10" s="1"/>
  <c r="BR4" i="10" s="1"/>
  <c r="BS4" i="10" s="1"/>
  <c r="BT4" i="10" s="1"/>
  <c r="BU4" i="10" s="1"/>
  <c r="BV4" i="10" s="1"/>
  <c r="BW4" i="10" s="1"/>
  <c r="BX4" i="10" s="1"/>
  <c r="BY4" i="10" s="1"/>
  <c r="BZ4" i="10" s="1"/>
  <c r="CA4" i="10" s="1"/>
  <c r="CB4" i="10" s="1"/>
  <c r="CC4" i="10" s="1"/>
  <c r="CD4" i="10" s="1"/>
  <c r="CE4" i="10" s="1"/>
  <c r="CF4" i="10" s="1"/>
  <c r="E3" i="10"/>
  <c r="B3" i="6" l="1"/>
  <c r="CD6" i="8"/>
  <c r="CE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tc={5F39B34F-00A2-43AB-8150-0C010B60A12B}</author>
    <author>tc={B59C43B6-25EC-44CD-8B9E-ED94BC2044C7}</author>
  </authors>
  <commentList>
    <comment ref="D3" authorId="0" shapeId="0" xr:uid="{5F39B34F-00A2-43AB-8150-0C010B60A12B}">
      <text>
        <t>[Threaded comment]
Your version of Excel allows you to read this threaded comment; however, any edits to it will get removed if the file is opened in a newer version of Excel. Learn more: https://go.microsoft.com/fwlink/?linkid=870924
Comment:
    Li1 is brine based; Li2 is rock-based. from DOI: 10.1016/j.jenvman.2020.110253</t>
      </text>
    </comment>
    <comment ref="D5" authorId="1" shapeId="0" xr:uid="{B59C43B6-25EC-44CD-8B9E-ED94BC2044C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ecoinvent (Co1: from market; Co2: cobalt carbonate)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Hung</author>
  </authors>
  <commentList>
    <comment ref="E2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Christine Hung:
omits electricity from testing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Hung</author>
  </authors>
  <commentList>
    <comment ref="G40" authorId="0" shapeId="0" xr:uid="{A4859F6A-965D-4F04-B804-35642AD933A5}">
      <text>
        <r>
          <rPr>
            <sz val="11"/>
            <color theme="1"/>
            <rFont val="Calibri"/>
            <family val="2"/>
            <scheme val="minor"/>
          </rPr>
          <t>Christine Hung:
From Arda; see YSSP_temp/Data/LCA Calculations/Results/B_seg_w_el.xlsx</t>
        </r>
      </text>
    </comment>
    <comment ref="G43" authorId="0" shapeId="0" xr:uid="{318F2026-D1B3-407E-8F68-EDAB6E02DC17}">
      <text>
        <r>
          <rPr>
            <sz val="11"/>
            <color theme="1"/>
            <rFont val="Calibri"/>
            <family val="2"/>
            <scheme val="minor"/>
          </rPr>
          <t xml:space="preserve">Christine Hung:
From Arda; see YSSP_temp/Data/LCA Calculations/Results/E_seg_w_el.xlsx
</t>
        </r>
      </text>
    </comment>
  </commentList>
</comments>
</file>

<file path=xl/sharedStrings.xml><?xml version="1.0" encoding="utf-8"?>
<sst xmlns="http://schemas.openxmlformats.org/spreadsheetml/2006/main" count="198" uniqueCount="58">
  <si>
    <t>bev_int_shr</t>
  </si>
  <si>
    <t>occupancy_rate</t>
  </si>
  <si>
    <t>enr</t>
  </si>
  <si>
    <t>reg</t>
  </si>
  <si>
    <t>A</t>
  </si>
  <si>
    <t>B</t>
  </si>
  <si>
    <t>r</t>
  </si>
  <si>
    <t>u</t>
  </si>
  <si>
    <t>ELC</t>
  </si>
  <si>
    <t>PROD</t>
  </si>
  <si>
    <t>FOS</t>
  </si>
  <si>
    <t>HIGH</t>
  </si>
  <si>
    <t>LOW</t>
  </si>
  <si>
    <t>recycle_rate</t>
  </si>
  <si>
    <t>mat_cat</t>
  </si>
  <si>
    <t>mat_prod</t>
  </si>
  <si>
    <t>Li</t>
  </si>
  <si>
    <t>Li1</t>
  </si>
  <si>
    <t>Li2</t>
  </si>
  <si>
    <t>Co</t>
  </si>
  <si>
    <t>Co1</t>
  </si>
  <si>
    <t>Co2</t>
  </si>
  <si>
    <t>eur_batt_share</t>
  </si>
  <si>
    <t>seg</t>
  </si>
  <si>
    <t>battery size</t>
  </si>
  <si>
    <t>battery weight</t>
  </si>
  <si>
    <t>C</t>
  </si>
  <si>
    <t>D</t>
  </si>
  <si>
    <t>E</t>
  </si>
  <si>
    <t>F</t>
  </si>
  <si>
    <t>J</t>
  </si>
  <si>
    <t>tec</t>
  </si>
  <si>
    <t>batt</t>
  </si>
  <si>
    <t>ROV</t>
  </si>
  <si>
    <t>full_veh</t>
  </si>
  <si>
    <t>ICE</t>
  </si>
  <si>
    <t>BEV</t>
  </si>
  <si>
    <t>ENR_VEH</t>
  </si>
  <si>
    <t xml:space="preserve">Formatting rules for reading in exogeneous data by ParametersClass: </t>
  </si>
  <si>
    <t>1. The first row (shaded in grey) of every sheet is ignored; feel free to use these areas to add comments</t>
  </si>
  <si>
    <t>2. Sheets must contain only data values to be read, as the parser reads every cell that contains data (except the first row of every sheet)</t>
  </si>
  <si>
    <t xml:space="preserve">3. Sheet name must match parameter name as in ParameterClass. </t>
  </si>
  <si>
    <t>4. By default the first row (row 2) is assumed to be the header. Indices are handled post-parsing. Multidimensional indices must be aligned with rows (i.e., from columns A:onwards), and must have column headers that match set names.</t>
  </si>
  <si>
    <t>5. Sheets beginning with an underscore ("_") will not be parsed to the FleetModel object and can thus be used for e.g., calculations</t>
  </si>
  <si>
    <t>Global battery manfuacturing capacity, in GWh</t>
  </si>
  <si>
    <t>carbon intensity of materials</t>
  </si>
  <si>
    <t>Primary material suppliers and their maximum supply by year, in tons</t>
  </si>
  <si>
    <t>Material intensity, in kg/kWh capacity (BEVs)</t>
  </si>
  <si>
    <t>imp</t>
  </si>
  <si>
    <t>GHG</t>
  </si>
  <si>
    <t>lcphase</t>
  </si>
  <si>
    <t>prod</t>
  </si>
  <si>
    <t>nrg</t>
  </si>
  <si>
    <t>eol</t>
  </si>
  <si>
    <t>oper</t>
  </si>
  <si>
    <t>fleetreg</t>
  </si>
  <si>
    <t>newtec</t>
  </si>
  <si>
    <t>collection_rate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</si>
</sst>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9" fontId="1" fillId="0" borderId="0"/>
  </cellStyleXfs>
  <cellXfs count="54">
    <xf numFmtId="0" fontId="0" fillId="0" borderId="0" xfId="0"/>
    <xf numFmtId="1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3" borderId="9" xfId="0" applyFill="1" applyBorder="1"/>
    <xf numFmtId="0" fontId="2" fillId="0" borderId="0" xfId="0" applyFont="1"/>
    <xf numFmtId="0" fontId="3" fillId="0" borderId="0" xfId="0" applyFont="1"/>
    <xf numFmtId="0" fontId="1" fillId="0" borderId="0" xfId="1" applyNumberFormat="1"/>
    <xf numFmtId="0" fontId="0" fillId="3" borderId="0" xfId="0" applyFill="1"/>
    <xf numFmtId="0" fontId="0" fillId="5" borderId="0" xfId="0" applyFill="1"/>
    <xf numFmtId="49" fontId="0" fillId="4" borderId="0" xfId="0" applyNumberFormat="1" applyFill="1"/>
    <xf numFmtId="1" fontId="1" fillId="4" borderId="0" xfId="1" applyNumberFormat="1" applyFill="1"/>
    <xf numFmtId="0" fontId="1" fillId="4" borderId="0" xfId="1" applyNumberFormat="1" applyFill="1"/>
    <xf numFmtId="0" fontId="0" fillId="4" borderId="0" xfId="0" applyFill="1"/>
    <xf numFmtId="49" fontId="0" fillId="3" borderId="0" xfId="0" applyNumberFormat="1" applyFill="1"/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1" fontId="0" fillId="0" borderId="0" xfId="0" applyNumberFormat="1"/>
    <xf numFmtId="49" fontId="0" fillId="0" borderId="0" xfId="0" applyNumberFormat="1"/>
    <xf numFmtId="1" fontId="1" fillId="0" borderId="0" xfId="1" applyNumberFormat="1"/>
    <xf numFmtId="164" fontId="1" fillId="0" borderId="0" xfId="1" applyNumberFormat="1"/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11" fontId="1" fillId="4" borderId="0" xfId="1" applyNumberFormat="1" applyFill="1"/>
    <xf numFmtId="11" fontId="0" fillId="4" borderId="0" xfId="0" applyNumberFormat="1" applyFill="1"/>
    <xf numFmtId="11" fontId="1" fillId="0" borderId="0" xfId="1" applyNumberFormat="1"/>
    <xf numFmtId="11" fontId="1" fillId="0" borderId="7" xfId="1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3" borderId="11" xfId="0" applyNumberFormat="1" applyFill="1" applyBorder="1"/>
    <xf numFmtId="49" fontId="0" fillId="3" borderId="12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165" fontId="0" fillId="0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</cellXfs>
  <cellStyles count="6">
    <cellStyle name="Comma" xfId="1" builtinId="3"/>
    <cellStyle name="Comma 2" xfId="2" xr:uid="{00000000-0005-0000-0000-000002000000}"/>
    <cellStyle name="Comma 2 2" xfId="4" xr:uid="{9CD1B43A-1822-4427-8DEC-5552C3DA025C}"/>
    <cellStyle name="Comma 3" xfId="3" xr:uid="{9931548A-A6F7-428C-A46F-20B103974C05}"/>
    <cellStyle name="Normal" xfId="0" builtinId="0"/>
    <cellStyle name="Percent 2" xfId="5" xr:uid="{23479095-A1FA-492B-8BDB-B14F35F1DC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2</xdr:row>
      <xdr:rowOff>95250</xdr:rowOff>
    </xdr:from>
    <xdr:to>
      <xdr:col>14</xdr:col>
      <xdr:colOff>419100</xdr:colOff>
      <xdr:row>21</xdr:row>
      <xdr:rowOff>74684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395B69-03B6-4199-AE50-C3951AD14E8F}"/>
            </a:ext>
          </a:extLst>
        </xdr:cNvPr>
        <xdr:cNvSpPr txBox="1"/>
      </xdr:nvSpPr>
      <xdr:spPr>
        <a:xfrm>
          <a:off x="533400" y="466725"/>
          <a:ext cx="8420100" cy="359893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Formatting rules for reading in exogeneous data by ParametersClass:</a:t>
          </a:r>
          <a:r>
            <a:rPr lang="en-CA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CA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CA" sz="14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The first row (shaded</a:t>
          </a:r>
          <a:r>
            <a:rPr lang="en-CA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grey)</a:t>
          </a:r>
          <a:r>
            <a:rPr lang="en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every sheet is ignored;</a:t>
          </a:r>
          <a:r>
            <a:rPr lang="en-CA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feel free to use these areas to add comments</a:t>
          </a:r>
        </a:p>
        <a:p>
          <a:endParaRPr lang="en-CA" sz="1400">
            <a:effectLst/>
          </a:endParaRPr>
        </a:p>
        <a:p>
          <a:r>
            <a:rPr lang="en-CA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Sheets must contain only data values to be read, as</a:t>
          </a:r>
          <a:r>
            <a:rPr lang="en-CA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parser reads every cell that contains data (except the first row of every sheet). These values, however, may be calculated as formulae.</a:t>
          </a:r>
        </a:p>
        <a:p>
          <a:br>
            <a:rPr lang="en-CA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Sheet name must match parameter name as in ParameterClass.</a:t>
          </a:r>
          <a:r>
            <a:rPr lang="en-CA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br>
            <a:rPr lang="en-CA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By default the first row (row 2) is assumed to be the header. Indices are handled post-parsing. Multidimensional</a:t>
          </a:r>
          <a:r>
            <a:rPr lang="en-CA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indices must be aligned with rows (i.e., contained in column A, B, ...onwards), and must have column headers that match set names</a:t>
          </a:r>
          <a:r>
            <a:rPr lang="en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CA" sz="14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CA" sz="1400">
            <a:effectLst/>
          </a:endParaRPr>
        </a:p>
        <a:p>
          <a:r>
            <a:rPr lang="en-CA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Sheets beginning with an underscore ("_") will not be parsed to the FleetModel object and can thus be used for e.g., calculations and notes</a:t>
          </a:r>
          <a:endParaRPr lang="en-CA" sz="1400">
            <a:effectLst/>
          </a:endParaRPr>
        </a:p>
        <a:p>
          <a:endParaRPr lang="en-CA" sz="14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tine Hung" id="{ECDD79EA-75E3-4500-9A7F-E32ABE38BBC6}" userId="S::chrishun@ntnu.no::a401f737-0463-4231-bcf0-4f88e0baa0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8T16:51:09.95" personId="{ECDD79EA-75E3-4500-9A7F-E32ABE38BBC6}" id="{5F39B34F-00A2-43AB-8150-0C010B60A12B}">
    <text>Li1 is brine based; Li2 is rock-based. from DOI: 10.1016/j.jenvman.2020.110253</text>
  </threadedComment>
  <threadedComment ref="D5" dT="2021-05-18T16:59:39.50" personId="{ECDD79EA-75E3-4500-9A7F-E32ABE38BBC6}" id="{B59C43B6-25EC-44CD-8B9E-ED94BC2044C7}">
    <text>From ecoinvent (Co1: from market; Co2: cobalt carbonate)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37"/>
  <sheetViews>
    <sheetView zoomScaleNormal="100" workbookViewId="0">
      <selection activeCell="H44" sqref="H44"/>
    </sheetView>
  </sheetViews>
  <sheetFormatPr defaultRowHeight="15" x14ac:dyDescent="0.25"/>
  <cols>
    <col min="1" max="2" width="9.140625" style="10" customWidth="1"/>
    <col min="3" max="16384" width="9.140625" style="10"/>
  </cols>
  <sheetData>
    <row r="1" ht="14.25" customHeight="1" x14ac:dyDescent="0.25"/>
    <row r="30" spans="1:1" ht="18.75" x14ac:dyDescent="0.3">
      <c r="A30" s="29" t="s">
        <v>38</v>
      </c>
    </row>
    <row r="31" spans="1:1" ht="18.75" x14ac:dyDescent="0.3">
      <c r="A31" s="30" t="s">
        <v>39</v>
      </c>
    </row>
    <row r="32" spans="1:1" ht="18.75" x14ac:dyDescent="0.3">
      <c r="A32" s="30" t="s">
        <v>40</v>
      </c>
    </row>
    <row r="33" spans="1:1" x14ac:dyDescent="0.25">
      <c r="A33" s="31"/>
    </row>
    <row r="34" spans="1:1" ht="18.75" x14ac:dyDescent="0.3">
      <c r="A34" s="30" t="s">
        <v>41</v>
      </c>
    </row>
    <row r="35" spans="1:1" x14ac:dyDescent="0.25">
      <c r="A35" s="31"/>
    </row>
    <row r="36" spans="1:1" ht="18.75" x14ac:dyDescent="0.3">
      <c r="A36" s="30" t="s">
        <v>42</v>
      </c>
    </row>
    <row r="37" spans="1:1" ht="18.75" x14ac:dyDescent="0.3">
      <c r="A37" s="30" t="s">
        <v>43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N21"/>
  <sheetViews>
    <sheetView tabSelected="1" workbookViewId="0">
      <selection activeCell="J1" sqref="J1:R1048576"/>
    </sheetView>
  </sheetViews>
  <sheetFormatPr defaultRowHeight="15" x14ac:dyDescent="0.25"/>
  <cols>
    <col min="1" max="1" width="9.140625" style="16"/>
    <col min="2" max="2" width="9.7109375" style="16" customWidth="1"/>
    <col min="3" max="3" width="15" style="16" customWidth="1"/>
    <col min="4" max="4" width="12" style="16" bestFit="1" customWidth="1"/>
    <col min="5" max="5" width="16.85546875" style="16" bestFit="1" customWidth="1"/>
    <col min="6" max="6" width="14.140625" style="16" bestFit="1" customWidth="1"/>
    <col min="10" max="10" width="14" style="16" bestFit="1" customWidth="1"/>
  </cols>
  <sheetData>
    <row r="1" spans="1:14" s="14" customFormat="1" ht="15.75" customHeight="1" thickBot="1" x14ac:dyDescent="0.3"/>
    <row r="2" spans="1:14" ht="15.75" customHeight="1" thickBot="1" x14ac:dyDescent="0.3">
      <c r="A2" s="18" t="s">
        <v>56</v>
      </c>
      <c r="B2" s="19" t="s">
        <v>23</v>
      </c>
      <c r="C2" s="19" t="s">
        <v>24</v>
      </c>
      <c r="D2" s="17" t="s">
        <v>50</v>
      </c>
      <c r="E2" s="19" t="s">
        <v>52</v>
      </c>
      <c r="F2" s="19" t="s">
        <v>49</v>
      </c>
      <c r="G2" s="17" t="s">
        <v>25</v>
      </c>
      <c r="J2" s="21"/>
      <c r="K2" s="40"/>
      <c r="L2" s="40"/>
      <c r="M2" s="40"/>
      <c r="N2" s="49"/>
    </row>
    <row r="3" spans="1:14" x14ac:dyDescent="0.25">
      <c r="A3" s="21" t="s">
        <v>36</v>
      </c>
      <c r="B3" s="41" t="s">
        <v>4</v>
      </c>
      <c r="C3" s="41">
        <v>17.600000000000001</v>
      </c>
      <c r="D3" s="42" t="s">
        <v>51</v>
      </c>
      <c r="E3" s="19">
        <v>2197</v>
      </c>
      <c r="F3" s="19">
        <v>1.88</v>
      </c>
      <c r="G3" s="51">
        <v>188.72813508993531</v>
      </c>
      <c r="J3" s="21"/>
      <c r="K3" s="40"/>
      <c r="L3" s="40"/>
      <c r="M3" s="40"/>
      <c r="N3" s="49"/>
    </row>
    <row r="4" spans="1:14" x14ac:dyDescent="0.25">
      <c r="A4" s="21"/>
      <c r="B4" s="41" t="s">
        <v>4</v>
      </c>
      <c r="C4" s="41">
        <v>26.6</v>
      </c>
      <c r="D4" s="42" t="s">
        <v>51</v>
      </c>
      <c r="E4" s="40">
        <v>2795</v>
      </c>
      <c r="F4">
        <v>2.41</v>
      </c>
      <c r="G4" s="52">
        <v>259.37886848165812</v>
      </c>
      <c r="I4" s="16"/>
      <c r="J4" s="21"/>
      <c r="K4" s="40"/>
      <c r="L4" s="40"/>
      <c r="M4" s="40"/>
      <c r="N4" s="49"/>
    </row>
    <row r="5" spans="1:14" x14ac:dyDescent="0.25">
      <c r="A5" s="21"/>
      <c r="B5" s="41" t="s">
        <v>4</v>
      </c>
      <c r="C5" s="41">
        <v>42.2</v>
      </c>
      <c r="D5" s="42" t="s">
        <v>51</v>
      </c>
      <c r="E5" s="40">
        <v>4106</v>
      </c>
      <c r="F5">
        <v>3.86</v>
      </c>
      <c r="G5" s="52">
        <v>379.61240300552259</v>
      </c>
      <c r="I5" s="16"/>
      <c r="J5" s="21"/>
      <c r="K5" s="40"/>
      <c r="L5" s="40"/>
      <c r="M5" s="40"/>
      <c r="N5" s="49"/>
    </row>
    <row r="6" spans="1:14" x14ac:dyDescent="0.25">
      <c r="A6" s="21"/>
      <c r="B6" s="41" t="s">
        <v>5</v>
      </c>
      <c r="C6" s="41">
        <v>26.6</v>
      </c>
      <c r="D6" s="42" t="s">
        <v>51</v>
      </c>
      <c r="E6" s="40">
        <v>2795</v>
      </c>
      <c r="F6">
        <v>2.41</v>
      </c>
      <c r="G6" s="52">
        <v>259.37886848165812</v>
      </c>
      <c r="I6" s="16"/>
      <c r="J6" s="21"/>
      <c r="K6" s="40"/>
      <c r="L6" s="40"/>
      <c r="M6" s="40"/>
      <c r="N6" s="49"/>
    </row>
    <row r="7" spans="1:14" x14ac:dyDescent="0.25">
      <c r="A7" s="21"/>
      <c r="B7" s="41" t="s">
        <v>5</v>
      </c>
      <c r="C7" s="41">
        <v>42.2</v>
      </c>
      <c r="D7" s="42" t="s">
        <v>51</v>
      </c>
      <c r="E7" s="40">
        <v>4106</v>
      </c>
      <c r="F7">
        <v>3.86</v>
      </c>
      <c r="G7" s="52">
        <v>379.61240300552259</v>
      </c>
      <c r="I7" s="16"/>
      <c r="J7" s="21"/>
      <c r="K7" s="40"/>
      <c r="L7" s="40"/>
      <c r="M7" s="40"/>
      <c r="N7" s="49"/>
    </row>
    <row r="8" spans="1:14" x14ac:dyDescent="0.25">
      <c r="A8" s="21"/>
      <c r="B8" s="41" t="s">
        <v>26</v>
      </c>
      <c r="C8" s="41">
        <v>26.6</v>
      </c>
      <c r="D8" s="42" t="s">
        <v>51</v>
      </c>
      <c r="E8" s="40">
        <v>2795</v>
      </c>
      <c r="F8">
        <v>2.41</v>
      </c>
      <c r="G8" s="52">
        <v>259.37886848165812</v>
      </c>
      <c r="I8" s="16"/>
      <c r="J8" s="21"/>
      <c r="K8" s="40"/>
      <c r="L8" s="40"/>
      <c r="M8" s="40"/>
      <c r="N8" s="49"/>
    </row>
    <row r="9" spans="1:14" x14ac:dyDescent="0.25">
      <c r="A9" s="21"/>
      <c r="B9" s="41" t="s">
        <v>26</v>
      </c>
      <c r="C9" s="41">
        <v>42.2</v>
      </c>
      <c r="D9" s="42" t="s">
        <v>51</v>
      </c>
      <c r="E9" s="40">
        <v>4106</v>
      </c>
      <c r="F9">
        <v>3.86</v>
      </c>
      <c r="G9" s="52">
        <v>379.61240300552259</v>
      </c>
      <c r="I9" s="16"/>
      <c r="J9" s="21"/>
      <c r="K9" s="40"/>
      <c r="L9" s="40"/>
      <c r="M9" s="40"/>
      <c r="N9" s="49"/>
    </row>
    <row r="10" spans="1:14" x14ac:dyDescent="0.25">
      <c r="A10" s="21"/>
      <c r="B10" s="41" t="s">
        <v>26</v>
      </c>
      <c r="C10" s="41">
        <v>59.9</v>
      </c>
      <c r="D10" s="42" t="s">
        <v>51</v>
      </c>
      <c r="E10" s="40">
        <v>7000</v>
      </c>
      <c r="F10">
        <v>5.17</v>
      </c>
      <c r="G10" s="52">
        <v>506.94546978896818</v>
      </c>
      <c r="I10" s="16"/>
      <c r="J10" s="21"/>
      <c r="K10" s="40"/>
      <c r="L10" s="40"/>
      <c r="M10" s="40"/>
      <c r="N10" s="49"/>
    </row>
    <row r="11" spans="1:14" x14ac:dyDescent="0.25">
      <c r="A11" s="21"/>
      <c r="B11" s="41" t="s">
        <v>27</v>
      </c>
      <c r="C11" s="41">
        <v>59.9</v>
      </c>
      <c r="D11" s="42" t="s">
        <v>51</v>
      </c>
      <c r="E11" s="40">
        <v>7000</v>
      </c>
      <c r="F11">
        <v>5.17</v>
      </c>
      <c r="G11" s="52">
        <v>506.94546978896818</v>
      </c>
      <c r="I11" s="16"/>
      <c r="J11" s="21"/>
      <c r="K11" s="40"/>
      <c r="L11" s="40"/>
      <c r="M11" s="40"/>
      <c r="N11" s="49"/>
    </row>
    <row r="12" spans="1:14" x14ac:dyDescent="0.25">
      <c r="A12" s="21"/>
      <c r="B12" s="41" t="s">
        <v>27</v>
      </c>
      <c r="C12" s="41">
        <v>75</v>
      </c>
      <c r="D12" s="42" t="s">
        <v>51</v>
      </c>
      <c r="E12" s="40">
        <v>8191</v>
      </c>
      <c r="F12">
        <v>6.95</v>
      </c>
      <c r="G12" s="52">
        <v>684.27360431283273</v>
      </c>
      <c r="I12" s="16"/>
      <c r="J12" s="21"/>
      <c r="K12" s="40"/>
      <c r="L12" s="40"/>
      <c r="M12" s="40"/>
      <c r="N12" s="49"/>
    </row>
    <row r="13" spans="1:14" x14ac:dyDescent="0.25">
      <c r="A13" s="21"/>
      <c r="B13" s="41" t="s">
        <v>28</v>
      </c>
      <c r="C13" s="41">
        <v>75</v>
      </c>
      <c r="D13" s="42" t="s">
        <v>51</v>
      </c>
      <c r="E13" s="40">
        <v>8191</v>
      </c>
      <c r="F13">
        <v>6.95</v>
      </c>
      <c r="G13" s="52">
        <v>684.27360431283273</v>
      </c>
      <c r="I13" s="16"/>
      <c r="J13" s="21"/>
      <c r="K13" s="40"/>
      <c r="L13" s="40"/>
      <c r="M13" s="40"/>
      <c r="N13" s="49"/>
    </row>
    <row r="14" spans="1:14" x14ac:dyDescent="0.25">
      <c r="A14" s="21"/>
      <c r="B14" s="41" t="s">
        <v>28</v>
      </c>
      <c r="C14" s="41">
        <v>89.8</v>
      </c>
      <c r="D14" s="42" t="s">
        <v>51</v>
      </c>
      <c r="E14" s="40">
        <v>11900</v>
      </c>
      <c r="F14">
        <v>7.63</v>
      </c>
      <c r="G14" s="52">
        <v>740.03953883669703</v>
      </c>
      <c r="I14" s="16"/>
      <c r="J14" s="21"/>
      <c r="K14" s="40"/>
      <c r="L14" s="40"/>
      <c r="M14" s="40"/>
      <c r="N14" s="49"/>
    </row>
    <row r="15" spans="1:14" x14ac:dyDescent="0.25">
      <c r="A15" s="21"/>
      <c r="B15" s="41" t="s">
        <v>28</v>
      </c>
      <c r="C15" s="41">
        <v>95</v>
      </c>
      <c r="D15" s="42" t="s">
        <v>51</v>
      </c>
      <c r="E15" s="40">
        <v>12453</v>
      </c>
      <c r="F15">
        <v>7.87</v>
      </c>
      <c r="G15" s="52">
        <v>856.08018367798525</v>
      </c>
      <c r="I15" s="16"/>
      <c r="J15" s="21"/>
      <c r="K15" s="40"/>
      <c r="L15" s="40"/>
      <c r="M15" s="40"/>
      <c r="N15" s="49"/>
    </row>
    <row r="16" spans="1:14" x14ac:dyDescent="0.25">
      <c r="A16" s="21"/>
      <c r="B16" s="41" t="s">
        <v>28</v>
      </c>
      <c r="C16" s="41">
        <v>100</v>
      </c>
      <c r="D16" s="42" t="s">
        <v>51</v>
      </c>
      <c r="E16" s="40">
        <v>13566</v>
      </c>
      <c r="F16">
        <v>8.4499999999999993</v>
      </c>
      <c r="G16" s="52">
        <v>837.373293546117</v>
      </c>
      <c r="I16" s="16"/>
      <c r="J16" s="21"/>
      <c r="K16" s="40"/>
      <c r="L16" s="40"/>
      <c r="M16" s="40"/>
      <c r="N16" s="49"/>
    </row>
    <row r="17" spans="1:14" x14ac:dyDescent="0.25">
      <c r="A17" s="21"/>
      <c r="B17" s="41" t="s">
        <v>29</v>
      </c>
      <c r="C17" s="41">
        <v>89.8</v>
      </c>
      <c r="D17" s="42" t="s">
        <v>51</v>
      </c>
      <c r="E17" s="40">
        <v>11900</v>
      </c>
      <c r="F17">
        <v>7.63</v>
      </c>
      <c r="G17" s="52">
        <v>740.03953883669703</v>
      </c>
      <c r="I17" s="16"/>
      <c r="J17" s="21"/>
      <c r="K17" s="40"/>
      <c r="L17" s="40"/>
      <c r="M17" s="40"/>
      <c r="N17" s="49"/>
    </row>
    <row r="18" spans="1:14" x14ac:dyDescent="0.25">
      <c r="A18" s="21"/>
      <c r="B18" s="41" t="s">
        <v>29</v>
      </c>
      <c r="C18" s="41">
        <v>95</v>
      </c>
      <c r="D18" s="42" t="s">
        <v>51</v>
      </c>
      <c r="E18" s="40">
        <v>12453</v>
      </c>
      <c r="F18">
        <v>7.87</v>
      </c>
      <c r="G18" s="52">
        <v>856.08018367798525</v>
      </c>
      <c r="I18" s="16"/>
      <c r="J18" s="21"/>
      <c r="K18" s="40"/>
      <c r="L18" s="40"/>
      <c r="M18" s="40"/>
      <c r="N18" s="49"/>
    </row>
    <row r="19" spans="1:14" x14ac:dyDescent="0.25">
      <c r="A19" s="21"/>
      <c r="B19" s="41" t="s">
        <v>29</v>
      </c>
      <c r="C19" s="41">
        <v>100</v>
      </c>
      <c r="D19" s="42" t="s">
        <v>51</v>
      </c>
      <c r="E19" s="40">
        <v>13566</v>
      </c>
      <c r="F19">
        <v>8.4499999999999993</v>
      </c>
      <c r="G19" s="52">
        <v>837.373293546117</v>
      </c>
      <c r="I19" s="16"/>
      <c r="J19" s="21"/>
      <c r="K19" s="40"/>
      <c r="L19" s="40"/>
      <c r="M19" s="40"/>
      <c r="N19" s="49"/>
    </row>
    <row r="20" spans="1:14" x14ac:dyDescent="0.25">
      <c r="A20" s="21"/>
      <c r="B20" s="41" t="s">
        <v>30</v>
      </c>
      <c r="C20" s="41">
        <v>89.8</v>
      </c>
      <c r="D20" s="42" t="s">
        <v>51</v>
      </c>
      <c r="E20" s="40">
        <v>11900</v>
      </c>
      <c r="F20">
        <v>7.63</v>
      </c>
      <c r="G20" s="52">
        <v>740.03953883669703</v>
      </c>
      <c r="I20" s="16"/>
      <c r="K20" s="16"/>
    </row>
    <row r="21" spans="1:14" ht="15.75" customHeight="1" thickBot="1" x14ac:dyDescent="0.3">
      <c r="A21" s="22"/>
      <c r="B21" s="44" t="s">
        <v>30</v>
      </c>
      <c r="C21" s="44">
        <v>95</v>
      </c>
      <c r="D21" s="45" t="s">
        <v>51</v>
      </c>
      <c r="E21" s="23">
        <v>12453</v>
      </c>
      <c r="F21" s="23">
        <v>7.87</v>
      </c>
      <c r="G21" s="53">
        <v>856.08018367798525</v>
      </c>
      <c r="I21" s="16"/>
      <c r="K21" s="16"/>
    </row>
  </sheetData>
  <pageMargins left="0.7" right="0.7" top="0.75" bottom="0.75" header="0.3" footer="0.3"/>
  <pageSetup orientation="portrait" horizontalDpi="4294967293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3"/>
  <sheetViews>
    <sheetView workbookViewId="0">
      <selection activeCell="H48" sqref="H48"/>
    </sheetView>
  </sheetViews>
  <sheetFormatPr defaultRowHeight="15" x14ac:dyDescent="0.25"/>
  <sheetData>
    <row r="1" spans="1:2" s="14" customFormat="1" x14ac:dyDescent="0.25"/>
    <row r="3" spans="1:2" x14ac:dyDescent="0.25">
      <c r="A3" t="s">
        <v>0</v>
      </c>
      <c r="B3">
        <v>1.8E-3</v>
      </c>
    </row>
  </sheetData>
  <pageMargins left="0.7" right="0.7" top="0.75" bottom="0.75" header="0.3" footer="0.3"/>
  <pageSetup orientation="portrait" horizontalDpi="4294967293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3:B3"/>
  <sheetViews>
    <sheetView workbookViewId="0">
      <selection activeCell="H22" sqref="H22"/>
    </sheetView>
  </sheetViews>
  <sheetFormatPr defaultRowHeight="15" x14ac:dyDescent="0.25"/>
  <sheetData>
    <row r="3" spans="1:2" x14ac:dyDescent="0.25">
      <c r="A3" t="s">
        <v>22</v>
      </c>
      <c r="B3">
        <v>0.4</v>
      </c>
    </row>
  </sheetData>
  <pageMargins left="0.7" right="0.7" top="0.75" bottom="0.75" header="0.3" footer="0.3"/>
  <pageSetup orientation="portrait" horizontalDpi="4294967293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T34"/>
  <sheetViews>
    <sheetView topLeftCell="D1" zoomScale="70" zoomScaleNormal="70" workbookViewId="0">
      <selection activeCell="S16" sqref="S16"/>
    </sheetView>
  </sheetViews>
  <sheetFormatPr defaultRowHeight="15" x14ac:dyDescent="0.25"/>
  <sheetData>
    <row r="1" spans="1:72" s="14" customFormat="1" x14ac:dyDescent="0.25">
      <c r="A1" s="14" t="s">
        <v>44</v>
      </c>
    </row>
    <row r="2" spans="1:72" x14ac:dyDescent="0.25">
      <c r="A2" t="s">
        <v>56</v>
      </c>
      <c r="B2" s="16">
        <v>2010</v>
      </c>
      <c r="C2" s="16">
        <v>2011</v>
      </c>
      <c r="D2" s="16">
        <v>2012</v>
      </c>
      <c r="E2" s="16">
        <v>2013</v>
      </c>
      <c r="F2" s="16">
        <v>2014</v>
      </c>
      <c r="G2" s="16">
        <v>2015</v>
      </c>
      <c r="H2" s="16">
        <v>2016</v>
      </c>
      <c r="I2" s="16">
        <v>2017</v>
      </c>
      <c r="J2" s="6">
        <v>2018</v>
      </c>
      <c r="K2" s="6">
        <v>2019</v>
      </c>
      <c r="L2" s="6">
        <v>2020</v>
      </c>
      <c r="M2" s="6">
        <v>2021</v>
      </c>
      <c r="N2" s="6">
        <v>2022</v>
      </c>
      <c r="O2" s="6">
        <v>2023</v>
      </c>
      <c r="P2" s="6">
        <v>2024</v>
      </c>
      <c r="Q2" s="6">
        <v>2025</v>
      </c>
      <c r="R2" s="6">
        <v>2026</v>
      </c>
      <c r="S2" s="6">
        <v>2027</v>
      </c>
      <c r="T2" s="6">
        <v>2028</v>
      </c>
      <c r="U2" s="7">
        <v>2029</v>
      </c>
      <c r="V2" s="7">
        <v>2030</v>
      </c>
      <c r="W2" s="7">
        <v>2031</v>
      </c>
      <c r="X2" s="7">
        <v>2032</v>
      </c>
      <c r="Y2" s="7">
        <v>2033</v>
      </c>
      <c r="Z2" s="7">
        <v>2034</v>
      </c>
      <c r="AA2" s="7">
        <v>2035</v>
      </c>
      <c r="AB2" s="7">
        <v>2036</v>
      </c>
      <c r="AC2" s="7">
        <v>2037</v>
      </c>
      <c r="AD2" s="7">
        <v>2038</v>
      </c>
      <c r="AE2" s="7">
        <v>2039</v>
      </c>
      <c r="AF2" s="7">
        <v>2040</v>
      </c>
      <c r="AG2" s="7">
        <v>2041</v>
      </c>
      <c r="AH2" s="7">
        <v>2042</v>
      </c>
      <c r="AI2" s="7">
        <v>2043</v>
      </c>
      <c r="AJ2" s="7">
        <v>2044</v>
      </c>
      <c r="AK2" s="7">
        <v>2045</v>
      </c>
      <c r="AL2" s="7">
        <v>2046</v>
      </c>
      <c r="AM2" s="7">
        <v>2047</v>
      </c>
      <c r="AN2" s="7">
        <v>2048</v>
      </c>
      <c r="AO2" s="7">
        <v>2049</v>
      </c>
      <c r="AP2" s="7">
        <v>2050</v>
      </c>
      <c r="AQ2" s="5">
        <v>2051</v>
      </c>
      <c r="AR2" s="5">
        <v>2052</v>
      </c>
      <c r="AS2" s="5">
        <v>2053</v>
      </c>
      <c r="AT2" s="5">
        <v>2054</v>
      </c>
      <c r="AU2" s="5">
        <v>2055</v>
      </c>
      <c r="AV2" s="5">
        <v>2056</v>
      </c>
      <c r="AW2" s="5">
        <v>2057</v>
      </c>
      <c r="AX2" s="5">
        <v>2058</v>
      </c>
      <c r="AY2" s="5">
        <v>2059</v>
      </c>
      <c r="AZ2" s="5">
        <v>2060</v>
      </c>
      <c r="BA2" s="5">
        <v>2061</v>
      </c>
      <c r="BB2" s="5">
        <v>2062</v>
      </c>
      <c r="BC2" s="5">
        <v>2063</v>
      </c>
      <c r="BD2" s="5">
        <v>2064</v>
      </c>
      <c r="BE2" s="5">
        <v>2065</v>
      </c>
      <c r="BF2" s="5">
        <v>2066</v>
      </c>
      <c r="BG2" s="5">
        <v>2067</v>
      </c>
      <c r="BH2" s="5">
        <v>2068</v>
      </c>
      <c r="BI2" s="5">
        <v>2069</v>
      </c>
      <c r="BJ2" s="5">
        <v>2070</v>
      </c>
      <c r="BK2" s="5">
        <v>2071</v>
      </c>
      <c r="BL2" s="5">
        <v>2072</v>
      </c>
      <c r="BM2" s="5">
        <v>2073</v>
      </c>
      <c r="BN2" s="5">
        <v>2074</v>
      </c>
      <c r="BO2" s="5">
        <v>2075</v>
      </c>
      <c r="BP2" s="5">
        <v>2076</v>
      </c>
      <c r="BQ2" s="5">
        <v>2077</v>
      </c>
      <c r="BR2" s="5">
        <v>2078</v>
      </c>
      <c r="BS2" s="5">
        <v>2079</v>
      </c>
      <c r="BT2" s="5">
        <v>2080</v>
      </c>
    </row>
    <row r="3" spans="1:72" x14ac:dyDescent="0.25">
      <c r="A3" t="s">
        <v>36</v>
      </c>
      <c r="B3" s="16">
        <v>0.15559025334271792</v>
      </c>
      <c r="C3" s="16">
        <v>0.15803571428571417</v>
      </c>
      <c r="D3" s="16">
        <v>0.15803571428571417</v>
      </c>
      <c r="E3" s="16">
        <v>0.2998724489795917</v>
      </c>
      <c r="F3" s="16">
        <v>0.2998724489795917</v>
      </c>
      <c r="G3" s="16">
        <v>0.36952441690962334</v>
      </c>
      <c r="H3" s="16">
        <v>0.43284438775510004</v>
      </c>
      <c r="I3" s="16">
        <v>0.53071036106750324</v>
      </c>
      <c r="J3" s="6">
        <v>0.54246436669905929</v>
      </c>
      <c r="K3" s="6">
        <v>0.56666666666666665</v>
      </c>
      <c r="L3" s="6">
        <v>0.6333333333333333</v>
      </c>
      <c r="M3" s="6">
        <v>0.65</v>
      </c>
      <c r="N3" s="6">
        <v>0.69415391156462569</v>
      </c>
      <c r="O3" s="6">
        <v>0.82395985179786113</v>
      </c>
      <c r="P3" s="6">
        <v>0.93603620019436107</v>
      </c>
      <c r="Q3" s="6">
        <v>1.0424418934240347</v>
      </c>
      <c r="R3" s="6">
        <v>1.1610331632653057</v>
      </c>
      <c r="S3" s="6">
        <v>1.2733205782312917</v>
      </c>
      <c r="T3" s="6">
        <v>1.3560586734693818</v>
      </c>
      <c r="U3" s="16">
        <v>1.3888888888888891</v>
      </c>
      <c r="V3" s="16">
        <v>1.4583333333333333</v>
      </c>
      <c r="W3" s="16">
        <v>1.4930555555555556</v>
      </c>
      <c r="X3" s="16">
        <v>1.5277777777777777</v>
      </c>
      <c r="Y3" s="16">
        <v>1.55</v>
      </c>
      <c r="Z3" s="16">
        <v>1.575</v>
      </c>
      <c r="AA3" s="16">
        <v>1.6</v>
      </c>
      <c r="AB3" s="16">
        <v>1.6452380952380949</v>
      </c>
      <c r="AC3" s="16">
        <v>1.678224206349205</v>
      </c>
      <c r="AD3" s="16">
        <v>1.711210317460315</v>
      </c>
      <c r="AE3" s="16">
        <v>1.74419642857143</v>
      </c>
      <c r="AF3" s="16">
        <v>1.77718253968254</v>
      </c>
      <c r="AG3" s="16">
        <v>1.8</v>
      </c>
      <c r="AH3" s="16">
        <v>1.8333333333333333</v>
      </c>
      <c r="AI3" s="16">
        <v>1.8333333333333333</v>
      </c>
      <c r="AJ3" s="16">
        <v>1.8333333333333333</v>
      </c>
      <c r="AK3" s="16">
        <v>1.8333333333333333</v>
      </c>
      <c r="AL3" s="16">
        <v>1.8333333333333333</v>
      </c>
      <c r="AM3" s="16">
        <v>1.8333333333333333</v>
      </c>
      <c r="AN3" s="16">
        <v>1.8333333333333333</v>
      </c>
      <c r="AO3" s="16">
        <v>1.8333333333333333</v>
      </c>
      <c r="AP3" s="16">
        <v>1.8333333333333333</v>
      </c>
      <c r="AQ3" s="16">
        <v>1.8333333333333333</v>
      </c>
      <c r="AR3" s="16">
        <v>1.8333333333333333</v>
      </c>
      <c r="AS3" s="16">
        <v>1.8333333333333333</v>
      </c>
      <c r="AT3" s="16">
        <v>1.8333333333333333</v>
      </c>
      <c r="AU3" s="16">
        <v>1.8333333333333333</v>
      </c>
      <c r="AV3" s="16">
        <v>1.8333333333333333</v>
      </c>
      <c r="AW3" s="16">
        <v>1.8333333333333333</v>
      </c>
      <c r="AX3" s="16">
        <v>1.8333333333333333</v>
      </c>
      <c r="AY3" s="16">
        <v>1.8333333333333333</v>
      </c>
      <c r="AZ3" s="16">
        <v>1.8333333333333333</v>
      </c>
      <c r="BA3" s="16">
        <v>1.8333333333333333</v>
      </c>
      <c r="BB3" s="16">
        <v>1.8333333333333333</v>
      </c>
      <c r="BC3" s="16">
        <v>1.8333333333333333</v>
      </c>
      <c r="BD3" s="16">
        <v>1.8333333333333333</v>
      </c>
      <c r="BE3" s="16">
        <v>1.8333333333333333</v>
      </c>
      <c r="BF3" s="16">
        <v>1.8333333333333299</v>
      </c>
      <c r="BG3" s="16">
        <v>1.8333333333333299</v>
      </c>
      <c r="BH3" s="16">
        <v>1.8333333333333299</v>
      </c>
      <c r="BI3" s="16">
        <v>1.8333333333333299</v>
      </c>
      <c r="BJ3" s="16">
        <v>1.8333333333333299</v>
      </c>
      <c r="BK3" s="16">
        <v>1.8333333333333299</v>
      </c>
      <c r="BL3" s="16">
        <v>1.8333333333333299</v>
      </c>
      <c r="BM3" s="16">
        <v>1.8333333333333299</v>
      </c>
      <c r="BN3" s="16">
        <v>1.8333333333333299</v>
      </c>
      <c r="BO3" s="16">
        <v>1.8333333333333299</v>
      </c>
      <c r="BP3" s="16">
        <v>1.8333333333333299</v>
      </c>
      <c r="BQ3" s="16">
        <v>1.8333333333333299</v>
      </c>
      <c r="BR3" s="16">
        <v>1.8333333333333299</v>
      </c>
      <c r="BS3" s="16">
        <v>1.8333333333333299</v>
      </c>
      <c r="BT3" s="16">
        <v>1.8333333333333299</v>
      </c>
    </row>
    <row r="4" spans="1:72" x14ac:dyDescent="0.25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</row>
    <row r="11" spans="1:72" x14ac:dyDescent="0.25">
      <c r="A11" s="6"/>
      <c r="B11" s="6"/>
    </row>
    <row r="12" spans="1:72" x14ac:dyDescent="0.25">
      <c r="A12" s="6"/>
      <c r="B12" s="6"/>
    </row>
    <row r="13" spans="1:72" x14ac:dyDescent="0.25">
      <c r="A13" s="6"/>
      <c r="B13" s="6"/>
    </row>
    <row r="14" spans="1:72" x14ac:dyDescent="0.25">
      <c r="A14" s="6"/>
      <c r="B14" s="6"/>
    </row>
    <row r="15" spans="1:72" x14ac:dyDescent="0.25">
      <c r="A15" s="6"/>
      <c r="B15" s="6"/>
    </row>
    <row r="16" spans="1:72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7"/>
    </row>
    <row r="23" spans="1:2" x14ac:dyDescent="0.25">
      <c r="A23" s="7"/>
    </row>
    <row r="24" spans="1:2" x14ac:dyDescent="0.25">
      <c r="A24" s="7"/>
    </row>
    <row r="25" spans="1:2" x14ac:dyDescent="0.25">
      <c r="A25" s="7"/>
    </row>
    <row r="26" spans="1:2" x14ac:dyDescent="0.25">
      <c r="A26" s="7"/>
    </row>
    <row r="27" spans="1:2" x14ac:dyDescent="0.25">
      <c r="A27" s="7"/>
    </row>
    <row r="28" spans="1:2" x14ac:dyDescent="0.25">
      <c r="A28" s="7"/>
    </row>
    <row r="29" spans="1:2" x14ac:dyDescent="0.25">
      <c r="A29" s="7"/>
    </row>
    <row r="30" spans="1:2" x14ac:dyDescent="0.25">
      <c r="A30" s="7"/>
    </row>
    <row r="31" spans="1:2" x14ac:dyDescent="0.25">
      <c r="A31" s="7"/>
    </row>
    <row r="32" spans="1:2" x14ac:dyDescent="0.25">
      <c r="A32" s="7"/>
    </row>
    <row r="33" spans="1:1" x14ac:dyDescent="0.25">
      <c r="A33" s="7"/>
    </row>
    <row r="34" spans="1:1" x14ac:dyDescent="0.25">
      <c r="A34" s="7"/>
    </row>
  </sheetData>
  <pageMargins left="0.7" right="0.7" top="0.75" bottom="0.75" header="0.3" footer="0.3"/>
  <pageSetup orientation="portrait" horizontalDpi="4294967293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3"/>
  <sheetViews>
    <sheetView workbookViewId="0">
      <selection activeCell="A4" sqref="A4"/>
    </sheetView>
  </sheetViews>
  <sheetFormatPr defaultRowHeight="15" x14ac:dyDescent="0.25"/>
  <sheetData>
    <row r="1" spans="1:2" s="14" customFormat="1" x14ac:dyDescent="0.25"/>
    <row r="3" spans="1:2" x14ac:dyDescent="0.25">
      <c r="A3" t="s">
        <v>1</v>
      </c>
      <c r="B3">
        <v>1.643</v>
      </c>
    </row>
  </sheetData>
  <pageMargins left="0.7" right="0.7" top="0.75" bottom="0.75" header="0.3" footer="0.3"/>
  <pageSetup orientation="portrait" horizontalDpi="4294967293" verticalDpi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G50"/>
  <sheetViews>
    <sheetView zoomScale="70" zoomScaleNormal="70" workbookViewId="0">
      <selection activeCell="R67" sqref="R67"/>
    </sheetView>
  </sheetViews>
  <sheetFormatPr defaultRowHeight="15" x14ac:dyDescent="0.25"/>
  <cols>
    <col min="1" max="1" width="9.140625" style="16"/>
    <col min="2" max="2" width="16.85546875" style="16" bestFit="1" customWidth="1"/>
    <col min="3" max="4" width="9.140625" style="16" customWidth="1"/>
    <col min="5" max="7" width="9.140625" style="4" customWidth="1"/>
    <col min="8" max="9" width="9.140625" style="16" customWidth="1"/>
    <col min="10" max="16384" width="9.140625" style="16"/>
  </cols>
  <sheetData>
    <row r="1" spans="1:7" s="14" customFormat="1" ht="15.75" customHeight="1" thickBot="1" x14ac:dyDescent="0.3"/>
    <row r="2" spans="1:7" ht="15.75" thickBot="1" x14ac:dyDescent="0.3">
      <c r="A2" s="18" t="s">
        <v>50</v>
      </c>
      <c r="B2" s="19" t="s">
        <v>48</v>
      </c>
      <c r="C2" s="19" t="s">
        <v>31</v>
      </c>
      <c r="D2" s="19" t="s">
        <v>23</v>
      </c>
      <c r="E2" s="2" t="s">
        <v>32</v>
      </c>
      <c r="F2" s="2" t="s">
        <v>33</v>
      </c>
      <c r="G2" s="3" t="s">
        <v>34</v>
      </c>
    </row>
    <row r="3" spans="1:7" x14ac:dyDescent="0.25">
      <c r="A3" s="21" t="s">
        <v>51</v>
      </c>
      <c r="B3" s="40" t="s">
        <v>52</v>
      </c>
      <c r="C3" s="40" t="s">
        <v>35</v>
      </c>
      <c r="D3" s="40" t="s">
        <v>4</v>
      </c>
      <c r="E3" s="46"/>
      <c r="F3" s="47"/>
      <c r="G3" s="48">
        <v>1400</v>
      </c>
    </row>
    <row r="4" spans="1:7" x14ac:dyDescent="0.25">
      <c r="A4" s="21"/>
      <c r="B4" s="40"/>
      <c r="C4" s="40"/>
      <c r="D4" s="40" t="s">
        <v>5</v>
      </c>
      <c r="E4" s="49"/>
      <c r="F4" s="41"/>
      <c r="G4" s="42">
        <v>1650</v>
      </c>
    </row>
    <row r="5" spans="1:7" x14ac:dyDescent="0.25">
      <c r="A5" s="21"/>
      <c r="B5" s="40"/>
      <c r="C5" s="40"/>
      <c r="D5" s="40" t="s">
        <v>26</v>
      </c>
      <c r="E5" s="49"/>
      <c r="F5" s="41"/>
      <c r="G5" s="42">
        <v>1900</v>
      </c>
    </row>
    <row r="6" spans="1:7" x14ac:dyDescent="0.25">
      <c r="A6" s="21"/>
      <c r="B6" s="40"/>
      <c r="C6" s="40"/>
      <c r="D6" s="40" t="s">
        <v>27</v>
      </c>
      <c r="E6" s="49"/>
      <c r="F6" s="41"/>
      <c r="G6" s="42">
        <v>2220</v>
      </c>
    </row>
    <row r="7" spans="1:7" x14ac:dyDescent="0.25">
      <c r="A7" s="21"/>
      <c r="B7" s="40"/>
      <c r="C7" s="40"/>
      <c r="D7" s="40" t="s">
        <v>28</v>
      </c>
      <c r="E7" s="49"/>
      <c r="F7" s="41"/>
      <c r="G7" s="42">
        <v>1400</v>
      </c>
    </row>
    <row r="8" spans="1:7" x14ac:dyDescent="0.25">
      <c r="A8" s="21"/>
      <c r="B8" s="40"/>
      <c r="C8" s="40"/>
      <c r="D8" s="40" t="s">
        <v>29</v>
      </c>
      <c r="E8" s="49"/>
      <c r="F8" s="41"/>
      <c r="G8" s="42">
        <v>2700</v>
      </c>
    </row>
    <row r="9" spans="1:7" x14ac:dyDescent="0.25">
      <c r="A9" s="21" t="s">
        <v>51</v>
      </c>
      <c r="B9" s="40" t="s">
        <v>52</v>
      </c>
      <c r="C9" s="40" t="s">
        <v>36</v>
      </c>
      <c r="D9" s="40" t="s">
        <v>4</v>
      </c>
      <c r="E9" s="49">
        <v>3000</v>
      </c>
      <c r="F9" s="41"/>
      <c r="G9" s="42"/>
    </row>
    <row r="10" spans="1:7" x14ac:dyDescent="0.25">
      <c r="A10" s="21"/>
      <c r="B10" s="40"/>
      <c r="C10" s="40"/>
      <c r="D10" s="40" t="s">
        <v>5</v>
      </c>
      <c r="E10" s="49">
        <v>3800</v>
      </c>
      <c r="F10" s="41"/>
      <c r="G10" s="42"/>
    </row>
    <row r="11" spans="1:7" x14ac:dyDescent="0.25">
      <c r="A11" s="21"/>
      <c r="B11" s="40"/>
      <c r="C11" s="40"/>
      <c r="D11" s="40" t="s">
        <v>26</v>
      </c>
      <c r="E11" s="49">
        <v>4900</v>
      </c>
      <c r="F11" s="41"/>
      <c r="G11" s="42"/>
    </row>
    <row r="12" spans="1:7" x14ac:dyDescent="0.25">
      <c r="A12" s="21"/>
      <c r="B12" s="40"/>
      <c r="C12" s="40"/>
      <c r="D12" s="40" t="s">
        <v>27</v>
      </c>
      <c r="E12" s="49">
        <v>6800</v>
      </c>
      <c r="F12" s="41"/>
      <c r="G12" s="42"/>
    </row>
    <row r="13" spans="1:7" x14ac:dyDescent="0.25">
      <c r="A13" s="21"/>
      <c r="B13" s="40"/>
      <c r="C13" s="40"/>
      <c r="D13" s="40" t="s">
        <v>28</v>
      </c>
      <c r="E13" s="49">
        <v>7800</v>
      </c>
      <c r="F13" s="41"/>
      <c r="G13" s="42"/>
    </row>
    <row r="14" spans="1:7" x14ac:dyDescent="0.25">
      <c r="A14" s="21"/>
      <c r="B14" s="40"/>
      <c r="C14" s="40"/>
      <c r="D14" s="40" t="s">
        <v>29</v>
      </c>
      <c r="E14" s="49">
        <v>9100</v>
      </c>
      <c r="F14" s="41"/>
      <c r="G14" s="42"/>
    </row>
    <row r="15" spans="1:7" x14ac:dyDescent="0.25">
      <c r="A15" s="21" t="s">
        <v>51</v>
      </c>
      <c r="B15" s="40" t="s">
        <v>49</v>
      </c>
      <c r="C15" s="40" t="s">
        <v>35</v>
      </c>
      <c r="D15" s="40" t="s">
        <v>4</v>
      </c>
      <c r="E15" s="49"/>
      <c r="F15" s="41"/>
      <c r="G15" s="42">
        <v>5</v>
      </c>
    </row>
    <row r="16" spans="1:7" x14ac:dyDescent="0.25">
      <c r="A16" s="21"/>
      <c r="B16" s="40"/>
      <c r="C16" s="40"/>
      <c r="D16" s="40" t="s">
        <v>5</v>
      </c>
      <c r="E16" s="49"/>
      <c r="F16" s="41"/>
      <c r="G16" s="42">
        <v>5.75</v>
      </c>
    </row>
    <row r="17" spans="1:7" x14ac:dyDescent="0.25">
      <c r="A17" s="21"/>
      <c r="B17" s="40"/>
      <c r="C17" s="40"/>
      <c r="D17" s="40" t="s">
        <v>26</v>
      </c>
      <c r="E17" s="49"/>
      <c r="F17" s="41"/>
      <c r="G17" s="42">
        <v>6.8</v>
      </c>
    </row>
    <row r="18" spans="1:7" x14ac:dyDescent="0.25">
      <c r="A18" s="21"/>
      <c r="B18" s="40"/>
      <c r="C18" s="40"/>
      <c r="D18" s="40" t="s">
        <v>27</v>
      </c>
      <c r="E18" s="49"/>
      <c r="F18" s="41"/>
      <c r="G18" s="42">
        <v>8</v>
      </c>
    </row>
    <row r="19" spans="1:7" x14ac:dyDescent="0.25">
      <c r="A19" s="21"/>
      <c r="B19" s="40"/>
      <c r="C19" s="40"/>
      <c r="D19" s="40" t="s">
        <v>28</v>
      </c>
      <c r="E19" s="49"/>
      <c r="F19" s="41"/>
      <c r="G19" s="42">
        <v>8.5</v>
      </c>
    </row>
    <row r="20" spans="1:7" x14ac:dyDescent="0.25">
      <c r="A20" s="21"/>
      <c r="B20" s="40"/>
      <c r="C20" s="40"/>
      <c r="D20" s="40" t="s">
        <v>29</v>
      </c>
      <c r="E20" s="49"/>
      <c r="F20" s="41"/>
      <c r="G20" s="42">
        <v>9.6</v>
      </c>
    </row>
    <row r="21" spans="1:7" x14ac:dyDescent="0.25">
      <c r="A21" s="21" t="s">
        <v>51</v>
      </c>
      <c r="B21" s="40" t="s">
        <v>49</v>
      </c>
      <c r="C21" s="40" t="s">
        <v>36</v>
      </c>
      <c r="D21" s="40" t="s">
        <v>4</v>
      </c>
      <c r="E21" s="49">
        <v>2.5</v>
      </c>
      <c r="F21" s="41">
        <v>4.8</v>
      </c>
      <c r="G21" s="42"/>
    </row>
    <row r="22" spans="1:7" x14ac:dyDescent="0.25">
      <c r="A22" s="21"/>
      <c r="B22" s="40"/>
      <c r="C22" s="40"/>
      <c r="D22" s="40" t="s">
        <v>5</v>
      </c>
      <c r="E22" s="49">
        <v>3</v>
      </c>
      <c r="F22" s="41">
        <v>5.5</v>
      </c>
      <c r="G22" s="42"/>
    </row>
    <row r="23" spans="1:7" x14ac:dyDescent="0.25">
      <c r="A23" s="21"/>
      <c r="B23" s="40"/>
      <c r="C23" s="40"/>
      <c r="D23" s="40" t="s">
        <v>26</v>
      </c>
      <c r="E23" s="49">
        <v>3.7</v>
      </c>
      <c r="F23" s="41">
        <v>6.5</v>
      </c>
      <c r="G23" s="42"/>
    </row>
    <row r="24" spans="1:7" x14ac:dyDescent="0.25">
      <c r="A24" s="21"/>
      <c r="B24" s="40"/>
      <c r="C24" s="40"/>
      <c r="D24" s="40" t="s">
        <v>27</v>
      </c>
      <c r="E24" s="49">
        <v>5</v>
      </c>
      <c r="F24" s="41">
        <v>7</v>
      </c>
      <c r="G24" s="42"/>
    </row>
    <row r="25" spans="1:7" x14ac:dyDescent="0.25">
      <c r="A25" s="21"/>
      <c r="B25" s="40"/>
      <c r="C25" s="40"/>
      <c r="D25" s="40" t="s">
        <v>28</v>
      </c>
      <c r="E25" s="49">
        <v>6</v>
      </c>
      <c r="F25" s="41">
        <v>7.5</v>
      </c>
      <c r="G25" s="42"/>
    </row>
    <row r="26" spans="1:7" x14ac:dyDescent="0.25">
      <c r="A26" s="21"/>
      <c r="B26" s="40"/>
      <c r="C26" s="40"/>
      <c r="D26" s="40" t="s">
        <v>29</v>
      </c>
      <c r="E26" s="49">
        <v>7</v>
      </c>
      <c r="F26" s="41">
        <v>8</v>
      </c>
      <c r="G26" s="42"/>
    </row>
    <row r="27" spans="1:7" x14ac:dyDescent="0.25">
      <c r="A27" s="21" t="s">
        <v>54</v>
      </c>
      <c r="B27" s="40" t="s">
        <v>52</v>
      </c>
      <c r="C27" s="40" t="s">
        <v>35</v>
      </c>
      <c r="D27" s="40" t="s">
        <v>4</v>
      </c>
      <c r="E27" s="49"/>
      <c r="F27" s="41"/>
      <c r="G27" s="43">
        <v>0.55000000000000004</v>
      </c>
    </row>
    <row r="28" spans="1:7" x14ac:dyDescent="0.25">
      <c r="A28" s="21"/>
      <c r="B28" s="40"/>
      <c r="C28" s="40"/>
      <c r="D28" s="40" t="s">
        <v>5</v>
      </c>
      <c r="E28" s="49"/>
      <c r="F28" s="41"/>
      <c r="G28" s="43">
        <v>0.57499999999999996</v>
      </c>
    </row>
    <row r="29" spans="1:7" x14ac:dyDescent="0.25">
      <c r="A29" s="21"/>
      <c r="B29" s="40"/>
      <c r="C29" s="40"/>
      <c r="D29" s="40" t="s">
        <v>26</v>
      </c>
      <c r="E29" s="49"/>
      <c r="F29" s="41"/>
      <c r="G29" s="43">
        <v>0.65</v>
      </c>
    </row>
    <row r="30" spans="1:7" x14ac:dyDescent="0.25">
      <c r="A30" s="21"/>
      <c r="B30" s="40"/>
      <c r="C30" s="40"/>
      <c r="D30" s="40" t="s">
        <v>27</v>
      </c>
      <c r="E30" s="49"/>
      <c r="F30" s="41"/>
      <c r="G30" s="43">
        <v>0.7</v>
      </c>
    </row>
    <row r="31" spans="1:7" x14ac:dyDescent="0.25">
      <c r="A31" s="21"/>
      <c r="B31" s="40"/>
      <c r="C31" s="40"/>
      <c r="D31" s="40" t="s">
        <v>28</v>
      </c>
      <c r="E31" s="49"/>
      <c r="F31" s="41"/>
      <c r="G31" s="43">
        <v>0.85</v>
      </c>
    </row>
    <row r="32" spans="1:7" x14ac:dyDescent="0.25">
      <c r="A32" s="21"/>
      <c r="B32" s="40"/>
      <c r="C32" s="40"/>
      <c r="D32" s="40" t="s">
        <v>29</v>
      </c>
      <c r="E32" s="49"/>
      <c r="F32" s="41"/>
      <c r="G32" s="43">
        <v>1</v>
      </c>
    </row>
    <row r="33" spans="1:7" x14ac:dyDescent="0.25">
      <c r="A33" s="21" t="s">
        <v>54</v>
      </c>
      <c r="B33" s="40" t="s">
        <v>52</v>
      </c>
      <c r="C33" s="40" t="s">
        <v>36</v>
      </c>
      <c r="D33" s="40" t="s">
        <v>4</v>
      </c>
      <c r="E33" s="49"/>
      <c r="F33" s="41"/>
      <c r="G33" s="42">
        <v>0.15</v>
      </c>
    </row>
    <row r="34" spans="1:7" x14ac:dyDescent="0.25">
      <c r="A34" s="21"/>
      <c r="B34" s="40"/>
      <c r="C34" s="40"/>
      <c r="D34" s="40" t="s">
        <v>5</v>
      </c>
      <c r="E34" s="49"/>
      <c r="F34" s="41"/>
      <c r="G34" s="42">
        <v>0.17499999999999999</v>
      </c>
    </row>
    <row r="35" spans="1:7" x14ac:dyDescent="0.25">
      <c r="A35" s="21"/>
      <c r="B35" s="40"/>
      <c r="C35" s="40"/>
      <c r="D35" s="40" t="s">
        <v>26</v>
      </c>
      <c r="E35" s="49"/>
      <c r="F35" s="41"/>
      <c r="G35" s="42">
        <v>0.18</v>
      </c>
    </row>
    <row r="36" spans="1:7" x14ac:dyDescent="0.25">
      <c r="A36" s="21"/>
      <c r="B36" s="40"/>
      <c r="C36" s="40"/>
      <c r="D36" s="40" t="s">
        <v>27</v>
      </c>
      <c r="E36" s="49"/>
      <c r="F36" s="41"/>
      <c r="G36" s="42">
        <v>0.2</v>
      </c>
    </row>
    <row r="37" spans="1:7" x14ac:dyDescent="0.25">
      <c r="A37" s="21"/>
      <c r="B37" s="40"/>
      <c r="C37" s="40"/>
      <c r="D37" s="40" t="s">
        <v>28</v>
      </c>
      <c r="E37" s="49"/>
      <c r="F37" s="41"/>
      <c r="G37" s="42">
        <v>0.21</v>
      </c>
    </row>
    <row r="38" spans="1:7" x14ac:dyDescent="0.25">
      <c r="A38" s="21"/>
      <c r="B38" s="40"/>
      <c r="C38" s="40"/>
      <c r="D38" s="40" t="s">
        <v>29</v>
      </c>
      <c r="E38" s="49"/>
      <c r="F38" s="41"/>
      <c r="G38" s="42">
        <v>0.22500000000000001</v>
      </c>
    </row>
    <row r="39" spans="1:7" x14ac:dyDescent="0.25">
      <c r="A39" s="21" t="s">
        <v>53</v>
      </c>
      <c r="B39" s="40" t="s">
        <v>49</v>
      </c>
      <c r="C39" s="40" t="s">
        <v>35</v>
      </c>
      <c r="D39" s="40" t="s">
        <v>4</v>
      </c>
      <c r="E39" s="49"/>
      <c r="F39" s="41"/>
      <c r="G39" s="42">
        <v>0.3</v>
      </c>
    </row>
    <row r="40" spans="1:7" x14ac:dyDescent="0.25">
      <c r="A40" s="21"/>
      <c r="B40" s="40"/>
      <c r="C40" s="40"/>
      <c r="D40" s="40" t="s">
        <v>5</v>
      </c>
      <c r="E40" s="49"/>
      <c r="F40" s="41"/>
      <c r="G40" s="42">
        <v>0.35</v>
      </c>
    </row>
    <row r="41" spans="1:7" x14ac:dyDescent="0.25">
      <c r="A41" s="21"/>
      <c r="B41" s="40"/>
      <c r="C41" s="40"/>
      <c r="D41" s="40" t="s">
        <v>26</v>
      </c>
      <c r="E41" s="49"/>
      <c r="F41" s="41"/>
      <c r="G41" s="42">
        <v>0.5</v>
      </c>
    </row>
    <row r="42" spans="1:7" x14ac:dyDescent="0.25">
      <c r="A42" s="21"/>
      <c r="B42" s="40"/>
      <c r="C42" s="40"/>
      <c r="D42" s="40" t="s">
        <v>27</v>
      </c>
      <c r="E42" s="49"/>
      <c r="F42" s="41"/>
      <c r="G42" s="42">
        <v>0.6</v>
      </c>
    </row>
    <row r="43" spans="1:7" x14ac:dyDescent="0.25">
      <c r="A43" s="21"/>
      <c r="B43" s="40"/>
      <c r="C43" s="40"/>
      <c r="D43" s="40" t="s">
        <v>28</v>
      </c>
      <c r="E43" s="49"/>
      <c r="F43" s="41"/>
      <c r="G43" s="42">
        <v>0.65</v>
      </c>
    </row>
    <row r="44" spans="1:7" x14ac:dyDescent="0.25">
      <c r="A44" s="21"/>
      <c r="B44" s="40"/>
      <c r="C44" s="40"/>
      <c r="D44" s="40" t="s">
        <v>29</v>
      </c>
      <c r="E44" s="49"/>
      <c r="F44" s="41"/>
      <c r="G44" s="42">
        <v>0.7</v>
      </c>
    </row>
    <row r="45" spans="1:7" x14ac:dyDescent="0.25">
      <c r="A45" s="21" t="s">
        <v>53</v>
      </c>
      <c r="B45" s="40" t="s">
        <v>49</v>
      </c>
      <c r="C45" s="40" t="s">
        <v>36</v>
      </c>
      <c r="D45" s="40" t="s">
        <v>4</v>
      </c>
      <c r="E45" s="49"/>
      <c r="F45" s="41"/>
      <c r="G45" s="42">
        <v>0.5</v>
      </c>
    </row>
    <row r="46" spans="1:7" x14ac:dyDescent="0.25">
      <c r="A46" s="21"/>
      <c r="B46" s="40"/>
      <c r="C46" s="40"/>
      <c r="D46" s="40" t="s">
        <v>5</v>
      </c>
      <c r="E46" s="49"/>
      <c r="F46" s="41"/>
      <c r="G46" s="42">
        <v>0.6</v>
      </c>
    </row>
    <row r="47" spans="1:7" x14ac:dyDescent="0.25">
      <c r="A47" s="21"/>
      <c r="B47" s="40"/>
      <c r="C47" s="40"/>
      <c r="D47" s="40" t="s">
        <v>26</v>
      </c>
      <c r="E47" s="49"/>
      <c r="F47" s="41"/>
      <c r="G47" s="42">
        <v>0.7</v>
      </c>
    </row>
    <row r="48" spans="1:7" x14ac:dyDescent="0.25">
      <c r="A48" s="21"/>
      <c r="B48" s="40"/>
      <c r="C48" s="40"/>
      <c r="D48" s="40" t="s">
        <v>27</v>
      </c>
      <c r="E48" s="49"/>
      <c r="F48" s="41"/>
      <c r="G48" s="42">
        <v>0.75</v>
      </c>
    </row>
    <row r="49" spans="1:7" x14ac:dyDescent="0.25">
      <c r="A49" s="21"/>
      <c r="B49" s="40"/>
      <c r="C49" s="40"/>
      <c r="D49" s="40" t="s">
        <v>28</v>
      </c>
      <c r="E49" s="49"/>
      <c r="F49" s="41"/>
      <c r="G49" s="42">
        <v>0.8</v>
      </c>
    </row>
    <row r="50" spans="1:7" ht="15.75" customHeight="1" thickBot="1" x14ac:dyDescent="0.3">
      <c r="A50" s="22"/>
      <c r="B50" s="23"/>
      <c r="C50" s="23"/>
      <c r="D50" s="23" t="s">
        <v>29</v>
      </c>
      <c r="E50" s="50"/>
      <c r="F50" s="44"/>
      <c r="G50" s="45">
        <v>0.9</v>
      </c>
    </row>
  </sheetData>
  <pageMargins left="0.7" right="0.7" top="0.75" bottom="0.75" header="0.3" footer="0.3"/>
  <pageSetup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FFFF00"/>
  </sheetPr>
  <dimension ref="A1:C4"/>
  <sheetViews>
    <sheetView workbookViewId="0">
      <selection activeCell="F36" sqref="F36"/>
    </sheetView>
  </sheetViews>
  <sheetFormatPr defaultRowHeight="15" x14ac:dyDescent="0.25"/>
  <sheetData>
    <row r="1" spans="1:3" s="14" customFormat="1" x14ac:dyDescent="0.25">
      <c r="A1" s="14" t="s">
        <v>37</v>
      </c>
    </row>
    <row r="2" spans="1:3" x14ac:dyDescent="0.25">
      <c r="A2" t="s">
        <v>2</v>
      </c>
      <c r="B2" t="s">
        <v>31</v>
      </c>
    </row>
    <row r="3" spans="1:3" x14ac:dyDescent="0.25">
      <c r="A3" t="s">
        <v>8</v>
      </c>
      <c r="B3" t="s">
        <v>36</v>
      </c>
      <c r="C3">
        <v>1</v>
      </c>
    </row>
    <row r="4" spans="1:3" x14ac:dyDescent="0.25">
      <c r="A4" t="s">
        <v>10</v>
      </c>
      <c r="B4" t="s">
        <v>35</v>
      </c>
      <c r="C4">
        <v>1</v>
      </c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33"/>
  <sheetViews>
    <sheetView workbookViewId="0">
      <selection activeCell="I12" sqref="I12"/>
    </sheetView>
  </sheetViews>
  <sheetFormatPr defaultRowHeight="15" x14ac:dyDescent="0.25"/>
  <cols>
    <col min="1" max="1" width="9.140625" style="16"/>
    <col min="2" max="8" width="9.140625" style="16" customWidth="1"/>
  </cols>
  <sheetData>
    <row r="1" spans="1:7" s="14" customFormat="1" x14ac:dyDescent="0.25"/>
    <row r="2" spans="1:7" x14ac:dyDescent="0.25">
      <c r="A2" s="16" t="s">
        <v>48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6" t="s">
        <v>49</v>
      </c>
      <c r="B3" t="s">
        <v>8</v>
      </c>
      <c r="C3" t="s">
        <v>9</v>
      </c>
      <c r="D3">
        <v>0.7</v>
      </c>
      <c r="E3">
        <v>0.7</v>
      </c>
      <c r="F3">
        <v>0.7</v>
      </c>
      <c r="G3">
        <v>2030</v>
      </c>
    </row>
    <row r="4" spans="1:7" s="16" customFormat="1" x14ac:dyDescent="0.25">
      <c r="A4" s="16" t="s">
        <v>49</v>
      </c>
      <c r="B4" s="16" t="s">
        <v>8</v>
      </c>
      <c r="C4" s="16" t="s">
        <v>11</v>
      </c>
      <c r="D4" s="16">
        <v>1</v>
      </c>
      <c r="E4" s="16">
        <v>0.45</v>
      </c>
      <c r="F4" s="16">
        <v>0.7</v>
      </c>
      <c r="G4" s="16">
        <v>2030</v>
      </c>
    </row>
    <row r="5" spans="1:7" s="16" customFormat="1" x14ac:dyDescent="0.25">
      <c r="A5" s="16" t="s">
        <v>49</v>
      </c>
      <c r="B5" s="16" t="s">
        <v>8</v>
      </c>
      <c r="C5" s="16" t="s">
        <v>12</v>
      </c>
      <c r="D5" s="16">
        <v>0.5</v>
      </c>
      <c r="E5" s="16">
        <v>0.35</v>
      </c>
      <c r="F5" s="16">
        <v>0.4</v>
      </c>
      <c r="G5" s="16">
        <v>2030</v>
      </c>
    </row>
    <row r="6" spans="1:7" x14ac:dyDescent="0.25">
      <c r="A6" s="16" t="s">
        <v>49</v>
      </c>
      <c r="B6" t="s">
        <v>10</v>
      </c>
      <c r="C6" t="s">
        <v>11</v>
      </c>
      <c r="D6">
        <v>0.3</v>
      </c>
      <c r="E6">
        <v>0.25</v>
      </c>
      <c r="F6">
        <v>0.2</v>
      </c>
      <c r="G6">
        <v>2035</v>
      </c>
    </row>
    <row r="7" spans="1:7" x14ac:dyDescent="0.25">
      <c r="A7" s="16" t="s">
        <v>49</v>
      </c>
      <c r="B7" t="s">
        <v>10</v>
      </c>
      <c r="C7" t="s">
        <v>12</v>
      </c>
      <c r="D7">
        <v>0.3</v>
      </c>
      <c r="E7">
        <v>0.25</v>
      </c>
      <c r="F7">
        <v>0.2</v>
      </c>
      <c r="G7">
        <v>2035</v>
      </c>
    </row>
    <row r="33" ht="12.75" customHeight="1" x14ac:dyDescent="0.25"/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D4"/>
  <sheetViews>
    <sheetView workbookViewId="0">
      <selection activeCell="D11" sqref="D11"/>
    </sheetView>
  </sheetViews>
  <sheetFormatPr defaultRowHeight="15" x14ac:dyDescent="0.25"/>
  <cols>
    <col min="1" max="1" width="12.28515625" style="28" bestFit="1" customWidth="1"/>
  </cols>
  <sheetData>
    <row r="1" spans="1:82" s="14" customFormat="1" ht="15.75" thickBot="1" x14ac:dyDescent="0.3">
      <c r="A1" s="28"/>
    </row>
    <row r="2" spans="1:82" ht="15.75" thickBot="1" x14ac:dyDescent="0.3">
      <c r="A2" s="28" t="s">
        <v>55</v>
      </c>
      <c r="B2" s="36">
        <v>2000</v>
      </c>
      <c r="C2" s="37">
        <v>2001</v>
      </c>
      <c r="D2" s="37">
        <v>2002</v>
      </c>
      <c r="E2" s="37">
        <v>2003</v>
      </c>
      <c r="F2" s="37">
        <v>2004</v>
      </c>
      <c r="G2" s="37">
        <v>2005</v>
      </c>
      <c r="H2" s="37">
        <v>2006</v>
      </c>
      <c r="I2" s="37">
        <v>2007</v>
      </c>
      <c r="J2" s="37">
        <v>2008</v>
      </c>
      <c r="K2" s="37">
        <v>2009</v>
      </c>
      <c r="L2" s="37">
        <v>2010</v>
      </c>
      <c r="M2" s="37">
        <v>2011</v>
      </c>
      <c r="N2" s="37">
        <v>2012</v>
      </c>
      <c r="O2" s="37">
        <v>2013</v>
      </c>
      <c r="P2" s="37">
        <v>2014</v>
      </c>
      <c r="Q2" s="37">
        <v>2015</v>
      </c>
      <c r="R2" s="37">
        <v>2016</v>
      </c>
      <c r="S2" s="37">
        <v>2017</v>
      </c>
      <c r="T2" s="37">
        <v>2018</v>
      </c>
      <c r="U2" s="37">
        <v>2019</v>
      </c>
      <c r="V2" s="37">
        <v>2020</v>
      </c>
      <c r="W2" s="37">
        <v>2021</v>
      </c>
      <c r="X2" s="37">
        <v>2022</v>
      </c>
      <c r="Y2" s="37">
        <v>2023</v>
      </c>
      <c r="Z2" s="37">
        <v>2024</v>
      </c>
      <c r="AA2" s="37">
        <v>2025</v>
      </c>
      <c r="AB2" s="37">
        <v>2026</v>
      </c>
      <c r="AC2" s="37">
        <v>2027</v>
      </c>
      <c r="AD2" s="37">
        <v>2028</v>
      </c>
      <c r="AE2" s="37">
        <v>2029</v>
      </c>
      <c r="AF2" s="37">
        <v>2030</v>
      </c>
      <c r="AG2" s="37">
        <v>2031</v>
      </c>
      <c r="AH2" s="37">
        <v>2032</v>
      </c>
      <c r="AI2" s="37">
        <v>2033</v>
      </c>
      <c r="AJ2" s="37">
        <v>2034</v>
      </c>
      <c r="AK2" s="37">
        <v>2035</v>
      </c>
      <c r="AL2" s="37">
        <v>2036</v>
      </c>
      <c r="AM2" s="37">
        <v>2037</v>
      </c>
      <c r="AN2" s="37">
        <v>2038</v>
      </c>
      <c r="AO2" s="37">
        <v>2039</v>
      </c>
      <c r="AP2" s="37">
        <v>2040</v>
      </c>
      <c r="AQ2" s="37">
        <v>2041</v>
      </c>
      <c r="AR2" s="37">
        <v>2042</v>
      </c>
      <c r="AS2" s="37">
        <v>2043</v>
      </c>
      <c r="AT2" s="37">
        <v>2044</v>
      </c>
      <c r="AU2" s="37">
        <v>2045</v>
      </c>
      <c r="AV2" s="37">
        <v>2046</v>
      </c>
      <c r="AW2" s="37">
        <v>2047</v>
      </c>
      <c r="AX2" s="37">
        <v>2048</v>
      </c>
      <c r="AY2" s="37">
        <v>2049</v>
      </c>
      <c r="AZ2" s="37">
        <v>2050</v>
      </c>
      <c r="BA2" s="38">
        <v>2051</v>
      </c>
      <c r="BB2" s="38">
        <v>2052</v>
      </c>
      <c r="BC2" s="38">
        <v>2053</v>
      </c>
      <c r="BD2" s="38">
        <v>2054</v>
      </c>
      <c r="BE2" s="38">
        <v>2055</v>
      </c>
      <c r="BF2" s="38">
        <v>2056</v>
      </c>
      <c r="BG2" s="38">
        <v>2057</v>
      </c>
      <c r="BH2" s="38">
        <v>2058</v>
      </c>
      <c r="BI2" s="38">
        <v>2059</v>
      </c>
      <c r="BJ2" s="38">
        <v>2060</v>
      </c>
      <c r="BK2" s="38">
        <v>2061</v>
      </c>
      <c r="BL2" s="38">
        <v>2062</v>
      </c>
      <c r="BM2" s="38">
        <v>2063</v>
      </c>
      <c r="BN2" s="38">
        <v>2064</v>
      </c>
      <c r="BO2" s="38">
        <v>2065</v>
      </c>
      <c r="BP2" s="38">
        <v>2066</v>
      </c>
      <c r="BQ2" s="38">
        <v>2067</v>
      </c>
      <c r="BR2" s="38">
        <v>2068</v>
      </c>
      <c r="BS2" s="38">
        <v>2069</v>
      </c>
      <c r="BT2" s="38">
        <v>2070</v>
      </c>
      <c r="BU2" s="38">
        <v>2071</v>
      </c>
      <c r="BV2" s="38">
        <v>2072</v>
      </c>
      <c r="BW2" s="38">
        <v>2073</v>
      </c>
      <c r="BX2" s="38">
        <v>2074</v>
      </c>
      <c r="BY2" s="38">
        <v>2075</v>
      </c>
      <c r="BZ2" s="38">
        <v>2076</v>
      </c>
      <c r="CA2" s="38">
        <v>2077</v>
      </c>
      <c r="CB2" s="38">
        <v>2078</v>
      </c>
      <c r="CC2" s="38">
        <v>2079</v>
      </c>
      <c r="CD2" s="39">
        <v>2080</v>
      </c>
    </row>
    <row r="3" spans="1:82" x14ac:dyDescent="0.25">
      <c r="A3" s="28" t="s">
        <v>12</v>
      </c>
      <c r="B3" s="28">
        <f>C3/1.005-300</f>
        <v>271218.87127999583</v>
      </c>
      <c r="C3" s="28">
        <f t="shared" ref="C3:U3" si="0">D3/1.005</f>
        <v>272876.46563639579</v>
      </c>
      <c r="D3" s="28">
        <f t="shared" si="0"/>
        <v>274240.84796457773</v>
      </c>
      <c r="E3" s="28">
        <f t="shared" si="0"/>
        <v>275612.05220440059</v>
      </c>
      <c r="F3" s="28">
        <f t="shared" si="0"/>
        <v>276990.11246542254</v>
      </c>
      <c r="G3" s="28">
        <f t="shared" si="0"/>
        <v>278375.06302774965</v>
      </c>
      <c r="H3" s="28">
        <f t="shared" si="0"/>
        <v>279766.93834288837</v>
      </c>
      <c r="I3" s="28">
        <f t="shared" si="0"/>
        <v>281165.77303460281</v>
      </c>
      <c r="J3" s="28">
        <f t="shared" si="0"/>
        <v>282571.60189977579</v>
      </c>
      <c r="K3" s="28">
        <f t="shared" si="0"/>
        <v>283984.45990927465</v>
      </c>
      <c r="L3" s="28">
        <f t="shared" si="0"/>
        <v>285404.38220882101</v>
      </c>
      <c r="M3" s="28">
        <f t="shared" si="0"/>
        <v>286831.4041198651</v>
      </c>
      <c r="N3" s="28">
        <f t="shared" si="0"/>
        <v>288265.56114046439</v>
      </c>
      <c r="O3" s="28">
        <f t="shared" si="0"/>
        <v>289706.88894616667</v>
      </c>
      <c r="P3" s="28">
        <f t="shared" si="0"/>
        <v>291155.42339089746</v>
      </c>
      <c r="Q3" s="28">
        <f t="shared" si="0"/>
        <v>292611.2005078519</v>
      </c>
      <c r="R3" s="28">
        <f t="shared" si="0"/>
        <v>294074.25651039113</v>
      </c>
      <c r="S3" s="28">
        <f t="shared" si="0"/>
        <v>295544.62779294304</v>
      </c>
      <c r="T3" s="28">
        <f t="shared" si="0"/>
        <v>297022.35093190771</v>
      </c>
      <c r="U3" s="28">
        <f t="shared" si="0"/>
        <v>298507.46268656722</v>
      </c>
      <c r="V3" s="28">
        <v>300000</v>
      </c>
      <c r="W3" s="28">
        <f t="shared" ref="W3:BB3" si="1">V3*1.005</f>
        <v>301499.99999999994</v>
      </c>
      <c r="X3" s="28">
        <f t="shared" si="1"/>
        <v>303007.49999999988</v>
      </c>
      <c r="Y3" s="28">
        <f t="shared" si="1"/>
        <v>304522.53749999986</v>
      </c>
      <c r="Z3" s="28">
        <f t="shared" si="1"/>
        <v>306045.15018749982</v>
      </c>
      <c r="AA3" s="28">
        <f t="shared" si="1"/>
        <v>307575.3759384373</v>
      </c>
      <c r="AB3" s="28">
        <f t="shared" si="1"/>
        <v>309113.25281812943</v>
      </c>
      <c r="AC3" s="28">
        <f t="shared" si="1"/>
        <v>310658.81908222003</v>
      </c>
      <c r="AD3" s="28">
        <f t="shared" si="1"/>
        <v>312212.11317763111</v>
      </c>
      <c r="AE3" s="28">
        <f t="shared" si="1"/>
        <v>313773.17374351923</v>
      </c>
      <c r="AF3" s="28">
        <f t="shared" si="1"/>
        <v>315342.03961223678</v>
      </c>
      <c r="AG3" s="28">
        <f t="shared" si="1"/>
        <v>316918.74981029792</v>
      </c>
      <c r="AH3" s="28">
        <f t="shared" si="1"/>
        <v>318503.34355934936</v>
      </c>
      <c r="AI3" s="28">
        <f t="shared" si="1"/>
        <v>320095.8602771461</v>
      </c>
      <c r="AJ3" s="28">
        <f t="shared" si="1"/>
        <v>321696.3395785318</v>
      </c>
      <c r="AK3" s="28">
        <f t="shared" si="1"/>
        <v>323304.82127642445</v>
      </c>
      <c r="AL3" s="28">
        <f t="shared" si="1"/>
        <v>324921.34538280655</v>
      </c>
      <c r="AM3" s="28">
        <f t="shared" si="1"/>
        <v>326545.95210972056</v>
      </c>
      <c r="AN3" s="28">
        <f t="shared" si="1"/>
        <v>328178.68187026912</v>
      </c>
      <c r="AO3" s="28">
        <f t="shared" si="1"/>
        <v>329819.57527962042</v>
      </c>
      <c r="AP3" s="28">
        <f t="shared" si="1"/>
        <v>331468.67315601849</v>
      </c>
      <c r="AQ3" s="28">
        <f t="shared" si="1"/>
        <v>333126.01652179856</v>
      </c>
      <c r="AR3" s="28">
        <f t="shared" si="1"/>
        <v>334791.64660440752</v>
      </c>
      <c r="AS3" s="28">
        <f t="shared" si="1"/>
        <v>336465.60483742954</v>
      </c>
      <c r="AT3" s="28">
        <f t="shared" si="1"/>
        <v>338147.93286161666</v>
      </c>
      <c r="AU3" s="28">
        <f t="shared" si="1"/>
        <v>339838.67252592469</v>
      </c>
      <c r="AV3" s="28">
        <f t="shared" si="1"/>
        <v>341537.86588855425</v>
      </c>
      <c r="AW3" s="28">
        <f t="shared" si="1"/>
        <v>343245.555217997</v>
      </c>
      <c r="AX3" s="28">
        <f t="shared" si="1"/>
        <v>344961.78299408697</v>
      </c>
      <c r="AY3" s="28">
        <f t="shared" si="1"/>
        <v>346686.59190905734</v>
      </c>
      <c r="AZ3" s="28">
        <f t="shared" si="1"/>
        <v>348420.02486860257</v>
      </c>
      <c r="BA3" s="28">
        <f t="shared" si="1"/>
        <v>350162.12499294552</v>
      </c>
      <c r="BB3" s="28">
        <f t="shared" si="1"/>
        <v>351912.93561791023</v>
      </c>
      <c r="BC3" s="28">
        <f t="shared" ref="BC3:CD3" si="2">BB3*1.005</f>
        <v>353672.50029599975</v>
      </c>
      <c r="BD3" s="28">
        <f t="shared" si="2"/>
        <v>355440.86279747973</v>
      </c>
      <c r="BE3" s="28">
        <f t="shared" si="2"/>
        <v>357218.06711146707</v>
      </c>
      <c r="BF3" s="28">
        <f t="shared" si="2"/>
        <v>359004.15744702436</v>
      </c>
      <c r="BG3" s="28">
        <f t="shared" si="2"/>
        <v>360799.17823425942</v>
      </c>
      <c r="BH3" s="28">
        <f t="shared" si="2"/>
        <v>362603.1741254307</v>
      </c>
      <c r="BI3" s="28">
        <f t="shared" si="2"/>
        <v>364416.18999605783</v>
      </c>
      <c r="BJ3" s="28">
        <f t="shared" si="2"/>
        <v>366238.27094603807</v>
      </c>
      <c r="BK3" s="28">
        <f t="shared" si="2"/>
        <v>368069.46230076824</v>
      </c>
      <c r="BL3" s="28">
        <f t="shared" si="2"/>
        <v>369909.80961227202</v>
      </c>
      <c r="BM3" s="28">
        <f t="shared" si="2"/>
        <v>371759.35866033332</v>
      </c>
      <c r="BN3" s="28">
        <f t="shared" si="2"/>
        <v>373618.15545363497</v>
      </c>
      <c r="BO3" s="28">
        <f t="shared" si="2"/>
        <v>375486.24623090308</v>
      </c>
      <c r="BP3" s="28">
        <f t="shared" si="2"/>
        <v>377363.67746205756</v>
      </c>
      <c r="BQ3" s="28">
        <f t="shared" si="2"/>
        <v>379250.49584936781</v>
      </c>
      <c r="BR3" s="28">
        <f t="shared" si="2"/>
        <v>381146.74832861463</v>
      </c>
      <c r="BS3" s="28">
        <f t="shared" si="2"/>
        <v>383052.48207025765</v>
      </c>
      <c r="BT3" s="28">
        <f t="shared" si="2"/>
        <v>384967.7444806089</v>
      </c>
      <c r="BU3" s="28">
        <f t="shared" si="2"/>
        <v>386892.58320301189</v>
      </c>
      <c r="BV3" s="28">
        <f t="shared" si="2"/>
        <v>388827.0461190269</v>
      </c>
      <c r="BW3" s="28">
        <f t="shared" si="2"/>
        <v>390771.18134962197</v>
      </c>
      <c r="BX3" s="28">
        <f t="shared" si="2"/>
        <v>392725.03725637007</v>
      </c>
      <c r="BY3" s="28">
        <f t="shared" si="2"/>
        <v>394688.66244265187</v>
      </c>
      <c r="BZ3" s="28">
        <f t="shared" si="2"/>
        <v>396662.1057548651</v>
      </c>
      <c r="CA3" s="28">
        <f t="shared" si="2"/>
        <v>398645.41628363938</v>
      </c>
      <c r="CB3" s="28">
        <f t="shared" si="2"/>
        <v>400638.64336505753</v>
      </c>
      <c r="CC3" s="28">
        <f t="shared" si="2"/>
        <v>402641.83658188279</v>
      </c>
      <c r="CD3" s="28">
        <f t="shared" si="2"/>
        <v>404655.04576479219</v>
      </c>
    </row>
    <row r="4" spans="1:82" x14ac:dyDescent="0.25">
      <c r="A4" s="28" t="s">
        <v>11</v>
      </c>
      <c r="B4" s="28">
        <f t="shared" ref="B4:U4" si="3">C4/1.01</f>
        <v>163908.89406745907</v>
      </c>
      <c r="C4" s="28">
        <f t="shared" si="3"/>
        <v>165547.98300813365</v>
      </c>
      <c r="D4" s="28">
        <f t="shared" si="3"/>
        <v>167203.462838215</v>
      </c>
      <c r="E4" s="28">
        <f t="shared" si="3"/>
        <v>168875.49746659715</v>
      </c>
      <c r="F4" s="28">
        <f t="shared" si="3"/>
        <v>170564.25244126312</v>
      </c>
      <c r="G4" s="28">
        <f t="shared" si="3"/>
        <v>172269.89496567575</v>
      </c>
      <c r="H4" s="28">
        <f t="shared" si="3"/>
        <v>173992.59391533252</v>
      </c>
      <c r="I4" s="28">
        <f t="shared" si="3"/>
        <v>175732.51985448584</v>
      </c>
      <c r="J4" s="28">
        <f t="shared" si="3"/>
        <v>177489.8450530307</v>
      </c>
      <c r="K4" s="28">
        <f t="shared" si="3"/>
        <v>179264.74350356101</v>
      </c>
      <c r="L4" s="28">
        <f t="shared" si="3"/>
        <v>181057.39093859663</v>
      </c>
      <c r="M4" s="28">
        <f t="shared" si="3"/>
        <v>182867.9648479826</v>
      </c>
      <c r="N4" s="28">
        <f t="shared" si="3"/>
        <v>184696.64449646242</v>
      </c>
      <c r="O4" s="28">
        <f t="shared" si="3"/>
        <v>186543.61094142706</v>
      </c>
      <c r="P4" s="28">
        <f t="shared" si="3"/>
        <v>188409.04705084133</v>
      </c>
      <c r="Q4" s="28">
        <f t="shared" si="3"/>
        <v>190293.13752134974</v>
      </c>
      <c r="R4" s="28">
        <f t="shared" si="3"/>
        <v>192196.06889656323</v>
      </c>
      <c r="S4" s="28">
        <f t="shared" si="3"/>
        <v>194118.02958552886</v>
      </c>
      <c r="T4" s="28">
        <f t="shared" si="3"/>
        <v>196059.20988138416</v>
      </c>
      <c r="U4" s="28">
        <f t="shared" si="3"/>
        <v>198019.80198019801</v>
      </c>
      <c r="V4" s="28">
        <v>200000</v>
      </c>
      <c r="W4" s="28">
        <f>V4*1.01</f>
        <v>202000</v>
      </c>
      <c r="X4" s="28">
        <f>W4*1.01</f>
        <v>204020</v>
      </c>
      <c r="Y4" s="28">
        <f>X4*1.01</f>
        <v>206060.2</v>
      </c>
      <c r="Z4" s="28">
        <f>Y4*1.01</f>
        <v>208120.80200000003</v>
      </c>
      <c r="AA4" s="28">
        <f t="shared" ref="AA4:CD4" si="4">Z4*1.01</f>
        <v>210202.01002000002</v>
      </c>
      <c r="AB4" s="28">
        <f t="shared" si="4"/>
        <v>212304.03012020001</v>
      </c>
      <c r="AC4" s="28">
        <f t="shared" si="4"/>
        <v>214427.07042140202</v>
      </c>
      <c r="AD4" s="28">
        <f t="shared" si="4"/>
        <v>216571.34112561605</v>
      </c>
      <c r="AE4" s="28">
        <f t="shared" si="4"/>
        <v>218737.05453687222</v>
      </c>
      <c r="AF4" s="28">
        <f t="shared" si="4"/>
        <v>220924.42508224095</v>
      </c>
      <c r="AG4" s="28">
        <f t="shared" si="4"/>
        <v>223133.66933306336</v>
      </c>
      <c r="AH4" s="28">
        <f t="shared" si="4"/>
        <v>225365.006026394</v>
      </c>
      <c r="AI4" s="28">
        <f t="shared" si="4"/>
        <v>227618.65608665792</v>
      </c>
      <c r="AJ4" s="28">
        <f t="shared" si="4"/>
        <v>229894.84264752449</v>
      </c>
      <c r="AK4" s="28">
        <f t="shared" si="4"/>
        <v>232193.79107399975</v>
      </c>
      <c r="AL4" s="28">
        <f t="shared" si="4"/>
        <v>234515.72898473975</v>
      </c>
      <c r="AM4" s="28">
        <f t="shared" si="4"/>
        <v>236860.88627458716</v>
      </c>
      <c r="AN4" s="28">
        <f t="shared" si="4"/>
        <v>239229.49513733303</v>
      </c>
      <c r="AO4" s="28">
        <f t="shared" si="4"/>
        <v>241621.79008870636</v>
      </c>
      <c r="AP4" s="28">
        <f t="shared" si="4"/>
        <v>244038.00798959343</v>
      </c>
      <c r="AQ4" s="28">
        <f t="shared" si="4"/>
        <v>246478.38806948936</v>
      </c>
      <c r="AR4" s="28">
        <f t="shared" si="4"/>
        <v>248943.17195018425</v>
      </c>
      <c r="AS4" s="28">
        <f t="shared" si="4"/>
        <v>251432.6036696861</v>
      </c>
      <c r="AT4" s="28">
        <f t="shared" si="4"/>
        <v>253946.92970638297</v>
      </c>
      <c r="AU4" s="28">
        <f t="shared" si="4"/>
        <v>256486.3990034468</v>
      </c>
      <c r="AV4" s="28">
        <f t="shared" si="4"/>
        <v>259051.26299348127</v>
      </c>
      <c r="AW4" s="28">
        <f t="shared" si="4"/>
        <v>261641.77562341609</v>
      </c>
      <c r="AX4" s="28">
        <f t="shared" si="4"/>
        <v>264258.19337965024</v>
      </c>
      <c r="AY4" s="28">
        <f t="shared" si="4"/>
        <v>266900.77531344676</v>
      </c>
      <c r="AZ4" s="28">
        <f t="shared" si="4"/>
        <v>269569.78306658124</v>
      </c>
      <c r="BA4" s="28">
        <f t="shared" si="4"/>
        <v>272265.48089724703</v>
      </c>
      <c r="BB4" s="28">
        <f t="shared" si="4"/>
        <v>274988.13570621953</v>
      </c>
      <c r="BC4" s="28">
        <f t="shared" si="4"/>
        <v>277738.01706328173</v>
      </c>
      <c r="BD4" s="28">
        <f t="shared" si="4"/>
        <v>280515.39723391453</v>
      </c>
      <c r="BE4" s="28">
        <f t="shared" si="4"/>
        <v>283320.5512062537</v>
      </c>
      <c r="BF4" s="28">
        <f t="shared" si="4"/>
        <v>286153.75671831623</v>
      </c>
      <c r="BG4" s="28">
        <f t="shared" si="4"/>
        <v>289015.29428549937</v>
      </c>
      <c r="BH4" s="28">
        <f t="shared" si="4"/>
        <v>291905.44722835434</v>
      </c>
      <c r="BI4" s="28">
        <f t="shared" si="4"/>
        <v>294824.50170063786</v>
      </c>
      <c r="BJ4" s="28">
        <f t="shared" si="4"/>
        <v>297772.74671764422</v>
      </c>
      <c r="BK4" s="28">
        <f t="shared" si="4"/>
        <v>300750.47418482066</v>
      </c>
      <c r="BL4" s="28">
        <f t="shared" si="4"/>
        <v>303757.97892666887</v>
      </c>
      <c r="BM4" s="28">
        <f t="shared" si="4"/>
        <v>306795.55871593556</v>
      </c>
      <c r="BN4" s="28">
        <f t="shared" si="4"/>
        <v>309863.51430309494</v>
      </c>
      <c r="BO4" s="28">
        <f t="shared" si="4"/>
        <v>312962.1494461259</v>
      </c>
      <c r="BP4" s="28">
        <f t="shared" si="4"/>
        <v>316091.77094058716</v>
      </c>
      <c r="BQ4" s="28">
        <f t="shared" si="4"/>
        <v>319252.68864999304</v>
      </c>
      <c r="BR4" s="28">
        <f t="shared" si="4"/>
        <v>322445.21553649299</v>
      </c>
      <c r="BS4" s="28">
        <f t="shared" si="4"/>
        <v>325669.6676918579</v>
      </c>
      <c r="BT4" s="28">
        <f t="shared" si="4"/>
        <v>328926.3643687765</v>
      </c>
      <c r="BU4" s="28">
        <f t="shared" si="4"/>
        <v>332215.62801246427</v>
      </c>
      <c r="BV4" s="28">
        <f t="shared" si="4"/>
        <v>335537.78429258888</v>
      </c>
      <c r="BW4" s="28">
        <f t="shared" si="4"/>
        <v>338893.16213551478</v>
      </c>
      <c r="BX4" s="28">
        <f t="shared" si="4"/>
        <v>342282.09375686996</v>
      </c>
      <c r="BY4" s="28">
        <f t="shared" si="4"/>
        <v>345704.91469443869</v>
      </c>
      <c r="BZ4" s="28">
        <f t="shared" si="4"/>
        <v>349161.96384138305</v>
      </c>
      <c r="CA4" s="28">
        <f t="shared" si="4"/>
        <v>352653.58347979689</v>
      </c>
      <c r="CB4" s="28">
        <f t="shared" si="4"/>
        <v>356180.11931459483</v>
      </c>
      <c r="CC4" s="28">
        <f t="shared" si="4"/>
        <v>359741.92050774081</v>
      </c>
      <c r="CD4" s="28">
        <f t="shared" si="4"/>
        <v>363339.33971281821</v>
      </c>
    </row>
  </sheetData>
  <pageMargins left="0.7" right="0.7" top="0.75" bottom="0.75" header="0.3" footer="0.3"/>
  <pageSetup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"/>
  <sheetViews>
    <sheetView workbookViewId="0">
      <selection activeCell="I48" sqref="I48"/>
    </sheetView>
  </sheetViews>
  <sheetFormatPr defaultRowHeight="15" x14ac:dyDescent="0.25"/>
  <sheetData>
    <row r="1" s="14" customFormat="1" x14ac:dyDescent="0.25"/>
  </sheetData>
  <pageMargins left="0.7" right="0.7" top="0.75" bottom="0.75" header="0.3" footer="0.3"/>
  <pageSetup orientation="portrait" horizontalDpi="4294967293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9604-0477-4296-92AB-E87FF5ABA3A8}">
  <sheetPr>
    <tabColor rgb="FFFFFF00"/>
  </sheetPr>
  <dimension ref="A1:B84"/>
  <sheetViews>
    <sheetView workbookViewId="0">
      <selection activeCell="A4" sqref="A4"/>
    </sheetView>
  </sheetViews>
  <sheetFormatPr defaultRowHeight="15" x14ac:dyDescent="0.25"/>
  <cols>
    <col min="1" max="1" width="11.85546875" style="26" bestFit="1" customWidth="1"/>
    <col min="2" max="2" width="9.140625" style="16" customWidth="1"/>
    <col min="3" max="16384" width="9.140625" style="16"/>
  </cols>
  <sheetData>
    <row r="1" spans="1:2" s="14" customFormat="1" x14ac:dyDescent="0.25">
      <c r="A1" s="11"/>
      <c r="B1" s="13"/>
    </row>
    <row r="2" spans="1:2" x14ac:dyDescent="0.25">
      <c r="B2" s="8"/>
    </row>
    <row r="3" spans="1:2" x14ac:dyDescent="0.25">
      <c r="A3" s="26" t="s">
        <v>57</v>
      </c>
      <c r="B3" s="8">
        <v>0.9</v>
      </c>
    </row>
    <row r="55" spans="1:2" x14ac:dyDescent="0.25">
      <c r="A55" s="15"/>
      <c r="B55" s="9"/>
    </row>
    <row r="56" spans="1:2" x14ac:dyDescent="0.25">
      <c r="A56" s="15"/>
      <c r="B56" s="9"/>
    </row>
    <row r="57" spans="1:2" x14ac:dyDescent="0.25">
      <c r="A57" s="15"/>
      <c r="B57" s="9"/>
    </row>
    <row r="58" spans="1:2" x14ac:dyDescent="0.25">
      <c r="A58" s="15"/>
      <c r="B58" s="9"/>
    </row>
    <row r="59" spans="1:2" x14ac:dyDescent="0.25">
      <c r="A59" s="15"/>
      <c r="B59" s="9"/>
    </row>
    <row r="60" spans="1:2" x14ac:dyDescent="0.25">
      <c r="A60" s="15"/>
      <c r="B60" s="9"/>
    </row>
    <row r="61" spans="1:2" x14ac:dyDescent="0.25">
      <c r="A61" s="15"/>
      <c r="B61" s="9"/>
    </row>
    <row r="62" spans="1:2" x14ac:dyDescent="0.25">
      <c r="A62" s="15"/>
      <c r="B62" s="9"/>
    </row>
    <row r="63" spans="1:2" x14ac:dyDescent="0.25">
      <c r="A63" s="15"/>
      <c r="B63" s="9"/>
    </row>
    <row r="64" spans="1:2" x14ac:dyDescent="0.25">
      <c r="A64" s="15"/>
      <c r="B64" s="9"/>
    </row>
    <row r="65" spans="1:2" x14ac:dyDescent="0.25">
      <c r="A65" s="15"/>
      <c r="B65" s="9"/>
    </row>
    <row r="66" spans="1:2" x14ac:dyDescent="0.25">
      <c r="A66" s="15"/>
      <c r="B66" s="9"/>
    </row>
    <row r="67" spans="1:2" x14ac:dyDescent="0.25">
      <c r="A67" s="15"/>
      <c r="B67" s="9"/>
    </row>
    <row r="68" spans="1:2" x14ac:dyDescent="0.25">
      <c r="A68" s="15"/>
      <c r="B68" s="9"/>
    </row>
    <row r="69" spans="1:2" x14ac:dyDescent="0.25">
      <c r="A69" s="15"/>
      <c r="B69" s="9"/>
    </row>
    <row r="70" spans="1:2" x14ac:dyDescent="0.25">
      <c r="A70" s="15"/>
      <c r="B70" s="9"/>
    </row>
    <row r="71" spans="1:2" x14ac:dyDescent="0.25">
      <c r="A71" s="15"/>
      <c r="B71" s="9"/>
    </row>
    <row r="72" spans="1:2" x14ac:dyDescent="0.25">
      <c r="A72" s="15"/>
      <c r="B72" s="9"/>
    </row>
    <row r="73" spans="1:2" x14ac:dyDescent="0.25">
      <c r="A73" s="15"/>
      <c r="B73" s="9"/>
    </row>
    <row r="74" spans="1:2" x14ac:dyDescent="0.25">
      <c r="A74" s="15"/>
      <c r="B74" s="9"/>
    </row>
    <row r="75" spans="1:2" x14ac:dyDescent="0.25">
      <c r="A75" s="15"/>
      <c r="B75" s="9"/>
    </row>
    <row r="76" spans="1:2" x14ac:dyDescent="0.25">
      <c r="A76" s="15"/>
      <c r="B76" s="9"/>
    </row>
    <row r="77" spans="1:2" x14ac:dyDescent="0.25">
      <c r="A77" s="15"/>
      <c r="B77" s="9"/>
    </row>
    <row r="78" spans="1:2" x14ac:dyDescent="0.25">
      <c r="A78" s="15"/>
      <c r="B78" s="9"/>
    </row>
    <row r="79" spans="1:2" x14ac:dyDescent="0.25">
      <c r="A79" s="15"/>
      <c r="B79" s="9"/>
    </row>
    <row r="80" spans="1:2" x14ac:dyDescent="0.25">
      <c r="A80" s="15"/>
      <c r="B80" s="9"/>
    </row>
    <row r="81" spans="1:2" x14ac:dyDescent="0.25">
      <c r="A81" s="15"/>
      <c r="B81" s="9"/>
    </row>
    <row r="82" spans="1:2" x14ac:dyDescent="0.25">
      <c r="A82" s="15"/>
      <c r="B82" s="9"/>
    </row>
    <row r="83" spans="1:2" x14ac:dyDescent="0.25">
      <c r="A83" s="15"/>
      <c r="B83" s="9"/>
    </row>
    <row r="84" spans="1:2" x14ac:dyDescent="0.25">
      <c r="A84" s="15"/>
      <c r="B84" s="9"/>
    </row>
  </sheetData>
  <pageMargins left="0.7" right="0.7" top="0.75" bottom="0.75" header="0.3" footer="0.3"/>
  <pageSetup orientation="portrait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B84"/>
  <sheetViews>
    <sheetView workbookViewId="0">
      <selection activeCell="B4" sqref="B4"/>
    </sheetView>
  </sheetViews>
  <sheetFormatPr defaultRowHeight="15" x14ac:dyDescent="0.25"/>
  <cols>
    <col min="1" max="1" width="11.85546875" style="26" bestFit="1" customWidth="1"/>
    <col min="2" max="2" width="9.140625" style="16" customWidth="1"/>
    <col min="3" max="16384" width="9.140625" style="16"/>
  </cols>
  <sheetData>
    <row r="1" spans="1:2" s="14" customFormat="1" x14ac:dyDescent="0.25">
      <c r="A1" s="11"/>
      <c r="B1" s="13"/>
    </row>
    <row r="2" spans="1:2" x14ac:dyDescent="0.25">
      <c r="B2" s="8"/>
    </row>
    <row r="3" spans="1:2" x14ac:dyDescent="0.25">
      <c r="A3" s="26" t="s">
        <v>13</v>
      </c>
      <c r="B3" s="8">
        <v>0.15</v>
      </c>
    </row>
    <row r="55" spans="1:2" x14ac:dyDescent="0.25">
      <c r="A55" s="15"/>
      <c r="B55" s="9"/>
    </row>
    <row r="56" spans="1:2" x14ac:dyDescent="0.25">
      <c r="A56" s="15"/>
      <c r="B56" s="9"/>
    </row>
    <row r="57" spans="1:2" x14ac:dyDescent="0.25">
      <c r="A57" s="15"/>
      <c r="B57" s="9"/>
    </row>
    <row r="58" spans="1:2" x14ac:dyDescent="0.25">
      <c r="A58" s="15"/>
      <c r="B58" s="9"/>
    </row>
    <row r="59" spans="1:2" x14ac:dyDescent="0.25">
      <c r="A59" s="15"/>
      <c r="B59" s="9"/>
    </row>
    <row r="60" spans="1:2" x14ac:dyDescent="0.25">
      <c r="A60" s="15"/>
      <c r="B60" s="9"/>
    </row>
    <row r="61" spans="1:2" x14ac:dyDescent="0.25">
      <c r="A61" s="15"/>
      <c r="B61" s="9"/>
    </row>
    <row r="62" spans="1:2" x14ac:dyDescent="0.25">
      <c r="A62" s="15"/>
      <c r="B62" s="9"/>
    </row>
    <row r="63" spans="1:2" x14ac:dyDescent="0.25">
      <c r="A63" s="15"/>
      <c r="B63" s="9"/>
    </row>
    <row r="64" spans="1:2" x14ac:dyDescent="0.25">
      <c r="A64" s="15"/>
      <c r="B64" s="9"/>
    </row>
    <row r="65" spans="1:2" x14ac:dyDescent="0.25">
      <c r="A65" s="15"/>
      <c r="B65" s="9"/>
    </row>
    <row r="66" spans="1:2" x14ac:dyDescent="0.25">
      <c r="A66" s="15"/>
      <c r="B66" s="9"/>
    </row>
    <row r="67" spans="1:2" x14ac:dyDescent="0.25">
      <c r="A67" s="15"/>
      <c r="B67" s="9"/>
    </row>
    <row r="68" spans="1:2" x14ac:dyDescent="0.25">
      <c r="A68" s="15"/>
      <c r="B68" s="9"/>
    </row>
    <row r="69" spans="1:2" x14ac:dyDescent="0.25">
      <c r="A69" s="15"/>
      <c r="B69" s="9"/>
    </row>
    <row r="70" spans="1:2" x14ac:dyDescent="0.25">
      <c r="A70" s="15"/>
      <c r="B70" s="9"/>
    </row>
    <row r="71" spans="1:2" x14ac:dyDescent="0.25">
      <c r="A71" s="15"/>
      <c r="B71" s="9"/>
    </row>
    <row r="72" spans="1:2" x14ac:dyDescent="0.25">
      <c r="A72" s="15"/>
      <c r="B72" s="9"/>
    </row>
    <row r="73" spans="1:2" x14ac:dyDescent="0.25">
      <c r="A73" s="15"/>
      <c r="B73" s="9"/>
    </row>
    <row r="74" spans="1:2" x14ac:dyDescent="0.25">
      <c r="A74" s="15"/>
      <c r="B74" s="9"/>
    </row>
    <row r="75" spans="1:2" x14ac:dyDescent="0.25">
      <c r="A75" s="15"/>
      <c r="B75" s="9"/>
    </row>
    <row r="76" spans="1:2" x14ac:dyDescent="0.25">
      <c r="A76" s="15"/>
      <c r="B76" s="9"/>
    </row>
    <row r="77" spans="1:2" x14ac:dyDescent="0.25">
      <c r="A77" s="15"/>
      <c r="B77" s="9"/>
    </row>
    <row r="78" spans="1:2" x14ac:dyDescent="0.25">
      <c r="A78" s="15"/>
      <c r="B78" s="9"/>
    </row>
    <row r="79" spans="1:2" x14ac:dyDescent="0.25">
      <c r="A79" s="15"/>
      <c r="B79" s="9"/>
    </row>
    <row r="80" spans="1:2" x14ac:dyDescent="0.25">
      <c r="A80" s="15"/>
      <c r="B80" s="9"/>
    </row>
    <row r="81" spans="1:2" x14ac:dyDescent="0.25">
      <c r="A81" s="15"/>
      <c r="B81" s="9"/>
    </row>
    <row r="82" spans="1:2" x14ac:dyDescent="0.25">
      <c r="A82" s="15"/>
      <c r="B82" s="9"/>
    </row>
    <row r="83" spans="1:2" x14ac:dyDescent="0.25">
      <c r="A83" s="15"/>
      <c r="B83" s="9"/>
    </row>
    <row r="84" spans="1:2" x14ac:dyDescent="0.25">
      <c r="A84" s="15"/>
      <c r="B84" s="9"/>
    </row>
  </sheetData>
  <pageMargins left="0.7" right="0.7" top="0.75" bottom="0.75" header="0.3" footer="0.3"/>
  <pageSetup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CE11"/>
  <sheetViews>
    <sheetView topLeftCell="AF1" workbookViewId="0">
      <selection activeCell="AM26" sqref="AM26"/>
    </sheetView>
  </sheetViews>
  <sheetFormatPr defaultRowHeight="15" x14ac:dyDescent="0.25"/>
  <cols>
    <col min="1" max="1" width="9.140625" style="26" customWidth="1"/>
    <col min="2" max="2" width="12.140625" style="25" customWidth="1"/>
    <col min="3" max="5" width="11" style="1" hidden="1" customWidth="1"/>
    <col min="6" max="7" width="11" style="34" hidden="1" customWidth="1"/>
    <col min="8" max="22" width="11" style="1" hidden="1" customWidth="1"/>
    <col min="23" max="76" width="11" style="1" customWidth="1"/>
    <col min="77" max="83" width="9.42578125" style="16" bestFit="1" customWidth="1"/>
  </cols>
  <sheetData>
    <row r="1" spans="1:83" s="14" customFormat="1" x14ac:dyDescent="0.25">
      <c r="A1" s="11" t="s">
        <v>46</v>
      </c>
      <c r="B1" s="12"/>
      <c r="C1" s="32"/>
      <c r="D1" s="33"/>
      <c r="E1" s="33"/>
      <c r="F1" s="32"/>
      <c r="G1" s="32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</row>
    <row r="2" spans="1:83" s="14" customFormat="1" ht="15.75" customHeight="1" x14ac:dyDescent="0.25">
      <c r="A2" s="26" t="s">
        <v>14</v>
      </c>
      <c r="B2" s="26" t="s">
        <v>15</v>
      </c>
      <c r="C2" s="8">
        <v>2000</v>
      </c>
      <c r="D2" s="8">
        <v>2001</v>
      </c>
      <c r="E2" s="8">
        <v>2002</v>
      </c>
      <c r="F2" s="8">
        <v>2003</v>
      </c>
      <c r="G2" s="8">
        <v>2004</v>
      </c>
      <c r="H2" s="8">
        <v>2005</v>
      </c>
      <c r="I2" s="8">
        <v>2006</v>
      </c>
      <c r="J2" s="8">
        <v>2007</v>
      </c>
      <c r="K2" s="8">
        <v>2008</v>
      </c>
      <c r="L2" s="8">
        <v>2009</v>
      </c>
      <c r="M2" s="8">
        <v>2010</v>
      </c>
      <c r="N2" s="8">
        <v>2011</v>
      </c>
      <c r="O2" s="8">
        <v>2012</v>
      </c>
      <c r="P2" s="8">
        <v>2013</v>
      </c>
      <c r="Q2" s="8">
        <v>2014</v>
      </c>
      <c r="R2" s="8">
        <v>2015</v>
      </c>
      <c r="S2" s="8">
        <v>2016</v>
      </c>
      <c r="T2" s="8">
        <v>2017</v>
      </c>
      <c r="U2" s="8">
        <v>2018</v>
      </c>
      <c r="V2" s="8">
        <v>2019</v>
      </c>
      <c r="W2" s="8">
        <v>2020</v>
      </c>
      <c r="X2" s="8">
        <v>2021</v>
      </c>
      <c r="Y2" s="8">
        <v>2022</v>
      </c>
      <c r="Z2" s="8">
        <v>2023</v>
      </c>
      <c r="AA2" s="8">
        <v>2024</v>
      </c>
      <c r="AB2" s="8">
        <v>2025</v>
      </c>
      <c r="AC2" s="8">
        <v>2026</v>
      </c>
      <c r="AD2" s="8">
        <v>2027</v>
      </c>
      <c r="AE2" s="8">
        <v>2028</v>
      </c>
      <c r="AF2" s="8">
        <v>2029</v>
      </c>
      <c r="AG2" s="8">
        <v>2030</v>
      </c>
      <c r="AH2" s="8">
        <v>2031</v>
      </c>
      <c r="AI2" s="8">
        <v>2032</v>
      </c>
      <c r="AJ2" s="8">
        <v>2033</v>
      </c>
      <c r="AK2" s="8">
        <v>2034</v>
      </c>
      <c r="AL2" s="8">
        <v>2035</v>
      </c>
      <c r="AM2" s="8">
        <v>2036</v>
      </c>
      <c r="AN2" s="8">
        <v>2037</v>
      </c>
      <c r="AO2" s="8">
        <v>2038</v>
      </c>
      <c r="AP2" s="8">
        <v>2039</v>
      </c>
      <c r="AQ2" s="8">
        <v>2040</v>
      </c>
      <c r="AR2" s="8">
        <v>2041</v>
      </c>
      <c r="AS2" s="8">
        <v>2042</v>
      </c>
      <c r="AT2" s="8">
        <v>2043</v>
      </c>
      <c r="AU2" s="8">
        <v>2044</v>
      </c>
      <c r="AV2" s="8">
        <v>2045</v>
      </c>
      <c r="AW2" s="8">
        <v>2046</v>
      </c>
      <c r="AX2" s="8">
        <v>2047</v>
      </c>
      <c r="AY2" s="8">
        <v>2048</v>
      </c>
      <c r="AZ2" s="8">
        <v>2049</v>
      </c>
      <c r="BA2" s="8">
        <v>2050</v>
      </c>
      <c r="BB2" s="8">
        <v>2051</v>
      </c>
      <c r="BC2" s="8">
        <v>2052</v>
      </c>
      <c r="BD2" s="8">
        <v>2053</v>
      </c>
      <c r="BE2" s="8">
        <v>2054</v>
      </c>
      <c r="BF2" s="8">
        <v>2055</v>
      </c>
      <c r="BG2" s="8">
        <v>2056</v>
      </c>
      <c r="BH2" s="8">
        <v>2057</v>
      </c>
      <c r="BI2" s="8">
        <v>2058</v>
      </c>
      <c r="BJ2" s="8">
        <v>2059</v>
      </c>
      <c r="BK2" s="8">
        <v>2060</v>
      </c>
      <c r="BL2" s="8">
        <v>2061</v>
      </c>
      <c r="BM2" s="8">
        <v>2062</v>
      </c>
      <c r="BN2" s="8">
        <v>2063</v>
      </c>
      <c r="BO2" s="8">
        <v>2064</v>
      </c>
      <c r="BP2" s="8">
        <v>2065</v>
      </c>
      <c r="BQ2" s="8">
        <v>2066</v>
      </c>
      <c r="BR2" s="8">
        <v>2067</v>
      </c>
      <c r="BS2" s="8">
        <v>2068</v>
      </c>
      <c r="BT2" s="8">
        <v>2069</v>
      </c>
      <c r="BU2" s="8">
        <v>2070</v>
      </c>
      <c r="BV2" s="8">
        <v>2071</v>
      </c>
      <c r="BW2" s="8">
        <v>2072</v>
      </c>
      <c r="BX2" s="8">
        <v>2073</v>
      </c>
      <c r="BY2" s="8">
        <v>2074</v>
      </c>
      <c r="BZ2" s="8">
        <v>2075</v>
      </c>
      <c r="CA2" s="8">
        <v>2076</v>
      </c>
      <c r="CB2" s="8">
        <v>2077</v>
      </c>
      <c r="CC2" s="8">
        <v>2078</v>
      </c>
      <c r="CD2" s="8">
        <v>2079</v>
      </c>
      <c r="CE2" s="8">
        <v>2080</v>
      </c>
    </row>
    <row r="3" spans="1:83" s="14" customFormat="1" x14ac:dyDescent="0.25">
      <c r="A3" s="27" t="s">
        <v>16</v>
      </c>
      <c r="B3" s="27" t="s">
        <v>17</v>
      </c>
      <c r="C3" s="1">
        <v>36</v>
      </c>
      <c r="D3" s="1">
        <v>36</v>
      </c>
      <c r="E3" s="1">
        <v>36</v>
      </c>
      <c r="F3" s="1">
        <v>36</v>
      </c>
      <c r="G3" s="1">
        <v>36</v>
      </c>
      <c r="H3" s="1">
        <v>36</v>
      </c>
      <c r="I3" s="1">
        <v>36</v>
      </c>
      <c r="J3" s="1">
        <v>36</v>
      </c>
      <c r="K3" s="1">
        <v>36</v>
      </c>
      <c r="L3" s="1">
        <v>36</v>
      </c>
      <c r="M3" s="1">
        <v>36</v>
      </c>
      <c r="N3" s="1">
        <v>36</v>
      </c>
      <c r="O3" s="1">
        <v>36</v>
      </c>
      <c r="P3" s="1">
        <v>36</v>
      </c>
      <c r="Q3" s="1">
        <v>36</v>
      </c>
      <c r="R3" s="1">
        <v>36</v>
      </c>
      <c r="S3" s="1">
        <v>36</v>
      </c>
      <c r="T3" s="1">
        <v>36</v>
      </c>
      <c r="U3" s="1">
        <v>36</v>
      </c>
      <c r="V3" s="1">
        <v>36</v>
      </c>
      <c r="W3" s="1">
        <v>36</v>
      </c>
      <c r="X3" s="1">
        <v>36</v>
      </c>
      <c r="Y3" s="1">
        <f>X3*1.02</f>
        <v>36.72</v>
      </c>
      <c r="Z3" s="1">
        <f t="shared" ref="Z3:CC3" si="0">Y3*1.02</f>
        <v>37.4544</v>
      </c>
      <c r="AA3" s="1">
        <f t="shared" si="0"/>
        <v>38.203488</v>
      </c>
      <c r="AB3" s="1">
        <f t="shared" si="0"/>
        <v>38.967557759999998</v>
      </c>
      <c r="AC3" s="1">
        <f t="shared" si="0"/>
        <v>39.746908915200002</v>
      </c>
      <c r="AD3" s="1">
        <f t="shared" si="0"/>
        <v>40.541847093504003</v>
      </c>
      <c r="AE3" s="1">
        <f t="shared" si="0"/>
        <v>41.352684035374082</v>
      </c>
      <c r="AF3" s="1">
        <f t="shared" si="0"/>
        <v>42.179737716081561</v>
      </c>
      <c r="AG3" s="1">
        <f t="shared" si="0"/>
        <v>43.02333247040319</v>
      </c>
      <c r="AH3" s="1">
        <f t="shared" si="0"/>
        <v>43.883799119811258</v>
      </c>
      <c r="AI3" s="1">
        <f t="shared" si="0"/>
        <v>44.761475102207484</v>
      </c>
      <c r="AJ3" s="1">
        <f t="shared" si="0"/>
        <v>45.656704604251637</v>
      </c>
      <c r="AK3" s="1">
        <f t="shared" si="0"/>
        <v>46.569838696336667</v>
      </c>
      <c r="AL3" s="1">
        <f t="shared" si="0"/>
        <v>47.501235470263403</v>
      </c>
      <c r="AM3" s="1">
        <f t="shared" si="0"/>
        <v>48.451260179668672</v>
      </c>
      <c r="AN3" s="1">
        <f t="shared" si="0"/>
        <v>49.420285383262048</v>
      </c>
      <c r="AO3" s="1">
        <f t="shared" si="0"/>
        <v>50.408691090927292</v>
      </c>
      <c r="AP3" s="1">
        <f t="shared" si="0"/>
        <v>51.416864912745837</v>
      </c>
      <c r="AQ3" s="1">
        <f t="shared" si="0"/>
        <v>52.445202211000755</v>
      </c>
      <c r="AR3" s="1">
        <f t="shared" si="0"/>
        <v>53.494106255220771</v>
      </c>
      <c r="AS3" s="1">
        <f t="shared" si="0"/>
        <v>54.563988380325185</v>
      </c>
      <c r="AT3" s="1">
        <f t="shared" si="0"/>
        <v>55.655268147931686</v>
      </c>
      <c r="AU3" s="1">
        <f t="shared" si="0"/>
        <v>56.768373510890321</v>
      </c>
      <c r="AV3" s="1">
        <f t="shared" si="0"/>
        <v>57.903740981108129</v>
      </c>
      <c r="AW3" s="1">
        <f t="shared" si="0"/>
        <v>59.061815800730294</v>
      </c>
      <c r="AX3" s="1">
        <f t="shared" si="0"/>
        <v>60.243052116744899</v>
      </c>
      <c r="AY3" s="1">
        <f t="shared" si="0"/>
        <v>61.447913159079796</v>
      </c>
      <c r="AZ3" s="1">
        <f t="shared" si="0"/>
        <v>62.676871422261392</v>
      </c>
      <c r="BA3" s="1">
        <f t="shared" si="0"/>
        <v>63.93040885070662</v>
      </c>
      <c r="BB3" s="1">
        <f t="shared" si="0"/>
        <v>65.209017027720748</v>
      </c>
      <c r="BC3" s="1">
        <f t="shared" si="0"/>
        <v>66.513197368275158</v>
      </c>
      <c r="BD3" s="1">
        <f t="shared" si="0"/>
        <v>67.843461315640667</v>
      </c>
      <c r="BE3" s="1">
        <f t="shared" si="0"/>
        <v>69.200330541953477</v>
      </c>
      <c r="BF3" s="1">
        <f t="shared" si="0"/>
        <v>70.584337152792543</v>
      </c>
      <c r="BG3" s="1">
        <f t="shared" si="0"/>
        <v>71.996023895848396</v>
      </c>
      <c r="BH3" s="1">
        <f t="shared" si="0"/>
        <v>73.435944373765366</v>
      </c>
      <c r="BI3" s="1">
        <f t="shared" si="0"/>
        <v>74.904663261240671</v>
      </c>
      <c r="BJ3" s="1">
        <f t="shared" si="0"/>
        <v>76.402756526465481</v>
      </c>
      <c r="BK3" s="1">
        <f t="shared" si="0"/>
        <v>77.930811656994791</v>
      </c>
      <c r="BL3" s="1">
        <f t="shared" si="0"/>
        <v>79.489427890134692</v>
      </c>
      <c r="BM3" s="1">
        <f t="shared" si="0"/>
        <v>81.079216447937384</v>
      </c>
      <c r="BN3" s="1">
        <f t="shared" si="0"/>
        <v>82.700800776896131</v>
      </c>
      <c r="BO3" s="1">
        <f t="shared" si="0"/>
        <v>84.35481679243405</v>
      </c>
      <c r="BP3" s="1">
        <f t="shared" si="0"/>
        <v>86.041913128282729</v>
      </c>
      <c r="BQ3" s="1">
        <f t="shared" si="0"/>
        <v>87.762751390848379</v>
      </c>
      <c r="BR3" s="1">
        <f t="shared" si="0"/>
        <v>89.518006418665351</v>
      </c>
      <c r="BS3" s="1">
        <f t="shared" si="0"/>
        <v>91.308366547038659</v>
      </c>
      <c r="BT3" s="1">
        <f t="shared" si="0"/>
        <v>93.134533877979436</v>
      </c>
      <c r="BU3" s="1">
        <f t="shared" si="0"/>
        <v>94.99722455553902</v>
      </c>
      <c r="BV3" s="1">
        <f t="shared" si="0"/>
        <v>96.897169046649807</v>
      </c>
      <c r="BW3" s="1">
        <f t="shared" si="0"/>
        <v>98.8351124275828</v>
      </c>
      <c r="BX3" s="1">
        <f t="shared" si="0"/>
        <v>100.81181467613446</v>
      </c>
      <c r="BY3" s="1">
        <f t="shared" si="0"/>
        <v>102.82805096965716</v>
      </c>
      <c r="BZ3" s="1">
        <f t="shared" si="0"/>
        <v>104.8846119890503</v>
      </c>
      <c r="CA3" s="1">
        <f t="shared" si="0"/>
        <v>106.98230422883131</v>
      </c>
      <c r="CB3" s="1">
        <f t="shared" si="0"/>
        <v>109.12195031340794</v>
      </c>
      <c r="CC3" s="1">
        <f t="shared" si="0"/>
        <v>111.30438931967609</v>
      </c>
      <c r="CD3" s="1">
        <v>70</v>
      </c>
      <c r="CE3" s="1">
        <v>70</v>
      </c>
    </row>
    <row r="4" spans="1:83" s="14" customFormat="1" x14ac:dyDescent="0.25">
      <c r="A4" s="27"/>
      <c r="B4" s="27" t="s">
        <v>18</v>
      </c>
      <c r="C4" s="1">
        <v>12</v>
      </c>
      <c r="D4" s="1">
        <v>12</v>
      </c>
      <c r="E4" s="1">
        <v>12</v>
      </c>
      <c r="F4" s="1">
        <v>12</v>
      </c>
      <c r="G4" s="1">
        <v>12</v>
      </c>
      <c r="H4" s="1">
        <v>12</v>
      </c>
      <c r="I4" s="1">
        <v>12</v>
      </c>
      <c r="J4" s="1">
        <v>12</v>
      </c>
      <c r="K4" s="1">
        <v>12</v>
      </c>
      <c r="L4" s="1">
        <v>12</v>
      </c>
      <c r="M4" s="1">
        <v>12</v>
      </c>
      <c r="N4" s="1">
        <v>12</v>
      </c>
      <c r="O4" s="1">
        <v>12</v>
      </c>
      <c r="P4" s="1">
        <v>12</v>
      </c>
      <c r="Q4" s="1">
        <v>12</v>
      </c>
      <c r="R4" s="1">
        <v>12</v>
      </c>
      <c r="S4" s="1">
        <v>12</v>
      </c>
      <c r="T4" s="1">
        <v>12</v>
      </c>
      <c r="U4" s="1">
        <v>12</v>
      </c>
      <c r="V4" s="1">
        <v>12</v>
      </c>
      <c r="W4" s="1">
        <v>12</v>
      </c>
      <c r="X4" s="1">
        <v>12</v>
      </c>
      <c r="Y4" s="1">
        <v>13.5</v>
      </c>
      <c r="Z4" s="1">
        <v>14</v>
      </c>
      <c r="AA4" s="1">
        <v>15</v>
      </c>
      <c r="AB4" s="1">
        <f t="shared" ref="AB4:CC5" si="1">AA4*1.02</f>
        <v>15.3</v>
      </c>
      <c r="AC4" s="1">
        <f t="shared" si="1"/>
        <v>15.606000000000002</v>
      </c>
      <c r="AD4" s="1">
        <f t="shared" si="1"/>
        <v>15.918120000000002</v>
      </c>
      <c r="AE4" s="1">
        <f t="shared" si="1"/>
        <v>16.236482400000003</v>
      </c>
      <c r="AF4" s="1">
        <f t="shared" si="1"/>
        <v>16.561212048000005</v>
      </c>
      <c r="AG4" s="1">
        <f t="shared" si="1"/>
        <v>16.892436288960006</v>
      </c>
      <c r="AH4" s="1">
        <f t="shared" si="1"/>
        <v>17.230285014739206</v>
      </c>
      <c r="AI4" s="1">
        <f t="shared" si="1"/>
        <v>17.574890715033991</v>
      </c>
      <c r="AJ4" s="1">
        <f t="shared" si="1"/>
        <v>17.92638852933467</v>
      </c>
      <c r="AK4" s="1">
        <f t="shared" si="1"/>
        <v>18.284916299921363</v>
      </c>
      <c r="AL4" s="1">
        <f t="shared" si="1"/>
        <v>18.65061462591979</v>
      </c>
      <c r="AM4" s="1">
        <f t="shared" si="1"/>
        <v>19.023626918438186</v>
      </c>
      <c r="AN4" s="1">
        <f t="shared" si="1"/>
        <v>19.40409945680695</v>
      </c>
      <c r="AO4" s="1">
        <f t="shared" si="1"/>
        <v>19.79218144594309</v>
      </c>
      <c r="AP4" s="1">
        <f t="shared" si="1"/>
        <v>20.188025074861951</v>
      </c>
      <c r="AQ4" s="1">
        <f t="shared" si="1"/>
        <v>20.591785576359189</v>
      </c>
      <c r="AR4" s="1">
        <f t="shared" si="1"/>
        <v>21.003621287886375</v>
      </c>
      <c r="AS4" s="1">
        <f t="shared" si="1"/>
        <v>21.423693713644102</v>
      </c>
      <c r="AT4" s="1">
        <f t="shared" si="1"/>
        <v>21.852167587916984</v>
      </c>
      <c r="AU4" s="1">
        <f t="shared" si="1"/>
        <v>22.289210939675325</v>
      </c>
      <c r="AV4" s="1">
        <f t="shared" si="1"/>
        <v>22.734995158468831</v>
      </c>
      <c r="AW4" s="1">
        <f t="shared" si="1"/>
        <v>23.189695061638208</v>
      </c>
      <c r="AX4" s="1">
        <f t="shared" si="1"/>
        <v>23.653488962870973</v>
      </c>
      <c r="AY4" s="1">
        <f t="shared" si="1"/>
        <v>24.126558742128392</v>
      </c>
      <c r="AZ4" s="1">
        <f t="shared" si="1"/>
        <v>24.609089916970959</v>
      </c>
      <c r="BA4" s="1">
        <f t="shared" si="1"/>
        <v>25.101271715310379</v>
      </c>
      <c r="BB4" s="1">
        <f t="shared" si="1"/>
        <v>25.603297149616587</v>
      </c>
      <c r="BC4" s="1">
        <f t="shared" si="1"/>
        <v>26.11536309260892</v>
      </c>
      <c r="BD4" s="1">
        <f t="shared" si="1"/>
        <v>26.6376703544611</v>
      </c>
      <c r="BE4" s="1">
        <f t="shared" si="1"/>
        <v>27.170423761550325</v>
      </c>
      <c r="BF4" s="1">
        <f t="shared" si="1"/>
        <v>27.713832236781332</v>
      </c>
      <c r="BG4" s="1">
        <f t="shared" si="1"/>
        <v>28.268108881516959</v>
      </c>
      <c r="BH4" s="1">
        <f t="shared" si="1"/>
        <v>28.8334710591473</v>
      </c>
      <c r="BI4" s="1">
        <f t="shared" si="1"/>
        <v>29.410140480330245</v>
      </c>
      <c r="BJ4" s="1">
        <f t="shared" si="1"/>
        <v>29.998343289936852</v>
      </c>
      <c r="BK4" s="1">
        <f t="shared" si="1"/>
        <v>30.598310155735589</v>
      </c>
      <c r="BL4" s="1">
        <f t="shared" si="1"/>
        <v>31.210276358850301</v>
      </c>
      <c r="BM4" s="1">
        <f t="shared" si="1"/>
        <v>31.834481886027309</v>
      </c>
      <c r="BN4" s="1">
        <f t="shared" si="1"/>
        <v>32.471171523747856</v>
      </c>
      <c r="BO4" s="1">
        <f t="shared" si="1"/>
        <v>33.120594954222817</v>
      </c>
      <c r="BP4" s="1">
        <f t="shared" si="1"/>
        <v>33.78300685330727</v>
      </c>
      <c r="BQ4" s="1">
        <f t="shared" si="1"/>
        <v>34.458666990373416</v>
      </c>
      <c r="BR4" s="1">
        <f t="shared" si="1"/>
        <v>35.147840330180884</v>
      </c>
      <c r="BS4" s="1">
        <f t="shared" si="1"/>
        <v>35.8507971367845</v>
      </c>
      <c r="BT4" s="1">
        <f t="shared" si="1"/>
        <v>36.567813079520192</v>
      </c>
      <c r="BU4" s="1">
        <f t="shared" si="1"/>
        <v>37.299169341110598</v>
      </c>
      <c r="BV4" s="1">
        <f t="shared" si="1"/>
        <v>38.045152727932809</v>
      </c>
      <c r="BW4" s="1">
        <f t="shared" si="1"/>
        <v>38.806055782491462</v>
      </c>
      <c r="BX4" s="1">
        <f t="shared" si="1"/>
        <v>39.582176898141292</v>
      </c>
      <c r="BY4" s="1">
        <f t="shared" si="1"/>
        <v>40.373820436104118</v>
      </c>
      <c r="BZ4" s="1">
        <f t="shared" si="1"/>
        <v>41.1812968448262</v>
      </c>
      <c r="CA4" s="1">
        <f t="shared" si="1"/>
        <v>42.004922781722726</v>
      </c>
      <c r="CB4" s="1">
        <f t="shared" si="1"/>
        <v>42.84502123735718</v>
      </c>
      <c r="CC4" s="1">
        <f t="shared" si="1"/>
        <v>43.701921662104326</v>
      </c>
      <c r="CD4" s="1">
        <v>20</v>
      </c>
      <c r="CE4" s="1">
        <v>20</v>
      </c>
    </row>
    <row r="5" spans="1:83" s="14" customFormat="1" x14ac:dyDescent="0.25">
      <c r="A5" s="25" t="s">
        <v>19</v>
      </c>
      <c r="B5" s="27" t="s">
        <v>20</v>
      </c>
      <c r="C5" s="1">
        <v>15</v>
      </c>
      <c r="D5" s="1">
        <v>15</v>
      </c>
      <c r="E5" s="1">
        <v>15</v>
      </c>
      <c r="F5" s="1">
        <v>15</v>
      </c>
      <c r="G5" s="1">
        <v>15</v>
      </c>
      <c r="H5" s="1">
        <v>15</v>
      </c>
      <c r="I5" s="1">
        <v>15</v>
      </c>
      <c r="J5" s="1">
        <v>15</v>
      </c>
      <c r="K5" s="1">
        <v>15</v>
      </c>
      <c r="L5" s="1">
        <v>15</v>
      </c>
      <c r="M5" s="1">
        <v>15</v>
      </c>
      <c r="N5" s="1">
        <v>15</v>
      </c>
      <c r="O5" s="1">
        <v>15</v>
      </c>
      <c r="P5" s="1">
        <v>15</v>
      </c>
      <c r="Q5" s="1">
        <v>15</v>
      </c>
      <c r="R5" s="1">
        <v>15</v>
      </c>
      <c r="S5" s="1">
        <v>15</v>
      </c>
      <c r="T5" s="1">
        <v>15</v>
      </c>
      <c r="U5" s="1">
        <v>15</v>
      </c>
      <c r="V5" s="1">
        <v>15</v>
      </c>
      <c r="W5" s="1">
        <v>15</v>
      </c>
      <c r="X5" s="1">
        <f>W5*1.008</f>
        <v>15.120000000000001</v>
      </c>
      <c r="Y5" s="1">
        <f t="shared" ref="Y5:AA5" si="2">X5*1.008</f>
        <v>15.240960000000001</v>
      </c>
      <c r="Z5" s="1">
        <f t="shared" si="2"/>
        <v>15.362887680000002</v>
      </c>
      <c r="AA5" s="1">
        <f t="shared" si="2"/>
        <v>15.485790781440002</v>
      </c>
      <c r="AB5" s="1">
        <f>AA5*1.012</f>
        <v>15.671620270817282</v>
      </c>
      <c r="AC5" s="1">
        <f t="shared" ref="AC5:AJ5" si="3">AB5*1.012</f>
        <v>15.85967971406709</v>
      </c>
      <c r="AD5" s="1">
        <f t="shared" si="3"/>
        <v>16.049995870635897</v>
      </c>
      <c r="AE5" s="1">
        <f t="shared" si="3"/>
        <v>16.242595821083526</v>
      </c>
      <c r="AF5" s="1">
        <f t="shared" si="3"/>
        <v>16.437506970936528</v>
      </c>
      <c r="AG5" s="1">
        <f>AF5*1.012</f>
        <v>16.634757054587766</v>
      </c>
      <c r="AH5" s="1">
        <f t="shared" si="3"/>
        <v>16.834374139242819</v>
      </c>
      <c r="AI5" s="1">
        <f t="shared" si="3"/>
        <v>17.036386628913732</v>
      </c>
      <c r="AJ5" s="1">
        <f t="shared" si="3"/>
        <v>17.240823268460698</v>
      </c>
      <c r="AK5" s="1">
        <f>AJ5*1.02</f>
        <v>17.585639733829911</v>
      </c>
      <c r="AL5" s="1">
        <f t="shared" si="1"/>
        <v>17.937352528506509</v>
      </c>
      <c r="AM5" s="1">
        <f t="shared" si="1"/>
        <v>18.296099579076639</v>
      </c>
      <c r="AN5" s="1">
        <f t="shared" si="1"/>
        <v>18.662021570658172</v>
      </c>
      <c r="AO5" s="1">
        <f t="shared" si="1"/>
        <v>19.035262002071335</v>
      </c>
      <c r="AP5" s="1">
        <f t="shared" si="1"/>
        <v>19.41596724211276</v>
      </c>
      <c r="AQ5" s="1">
        <f t="shared" si="1"/>
        <v>19.804286586955016</v>
      </c>
      <c r="AR5" s="1">
        <f t="shared" si="1"/>
        <v>20.200372318694114</v>
      </c>
      <c r="AS5" s="1">
        <f t="shared" si="1"/>
        <v>20.604379765067996</v>
      </c>
      <c r="AT5" s="1">
        <f t="shared" si="1"/>
        <v>21.016467360369358</v>
      </c>
      <c r="AU5" s="1">
        <f t="shared" si="1"/>
        <v>21.436796707576747</v>
      </c>
      <c r="AV5" s="1">
        <f t="shared" si="1"/>
        <v>21.865532641728283</v>
      </c>
      <c r="AW5" s="1">
        <f t="shared" si="1"/>
        <v>22.302843294562848</v>
      </c>
      <c r="AX5" s="1">
        <f t="shared" si="1"/>
        <v>22.748900160454106</v>
      </c>
      <c r="AY5" s="1">
        <f t="shared" si="1"/>
        <v>23.203878163663187</v>
      </c>
      <c r="AZ5" s="1">
        <f t="shared" si="1"/>
        <v>23.667955726936452</v>
      </c>
      <c r="BA5" s="1">
        <f t="shared" si="1"/>
        <v>24.141314841475182</v>
      </c>
      <c r="BB5" s="1">
        <f t="shared" si="1"/>
        <v>24.624141138304687</v>
      </c>
      <c r="BC5" s="1">
        <f t="shared" si="1"/>
        <v>25.116623961070779</v>
      </c>
      <c r="BD5" s="1">
        <f t="shared" si="1"/>
        <v>25.618956440292195</v>
      </c>
      <c r="BE5" s="1">
        <f t="shared" si="1"/>
        <v>26.131335569098038</v>
      </c>
      <c r="BF5" s="1">
        <f t="shared" si="1"/>
        <v>26.653962280479998</v>
      </c>
      <c r="BG5" s="1">
        <f t="shared" si="1"/>
        <v>27.187041526089597</v>
      </c>
      <c r="BH5" s="1">
        <f t="shared" si="1"/>
        <v>27.730782356611389</v>
      </c>
      <c r="BI5" s="1">
        <f t="shared" si="1"/>
        <v>28.285398003743616</v>
      </c>
      <c r="BJ5" s="1">
        <f t="shared" si="1"/>
        <v>28.85110596381849</v>
      </c>
      <c r="BK5" s="1">
        <f t="shared" si="1"/>
        <v>29.428128083094862</v>
      </c>
      <c r="BL5" s="1">
        <f t="shared" si="1"/>
        <v>30.016690644756761</v>
      </c>
      <c r="BM5" s="1">
        <f t="shared" si="1"/>
        <v>30.617024457651898</v>
      </c>
      <c r="BN5" s="1">
        <f t="shared" si="1"/>
        <v>31.229364946804935</v>
      </c>
      <c r="BO5" s="1">
        <f t="shared" si="1"/>
        <v>31.853952245741034</v>
      </c>
      <c r="BP5" s="1">
        <f t="shared" si="1"/>
        <v>32.491031290655854</v>
      </c>
      <c r="BQ5" s="1">
        <f t="shared" si="1"/>
        <v>33.140851916468975</v>
      </c>
      <c r="BR5" s="1">
        <f t="shared" si="1"/>
        <v>33.803668954798354</v>
      </c>
      <c r="BS5" s="1">
        <f t="shared" si="1"/>
        <v>34.479742333894322</v>
      </c>
      <c r="BT5" s="1">
        <f t="shared" si="1"/>
        <v>35.169337180572207</v>
      </c>
      <c r="BU5" s="1">
        <f t="shared" si="1"/>
        <v>35.872723924183653</v>
      </c>
      <c r="BV5" s="1">
        <f t="shared" si="1"/>
        <v>36.590178402667327</v>
      </c>
      <c r="BW5" s="1">
        <f t="shared" si="1"/>
        <v>37.321981970720671</v>
      </c>
      <c r="BX5" s="1">
        <f t="shared" si="1"/>
        <v>38.068421610135083</v>
      </c>
      <c r="BY5" s="1">
        <f t="shared" si="1"/>
        <v>38.829790042337784</v>
      </c>
      <c r="BZ5" s="1">
        <f>BY5*1.02</f>
        <v>39.60638584318454</v>
      </c>
      <c r="CA5" s="1">
        <f t="shared" ref="CA5" si="4">BZ5*1.02</f>
        <v>40.398513560048229</v>
      </c>
      <c r="CB5" s="1">
        <f t="shared" ref="CB5" si="5">CA5*1.02</f>
        <v>41.206483831249194</v>
      </c>
      <c r="CC5" s="1">
        <f t="shared" ref="CC5" si="6">CB5*1.02</f>
        <v>42.030613507874179</v>
      </c>
      <c r="CD5" s="1">
        <f t="shared" ref="CD5" si="7">CC5*1.02</f>
        <v>42.871225778031665</v>
      </c>
      <c r="CE5" s="1">
        <f t="shared" ref="CE5" si="8">CD5*1.02</f>
        <v>43.728650293592295</v>
      </c>
    </row>
    <row r="6" spans="1:83" s="14" customFormat="1" ht="15.75" customHeight="1" thickBot="1" x14ac:dyDescent="0.3">
      <c r="A6" s="25"/>
      <c r="B6" s="25" t="s">
        <v>21</v>
      </c>
      <c r="C6" s="35">
        <v>8</v>
      </c>
      <c r="D6" s="35">
        <v>8</v>
      </c>
      <c r="E6" s="35">
        <v>8</v>
      </c>
      <c r="F6" s="35">
        <v>8</v>
      </c>
      <c r="G6" s="35">
        <v>8</v>
      </c>
      <c r="H6" s="35">
        <v>8</v>
      </c>
      <c r="I6" s="35">
        <v>8</v>
      </c>
      <c r="J6" s="35">
        <v>8</v>
      </c>
      <c r="K6" s="35">
        <v>8</v>
      </c>
      <c r="L6" s="35">
        <v>8</v>
      </c>
      <c r="M6" s="35">
        <v>8</v>
      </c>
      <c r="N6" s="35">
        <v>8</v>
      </c>
      <c r="O6" s="35">
        <v>8</v>
      </c>
      <c r="P6" s="35">
        <v>8</v>
      </c>
      <c r="Q6" s="35">
        <v>8</v>
      </c>
      <c r="R6" s="35">
        <v>8</v>
      </c>
      <c r="S6" s="35">
        <v>8</v>
      </c>
      <c r="T6" s="35">
        <v>8</v>
      </c>
      <c r="U6" s="35">
        <v>8</v>
      </c>
      <c r="V6" s="35">
        <v>8</v>
      </c>
      <c r="W6" s="35">
        <v>8</v>
      </c>
      <c r="X6" s="35">
        <v>8</v>
      </c>
      <c r="Y6" s="35">
        <v>8</v>
      </c>
      <c r="Z6" s="35">
        <v>8</v>
      </c>
      <c r="AA6" s="35">
        <v>8</v>
      </c>
      <c r="AB6" s="35">
        <f>AA6*1.004</f>
        <v>8.032</v>
      </c>
      <c r="AC6" s="35">
        <f>AB6*1.025</f>
        <v>8.2327999999999992</v>
      </c>
      <c r="AD6" s="35">
        <f t="shared" ref="AD6:AQ6" si="9">AC6*1.025</f>
        <v>8.4386199999999985</v>
      </c>
      <c r="AE6" s="35">
        <f t="shared" si="9"/>
        <v>8.649585499999997</v>
      </c>
      <c r="AF6" s="35">
        <f t="shared" si="9"/>
        <v>8.8658251374999963</v>
      </c>
      <c r="AG6" s="35">
        <f t="shared" si="9"/>
        <v>9.0874707659374963</v>
      </c>
      <c r="AH6" s="35">
        <f t="shared" si="9"/>
        <v>9.3146575350859333</v>
      </c>
      <c r="AI6" s="35">
        <f t="shared" si="9"/>
        <v>9.5475239734630808</v>
      </c>
      <c r="AJ6" s="35">
        <f t="shared" si="9"/>
        <v>9.7862120727996569</v>
      </c>
      <c r="AK6" s="35">
        <f t="shared" si="9"/>
        <v>10.030867374619648</v>
      </c>
      <c r="AL6" s="35">
        <f t="shared" si="9"/>
        <v>10.281639058985139</v>
      </c>
      <c r="AM6" s="35">
        <f t="shared" si="9"/>
        <v>10.538680035459766</v>
      </c>
      <c r="AN6" s="35">
        <f t="shared" si="9"/>
        <v>10.802147036346259</v>
      </c>
      <c r="AO6" s="35">
        <f t="shared" si="9"/>
        <v>11.072200712254915</v>
      </c>
      <c r="AP6" s="35">
        <f t="shared" si="9"/>
        <v>11.349005730061286</v>
      </c>
      <c r="AQ6" s="35">
        <f t="shared" si="9"/>
        <v>11.632730873312818</v>
      </c>
      <c r="AR6" s="35">
        <f>AQ6*0.983</f>
        <v>11.4349744484665</v>
      </c>
      <c r="AS6" s="35">
        <f t="shared" ref="AS6:CC6" si="10">AR6*0.983</f>
        <v>11.240579882842569</v>
      </c>
      <c r="AT6" s="35">
        <f t="shared" si="10"/>
        <v>11.049490024834245</v>
      </c>
      <c r="AU6" s="35">
        <f t="shared" si="10"/>
        <v>10.861648694412063</v>
      </c>
      <c r="AV6" s="35">
        <f t="shared" si="10"/>
        <v>10.677000666607057</v>
      </c>
      <c r="AW6" s="35">
        <f t="shared" si="10"/>
        <v>10.495491655274737</v>
      </c>
      <c r="AX6" s="35">
        <f t="shared" si="10"/>
        <v>10.317068297135066</v>
      </c>
      <c r="AY6" s="35">
        <f t="shared" si="10"/>
        <v>10.141678136083769</v>
      </c>
      <c r="AZ6" s="35">
        <f t="shared" si="10"/>
        <v>9.9692696077703449</v>
      </c>
      <c r="BA6" s="35">
        <f t="shared" si="10"/>
        <v>9.7997920244382488</v>
      </c>
      <c r="BB6" s="35">
        <f t="shared" si="10"/>
        <v>9.6331955600227985</v>
      </c>
      <c r="BC6" s="35">
        <f t="shared" si="10"/>
        <v>9.4694312355024106</v>
      </c>
      <c r="BD6" s="35">
        <f t="shared" si="10"/>
        <v>9.3084509044988692</v>
      </c>
      <c r="BE6" s="35">
        <f t="shared" si="10"/>
        <v>9.1502072391223876</v>
      </c>
      <c r="BF6" s="35">
        <f t="shared" si="10"/>
        <v>8.9946537160573072</v>
      </c>
      <c r="BG6" s="35">
        <f t="shared" si="10"/>
        <v>8.8417446028843329</v>
      </c>
      <c r="BH6" s="35">
        <f t="shared" si="10"/>
        <v>8.691434944635299</v>
      </c>
      <c r="BI6" s="35">
        <f t="shared" si="10"/>
        <v>8.5436805505764983</v>
      </c>
      <c r="BJ6" s="35">
        <f t="shared" si="10"/>
        <v>8.3984379812166985</v>
      </c>
      <c r="BK6" s="35">
        <f t="shared" si="10"/>
        <v>8.255664535536015</v>
      </c>
      <c r="BL6" s="35">
        <f t="shared" si="10"/>
        <v>8.115318238431902</v>
      </c>
      <c r="BM6" s="35">
        <f t="shared" si="10"/>
        <v>7.97735782837856</v>
      </c>
      <c r="BN6" s="35">
        <f t="shared" si="10"/>
        <v>7.8417427452961244</v>
      </c>
      <c r="BO6" s="35">
        <f t="shared" si="10"/>
        <v>7.7084331186260897</v>
      </c>
      <c r="BP6" s="35">
        <f t="shared" si="10"/>
        <v>7.5773897556094463</v>
      </c>
      <c r="BQ6" s="35">
        <f t="shared" si="10"/>
        <v>7.4485741297640855</v>
      </c>
      <c r="BR6" s="35">
        <f t="shared" si="10"/>
        <v>7.321948369558096</v>
      </c>
      <c r="BS6" s="35">
        <f t="shared" si="10"/>
        <v>7.1974752472756087</v>
      </c>
      <c r="BT6" s="35">
        <f t="shared" si="10"/>
        <v>7.0751181680719233</v>
      </c>
      <c r="BU6" s="35">
        <f t="shared" si="10"/>
        <v>6.9548411592147001</v>
      </c>
      <c r="BV6" s="35">
        <f t="shared" si="10"/>
        <v>6.8366088595080505</v>
      </c>
      <c r="BW6" s="35">
        <f t="shared" si="10"/>
        <v>6.7203865088964134</v>
      </c>
      <c r="BX6" s="35">
        <f t="shared" si="10"/>
        <v>6.6061399382451746</v>
      </c>
      <c r="BY6" s="35">
        <f t="shared" si="10"/>
        <v>6.4938355592950066</v>
      </c>
      <c r="BZ6" s="35">
        <f t="shared" si="10"/>
        <v>6.3834403547869911</v>
      </c>
      <c r="CA6" s="35">
        <f t="shared" si="10"/>
        <v>6.2749218687556123</v>
      </c>
      <c r="CB6" s="35">
        <f t="shared" si="10"/>
        <v>6.1682481969867666</v>
      </c>
      <c r="CC6" s="35">
        <f t="shared" si="10"/>
        <v>6.0633879776379915</v>
      </c>
      <c r="CD6" s="35">
        <f t="shared" ref="CD6:CE6" si="11">CC6*1.001</f>
        <v>6.0694513656156293</v>
      </c>
      <c r="CE6" s="35">
        <f t="shared" si="11"/>
        <v>6.0755208169812445</v>
      </c>
    </row>
    <row r="7" spans="1:83" x14ac:dyDescent="0.25">
      <c r="B7" s="27"/>
      <c r="C7" s="34"/>
    </row>
    <row r="8" spans="1:83" x14ac:dyDescent="0.25">
      <c r="B8" s="27"/>
      <c r="C8" s="34"/>
    </row>
    <row r="9" spans="1:83" x14ac:dyDescent="0.25">
      <c r="B9" s="27"/>
      <c r="C9" s="34"/>
    </row>
    <row r="10" spans="1:83" x14ac:dyDescent="0.25">
      <c r="B10" s="27"/>
      <c r="C10" s="34"/>
    </row>
    <row r="11" spans="1:83" x14ac:dyDescent="0.25">
      <c r="B11" s="27"/>
      <c r="C11" s="34"/>
      <c r="D11" s="34"/>
    </row>
  </sheetData>
  <pageMargins left="0.7" right="0.7" top="0.75" bottom="0.75" header="0.3" footer="0.3"/>
  <pageSetup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CE83"/>
  <sheetViews>
    <sheetView workbookViewId="0">
      <selection activeCell="G29" sqref="G29"/>
    </sheetView>
  </sheetViews>
  <sheetFormatPr defaultRowHeight="15" x14ac:dyDescent="0.25"/>
  <cols>
    <col min="1" max="1" width="9.140625" style="26" customWidth="1"/>
    <col min="2" max="7" width="9.140625" style="16" customWidth="1"/>
    <col min="8" max="16384" width="9.140625" style="16"/>
  </cols>
  <sheetData>
    <row r="1" spans="1:83" s="14" customFormat="1" x14ac:dyDescent="0.25">
      <c r="A1" s="11" t="s">
        <v>47</v>
      </c>
      <c r="B1" s="13"/>
      <c r="C1" s="13"/>
    </row>
    <row r="2" spans="1:83" x14ac:dyDescent="0.25">
      <c r="A2" s="16" t="s">
        <v>31</v>
      </c>
      <c r="B2" s="16" t="s">
        <v>14</v>
      </c>
      <c r="C2" s="16">
        <v>2000</v>
      </c>
      <c r="D2" s="16">
        <v>2001</v>
      </c>
      <c r="E2" s="16">
        <v>2002</v>
      </c>
      <c r="F2" s="16">
        <v>2003</v>
      </c>
      <c r="G2" s="16">
        <v>2004</v>
      </c>
      <c r="H2" s="16">
        <v>2005</v>
      </c>
      <c r="I2" s="16">
        <v>2006</v>
      </c>
      <c r="J2" s="16">
        <v>2007</v>
      </c>
      <c r="K2" s="16">
        <v>2008</v>
      </c>
      <c r="L2" s="16">
        <v>2009</v>
      </c>
      <c r="M2" s="16">
        <v>2010</v>
      </c>
      <c r="N2" s="16">
        <v>2011</v>
      </c>
      <c r="O2" s="16">
        <v>2012</v>
      </c>
      <c r="P2" s="16">
        <v>2013</v>
      </c>
      <c r="Q2" s="16">
        <v>2014</v>
      </c>
      <c r="R2" s="16">
        <v>2015</v>
      </c>
      <c r="S2" s="16">
        <v>2016</v>
      </c>
      <c r="T2" s="16">
        <v>2017</v>
      </c>
      <c r="U2" s="6">
        <v>2018</v>
      </c>
      <c r="V2" s="6">
        <v>2019</v>
      </c>
      <c r="W2" s="6">
        <v>2020</v>
      </c>
      <c r="X2" s="6">
        <v>2021</v>
      </c>
      <c r="Y2" s="6">
        <v>2022</v>
      </c>
      <c r="Z2" s="6">
        <v>2023</v>
      </c>
      <c r="AA2" s="6">
        <v>2024</v>
      </c>
      <c r="AB2" s="6">
        <v>2025</v>
      </c>
      <c r="AC2" s="6">
        <v>2026</v>
      </c>
      <c r="AD2" s="6">
        <v>2027</v>
      </c>
      <c r="AE2" s="6">
        <v>2028</v>
      </c>
      <c r="AF2" s="7">
        <v>2029</v>
      </c>
      <c r="AG2" s="7">
        <v>2030</v>
      </c>
      <c r="AH2" s="7">
        <v>2031</v>
      </c>
      <c r="AI2" s="7">
        <v>2032</v>
      </c>
      <c r="AJ2" s="7">
        <v>2033</v>
      </c>
      <c r="AK2" s="7">
        <v>2034</v>
      </c>
      <c r="AL2" s="7">
        <v>2035</v>
      </c>
      <c r="AM2" s="7">
        <v>2036</v>
      </c>
      <c r="AN2" s="7">
        <v>2037</v>
      </c>
      <c r="AO2" s="7">
        <v>2038</v>
      </c>
      <c r="AP2" s="7">
        <v>2039</v>
      </c>
      <c r="AQ2" s="7">
        <v>2040</v>
      </c>
      <c r="AR2" s="7">
        <v>2041</v>
      </c>
      <c r="AS2" s="7">
        <v>2042</v>
      </c>
      <c r="AT2" s="7">
        <v>2043</v>
      </c>
      <c r="AU2" s="7">
        <v>2044</v>
      </c>
      <c r="AV2" s="7">
        <v>2045</v>
      </c>
      <c r="AW2" s="7">
        <v>2046</v>
      </c>
      <c r="AX2" s="7">
        <v>2047</v>
      </c>
      <c r="AY2" s="7">
        <v>2048</v>
      </c>
      <c r="AZ2" s="7">
        <v>2049</v>
      </c>
      <c r="BA2" s="7">
        <v>2050</v>
      </c>
      <c r="BB2" s="5">
        <v>2051</v>
      </c>
      <c r="BC2" s="5">
        <v>2052</v>
      </c>
      <c r="BD2" s="5">
        <v>2053</v>
      </c>
      <c r="BE2" s="5">
        <v>2054</v>
      </c>
      <c r="BF2" s="5">
        <v>2055</v>
      </c>
      <c r="BG2" s="5">
        <v>2056</v>
      </c>
      <c r="BH2" s="5">
        <v>2057</v>
      </c>
      <c r="BI2" s="5">
        <v>2058</v>
      </c>
      <c r="BJ2" s="5">
        <v>2059</v>
      </c>
      <c r="BK2" s="5">
        <v>2060</v>
      </c>
      <c r="BL2" s="5">
        <v>2061</v>
      </c>
      <c r="BM2" s="5">
        <v>2062</v>
      </c>
      <c r="BN2" s="5">
        <v>2063</v>
      </c>
      <c r="BO2" s="5">
        <v>2064</v>
      </c>
      <c r="BP2" s="5">
        <v>2065</v>
      </c>
      <c r="BQ2" s="5">
        <v>2066</v>
      </c>
      <c r="BR2" s="5">
        <v>2067</v>
      </c>
      <c r="BS2" s="5">
        <v>2068</v>
      </c>
      <c r="BT2" s="5">
        <v>2069</v>
      </c>
      <c r="BU2" s="5">
        <v>2070</v>
      </c>
      <c r="BV2" s="5">
        <v>2071</v>
      </c>
      <c r="BW2" s="5">
        <v>2072</v>
      </c>
      <c r="BX2" s="5">
        <v>2073</v>
      </c>
      <c r="BY2" s="5">
        <v>2074</v>
      </c>
      <c r="BZ2" s="5">
        <v>2075</v>
      </c>
      <c r="CA2" s="5">
        <v>2076</v>
      </c>
      <c r="CB2" s="5">
        <v>2077</v>
      </c>
      <c r="CC2" s="5">
        <v>2078</v>
      </c>
      <c r="CD2" s="5">
        <v>2079</v>
      </c>
      <c r="CE2" s="5">
        <v>2080</v>
      </c>
    </row>
    <row r="3" spans="1:83" x14ac:dyDescent="0.25">
      <c r="A3" t="s">
        <v>36</v>
      </c>
      <c r="B3" s="8" t="s">
        <v>16</v>
      </c>
      <c r="C3" s="16">
        <v>0.11</v>
      </c>
      <c r="D3" s="16">
        <v>0.11</v>
      </c>
      <c r="E3" s="16">
        <v>0.11</v>
      </c>
      <c r="F3" s="16">
        <v>0.11</v>
      </c>
      <c r="G3" s="16">
        <v>0.11</v>
      </c>
      <c r="H3" s="16">
        <v>0.11</v>
      </c>
      <c r="I3" s="16">
        <v>0.11</v>
      </c>
      <c r="J3" s="16">
        <v>0.11</v>
      </c>
      <c r="K3" s="16">
        <v>0.11</v>
      </c>
      <c r="L3" s="16">
        <v>0.11</v>
      </c>
      <c r="M3" s="16">
        <v>0.11</v>
      </c>
      <c r="N3" s="16">
        <v>0.11</v>
      </c>
      <c r="O3" s="16">
        <v>0.11</v>
      </c>
      <c r="P3" s="16">
        <v>0.11</v>
      </c>
      <c r="Q3" s="16">
        <v>0.11</v>
      </c>
      <c r="R3" s="16">
        <v>0.11</v>
      </c>
      <c r="S3" s="16">
        <v>0.11</v>
      </c>
      <c r="T3" s="16">
        <v>0.11</v>
      </c>
      <c r="U3" s="16">
        <v>0.11</v>
      </c>
      <c r="V3" s="16">
        <v>0.11</v>
      </c>
      <c r="W3" s="16">
        <v>0.11</v>
      </c>
      <c r="X3" s="16">
        <v>0.11</v>
      </c>
      <c r="Y3" s="16">
        <v>0.11</v>
      </c>
      <c r="Z3" s="16">
        <v>0.11</v>
      </c>
      <c r="AA3" s="16">
        <v>0.11</v>
      </c>
      <c r="AB3" s="16">
        <v>0.11</v>
      </c>
      <c r="AC3" s="16">
        <v>0.11</v>
      </c>
      <c r="AD3" s="16">
        <v>0.11</v>
      </c>
      <c r="AE3" s="16">
        <v>0.11</v>
      </c>
      <c r="AF3" s="16">
        <v>0.11</v>
      </c>
      <c r="AG3" s="16">
        <v>0.11</v>
      </c>
      <c r="AH3" s="16">
        <v>0.11</v>
      </c>
      <c r="AI3" s="16">
        <v>0.11</v>
      </c>
      <c r="AJ3" s="16">
        <v>0.11</v>
      </c>
      <c r="AK3" s="16">
        <v>0.11</v>
      </c>
      <c r="AL3" s="16">
        <v>0.11</v>
      </c>
      <c r="AM3" s="16">
        <v>0.11</v>
      </c>
      <c r="AN3" s="16">
        <v>0.11</v>
      </c>
      <c r="AO3" s="16">
        <v>0.11</v>
      </c>
      <c r="AP3" s="16">
        <v>0.11</v>
      </c>
      <c r="AQ3" s="16">
        <v>0.11</v>
      </c>
      <c r="AR3" s="16">
        <v>0.11</v>
      </c>
      <c r="AS3" s="16">
        <v>0.11</v>
      </c>
      <c r="AT3" s="16">
        <v>0.11</v>
      </c>
      <c r="AU3" s="16">
        <v>0.11</v>
      </c>
      <c r="AV3" s="16">
        <v>0.11</v>
      </c>
      <c r="AW3" s="16">
        <v>0.11</v>
      </c>
      <c r="AX3" s="16">
        <v>0.11</v>
      </c>
      <c r="AY3" s="16">
        <v>0.11</v>
      </c>
      <c r="AZ3" s="16">
        <v>0.11</v>
      </c>
      <c r="BA3" s="16">
        <v>0.11</v>
      </c>
      <c r="BB3" s="16">
        <v>0.11</v>
      </c>
      <c r="BC3" s="16">
        <v>0.11</v>
      </c>
      <c r="BD3" s="16">
        <v>0.11</v>
      </c>
      <c r="BE3" s="16">
        <v>0.11</v>
      </c>
      <c r="BF3" s="16">
        <v>0.11</v>
      </c>
      <c r="BG3" s="16">
        <v>0.11</v>
      </c>
      <c r="BH3" s="16">
        <v>0.11</v>
      </c>
      <c r="BI3" s="16">
        <v>0.11</v>
      </c>
      <c r="BJ3" s="16">
        <v>0.11</v>
      </c>
      <c r="BK3" s="16">
        <v>0.11</v>
      </c>
      <c r="BL3" s="16">
        <v>0.11</v>
      </c>
      <c r="BM3" s="16">
        <v>0.11</v>
      </c>
      <c r="BN3" s="16">
        <v>0.11</v>
      </c>
      <c r="BO3" s="16">
        <v>0.11</v>
      </c>
      <c r="BP3" s="16">
        <v>0.11</v>
      </c>
      <c r="BQ3" s="16">
        <v>0.11</v>
      </c>
      <c r="BR3" s="16">
        <v>0.11</v>
      </c>
      <c r="BS3" s="16">
        <v>0.11</v>
      </c>
      <c r="BT3" s="16">
        <v>0.11</v>
      </c>
      <c r="BU3" s="16">
        <v>0.11</v>
      </c>
      <c r="BV3" s="16">
        <v>0.11</v>
      </c>
      <c r="BW3" s="16">
        <v>0.11</v>
      </c>
      <c r="BX3" s="16">
        <v>0.11</v>
      </c>
      <c r="BY3" s="16">
        <v>0.11</v>
      </c>
      <c r="BZ3" s="16">
        <v>0.11</v>
      </c>
      <c r="CA3" s="16">
        <v>0.11</v>
      </c>
      <c r="CB3" s="16">
        <v>0.11</v>
      </c>
      <c r="CC3" s="16">
        <v>0.11</v>
      </c>
      <c r="CD3" s="16">
        <v>0.11</v>
      </c>
      <c r="CE3" s="16">
        <v>0.11</v>
      </c>
    </row>
    <row r="4" spans="1:83" x14ac:dyDescent="0.25">
      <c r="A4" s="16" t="s">
        <v>36</v>
      </c>
      <c r="B4" s="8" t="s">
        <v>19</v>
      </c>
      <c r="C4" s="16">
        <v>0.05</v>
      </c>
      <c r="D4" s="16">
        <v>0.05</v>
      </c>
      <c r="E4" s="16">
        <v>0.05</v>
      </c>
      <c r="F4" s="16">
        <v>0.05</v>
      </c>
      <c r="G4" s="16">
        <v>0.05</v>
      </c>
      <c r="H4" s="16">
        <v>0.05</v>
      </c>
      <c r="I4" s="16">
        <v>0.05</v>
      </c>
      <c r="J4" s="16">
        <v>0.05</v>
      </c>
      <c r="K4" s="16">
        <v>0.05</v>
      </c>
      <c r="L4" s="16">
        <v>0.05</v>
      </c>
      <c r="M4" s="16">
        <v>0.05</v>
      </c>
      <c r="N4" s="16">
        <v>0.05</v>
      </c>
      <c r="O4" s="16">
        <v>0.05</v>
      </c>
      <c r="P4" s="16">
        <v>0.05</v>
      </c>
      <c r="Q4" s="16">
        <v>0.05</v>
      </c>
      <c r="R4" s="16">
        <v>0.05</v>
      </c>
      <c r="S4" s="16">
        <v>0.05</v>
      </c>
      <c r="T4" s="16">
        <v>0.05</v>
      </c>
      <c r="U4" s="16">
        <v>0.05</v>
      </c>
      <c r="V4" s="16">
        <v>0.05</v>
      </c>
      <c r="W4" s="16">
        <v>0.05</v>
      </c>
      <c r="X4" s="16">
        <v>0.05</v>
      </c>
      <c r="Y4" s="16">
        <v>0.05</v>
      </c>
      <c r="Z4" s="16">
        <v>0.05</v>
      </c>
      <c r="AA4" s="16">
        <v>0.05</v>
      </c>
      <c r="AB4" s="16">
        <v>0.05</v>
      </c>
      <c r="AC4" s="16">
        <v>0.05</v>
      </c>
      <c r="AD4" s="16">
        <v>0.05</v>
      </c>
      <c r="AE4" s="16">
        <v>0.05</v>
      </c>
      <c r="AF4" s="16">
        <v>0.05</v>
      </c>
      <c r="AG4" s="16">
        <v>0.05</v>
      </c>
      <c r="AH4" s="16">
        <v>0.05</v>
      </c>
      <c r="AI4" s="16">
        <v>0.05</v>
      </c>
      <c r="AJ4" s="16">
        <v>0.05</v>
      </c>
      <c r="AK4" s="16">
        <v>0.05</v>
      </c>
      <c r="AL4" s="16">
        <v>0.05</v>
      </c>
      <c r="AM4" s="16">
        <v>0.05</v>
      </c>
      <c r="AN4" s="16">
        <v>0.05</v>
      </c>
      <c r="AO4" s="16">
        <v>0.05</v>
      </c>
      <c r="AP4" s="16">
        <v>0.05</v>
      </c>
      <c r="AQ4" s="16">
        <v>0.05</v>
      </c>
      <c r="AR4" s="16">
        <v>0.05</v>
      </c>
      <c r="AS4" s="16">
        <v>0.05</v>
      </c>
      <c r="AT4" s="16">
        <v>0.05</v>
      </c>
      <c r="AU4" s="16">
        <v>0.05</v>
      </c>
      <c r="AV4" s="16">
        <v>0.05</v>
      </c>
      <c r="AW4" s="16">
        <v>0.05</v>
      </c>
      <c r="AX4" s="16">
        <v>0.05</v>
      </c>
      <c r="AY4" s="16">
        <v>0.05</v>
      </c>
      <c r="AZ4" s="16">
        <v>0.05</v>
      </c>
      <c r="BA4" s="16">
        <v>0.05</v>
      </c>
      <c r="BB4" s="16">
        <v>0.05</v>
      </c>
      <c r="BC4" s="16">
        <v>0.05</v>
      </c>
      <c r="BD4" s="16">
        <v>0.05</v>
      </c>
      <c r="BE4" s="16">
        <v>0.05</v>
      </c>
      <c r="BF4" s="16">
        <v>0.05</v>
      </c>
      <c r="BG4" s="16">
        <v>0.05</v>
      </c>
      <c r="BH4" s="16">
        <v>0.05</v>
      </c>
      <c r="BI4" s="16">
        <v>0.05</v>
      </c>
      <c r="BJ4" s="16">
        <v>0.05</v>
      </c>
      <c r="BK4" s="16">
        <v>0.05</v>
      </c>
      <c r="BL4" s="16">
        <v>0.05</v>
      </c>
      <c r="BM4" s="16">
        <v>0.05</v>
      </c>
      <c r="BN4" s="16">
        <v>0.05</v>
      </c>
      <c r="BO4" s="16">
        <v>0.05</v>
      </c>
      <c r="BP4" s="16">
        <v>0.05</v>
      </c>
      <c r="BQ4" s="16">
        <v>0.05</v>
      </c>
      <c r="BR4" s="16">
        <v>0.05</v>
      </c>
      <c r="BS4" s="16">
        <v>0.05</v>
      </c>
      <c r="BT4" s="16">
        <v>0.05</v>
      </c>
      <c r="BU4" s="16">
        <v>0.05</v>
      </c>
      <c r="BV4" s="16">
        <v>0.05</v>
      </c>
      <c r="BW4" s="16">
        <v>0.05</v>
      </c>
      <c r="BX4" s="16">
        <v>0.05</v>
      </c>
      <c r="BY4" s="16">
        <v>0.05</v>
      </c>
      <c r="BZ4" s="16">
        <v>0.05</v>
      </c>
      <c r="CA4" s="16">
        <v>0.05</v>
      </c>
      <c r="CB4" s="16">
        <v>0.05</v>
      </c>
      <c r="CC4" s="16">
        <v>0.05</v>
      </c>
      <c r="CD4" s="16">
        <v>0.05</v>
      </c>
      <c r="CE4" s="16">
        <v>0.05</v>
      </c>
    </row>
    <row r="5" spans="1:83" x14ac:dyDescent="0.25">
      <c r="A5"/>
    </row>
    <row r="6" spans="1:83" x14ac:dyDescent="0.25">
      <c r="A6"/>
    </row>
    <row r="7" spans="1:83" x14ac:dyDescent="0.25">
      <c r="A7"/>
    </row>
    <row r="8" spans="1:83" x14ac:dyDescent="0.25">
      <c r="A8"/>
    </row>
    <row r="9" spans="1:83" x14ac:dyDescent="0.25">
      <c r="A9"/>
    </row>
    <row r="10" spans="1:83" x14ac:dyDescent="0.25">
      <c r="A10"/>
    </row>
    <row r="11" spans="1:83" x14ac:dyDescent="0.25">
      <c r="A11"/>
    </row>
    <row r="12" spans="1:83" x14ac:dyDescent="0.25">
      <c r="A12"/>
    </row>
    <row r="13" spans="1:83" x14ac:dyDescent="0.25">
      <c r="A13"/>
    </row>
    <row r="14" spans="1:83" x14ac:dyDescent="0.25">
      <c r="A14"/>
    </row>
    <row r="15" spans="1:83" x14ac:dyDescent="0.25">
      <c r="A15"/>
    </row>
    <row r="16" spans="1:83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5" x14ac:dyDescent="0.25">
      <c r="A49" s="7"/>
    </row>
    <row r="50" spans="1:5" x14ac:dyDescent="0.25">
      <c r="A50" s="7"/>
    </row>
    <row r="51" spans="1:5" x14ac:dyDescent="0.25">
      <c r="A51" s="7"/>
    </row>
    <row r="52" spans="1:5" x14ac:dyDescent="0.25">
      <c r="A52" s="7"/>
    </row>
    <row r="53" spans="1:5" x14ac:dyDescent="0.25">
      <c r="A53" s="7"/>
    </row>
    <row r="54" spans="1:5" x14ac:dyDescent="0.25">
      <c r="A54" s="5"/>
      <c r="D54" s="9"/>
      <c r="E54" s="9"/>
    </row>
    <row r="55" spans="1:5" x14ac:dyDescent="0.25">
      <c r="A55" s="5"/>
      <c r="D55" s="9"/>
      <c r="E55" s="9"/>
    </row>
    <row r="56" spans="1:5" x14ac:dyDescent="0.25">
      <c r="A56" s="5"/>
      <c r="D56" s="9"/>
      <c r="E56" s="9"/>
    </row>
    <row r="57" spans="1:5" x14ac:dyDescent="0.25">
      <c r="A57" s="5"/>
      <c r="D57" s="9"/>
      <c r="E57" s="9"/>
    </row>
    <row r="58" spans="1:5" x14ac:dyDescent="0.25">
      <c r="A58" s="5"/>
      <c r="D58" s="9"/>
      <c r="E58" s="9"/>
    </row>
    <row r="59" spans="1:5" x14ac:dyDescent="0.25">
      <c r="A59" s="5"/>
      <c r="D59" s="9"/>
      <c r="E59" s="9"/>
    </row>
    <row r="60" spans="1:5" x14ac:dyDescent="0.25">
      <c r="A60" s="5"/>
      <c r="D60" s="9"/>
      <c r="E60" s="9"/>
    </row>
    <row r="61" spans="1:5" x14ac:dyDescent="0.25">
      <c r="A61" s="5"/>
      <c r="D61" s="9"/>
      <c r="E61" s="9"/>
    </row>
    <row r="62" spans="1:5" x14ac:dyDescent="0.25">
      <c r="A62" s="5"/>
      <c r="D62" s="9"/>
      <c r="E62" s="9"/>
    </row>
    <row r="63" spans="1:5" x14ac:dyDescent="0.25">
      <c r="A63" s="5"/>
      <c r="D63" s="9"/>
      <c r="E63" s="9"/>
    </row>
    <row r="64" spans="1:5" x14ac:dyDescent="0.25">
      <c r="A64" s="5"/>
      <c r="D64" s="9"/>
      <c r="E64" s="9"/>
    </row>
    <row r="65" spans="1:5" x14ac:dyDescent="0.25">
      <c r="A65" s="5"/>
      <c r="D65" s="9"/>
      <c r="E65" s="9"/>
    </row>
    <row r="66" spans="1:5" x14ac:dyDescent="0.25">
      <c r="A66" s="5"/>
      <c r="D66" s="9"/>
      <c r="E66" s="9"/>
    </row>
    <row r="67" spans="1:5" x14ac:dyDescent="0.25">
      <c r="A67" s="5"/>
      <c r="D67" s="9"/>
      <c r="E67" s="9"/>
    </row>
    <row r="68" spans="1:5" x14ac:dyDescent="0.25">
      <c r="A68" s="5"/>
      <c r="D68" s="9"/>
      <c r="E68" s="9"/>
    </row>
    <row r="69" spans="1:5" x14ac:dyDescent="0.25">
      <c r="A69" s="5"/>
      <c r="D69" s="9"/>
      <c r="E69" s="9"/>
    </row>
    <row r="70" spans="1:5" x14ac:dyDescent="0.25">
      <c r="A70" s="5"/>
      <c r="D70" s="9"/>
      <c r="E70" s="9"/>
    </row>
    <row r="71" spans="1:5" x14ac:dyDescent="0.25">
      <c r="A71" s="5"/>
      <c r="D71" s="9"/>
      <c r="E71" s="9"/>
    </row>
    <row r="72" spans="1:5" x14ac:dyDescent="0.25">
      <c r="A72" s="5"/>
      <c r="D72" s="9"/>
      <c r="E72" s="9"/>
    </row>
    <row r="73" spans="1:5" x14ac:dyDescent="0.25">
      <c r="A73" s="5"/>
      <c r="D73" s="9"/>
      <c r="E73" s="9"/>
    </row>
    <row r="74" spans="1:5" x14ac:dyDescent="0.25">
      <c r="A74" s="5"/>
      <c r="D74" s="9"/>
      <c r="E74" s="9"/>
    </row>
    <row r="75" spans="1:5" x14ac:dyDescent="0.25">
      <c r="A75" s="5"/>
      <c r="D75" s="9"/>
      <c r="E75" s="9"/>
    </row>
    <row r="76" spans="1:5" x14ac:dyDescent="0.25">
      <c r="A76" s="5"/>
      <c r="D76" s="9"/>
      <c r="E76" s="9"/>
    </row>
    <row r="77" spans="1:5" x14ac:dyDescent="0.25">
      <c r="A77" s="5"/>
      <c r="D77" s="9"/>
      <c r="E77" s="9"/>
    </row>
    <row r="78" spans="1:5" x14ac:dyDescent="0.25">
      <c r="A78" s="5"/>
      <c r="D78" s="9"/>
      <c r="E78" s="9"/>
    </row>
    <row r="79" spans="1:5" x14ac:dyDescent="0.25">
      <c r="A79" s="5"/>
      <c r="D79" s="9"/>
      <c r="E79" s="9"/>
    </row>
    <row r="80" spans="1:5" x14ac:dyDescent="0.25">
      <c r="A80" s="5"/>
      <c r="D80" s="9"/>
      <c r="E80" s="9"/>
    </row>
    <row r="81" spans="1:5" x14ac:dyDescent="0.25">
      <c r="A81" s="5"/>
      <c r="D81" s="9"/>
      <c r="E81" s="9"/>
    </row>
    <row r="82" spans="1:5" x14ac:dyDescent="0.25">
      <c r="A82" s="5"/>
      <c r="D82" s="9"/>
      <c r="E82" s="9"/>
    </row>
    <row r="83" spans="1:5" x14ac:dyDescent="0.25">
      <c r="A83" s="5"/>
      <c r="D83" s="9"/>
      <c r="E83" s="9"/>
    </row>
  </sheetData>
  <pageMargins left="0.7" right="0.7" top="0.75" bottom="0.75" header="0.3" footer="0.3"/>
  <pageSetup orientation="portrait" horizontalDpi="4294967293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CF6"/>
  <sheetViews>
    <sheetView workbookViewId="0">
      <selection activeCell="B14" sqref="B14"/>
    </sheetView>
  </sheetViews>
  <sheetFormatPr defaultRowHeight="15" x14ac:dyDescent="0.25"/>
  <sheetData>
    <row r="1" spans="1:84" s="14" customFormat="1" x14ac:dyDescent="0.25">
      <c r="A1" s="14" t="s">
        <v>45</v>
      </c>
    </row>
    <row r="2" spans="1:84" ht="15.75" customHeight="1" thickBot="1" x14ac:dyDescent="0.3">
      <c r="A2" s="16" t="s">
        <v>48</v>
      </c>
      <c r="B2" s="26" t="s">
        <v>14</v>
      </c>
      <c r="C2" s="26" t="s">
        <v>15</v>
      </c>
      <c r="D2" s="26">
        <v>2000</v>
      </c>
      <c r="E2" s="26">
        <v>2001</v>
      </c>
      <c r="F2" s="26">
        <v>2002</v>
      </c>
      <c r="G2" s="26">
        <v>2003</v>
      </c>
      <c r="H2" s="26">
        <v>2004</v>
      </c>
      <c r="I2" s="26">
        <v>2005</v>
      </c>
      <c r="J2" s="26">
        <v>2006</v>
      </c>
      <c r="K2" s="26">
        <v>2007</v>
      </c>
      <c r="L2" s="26">
        <v>2008</v>
      </c>
      <c r="M2" s="26">
        <v>2009</v>
      </c>
      <c r="N2" s="26">
        <v>2010</v>
      </c>
      <c r="O2" s="26">
        <v>2011</v>
      </c>
      <c r="P2" s="26">
        <v>2012</v>
      </c>
      <c r="Q2" s="26">
        <v>2013</v>
      </c>
      <c r="R2" s="26">
        <v>2014</v>
      </c>
      <c r="S2" s="26">
        <v>2015</v>
      </c>
      <c r="T2" s="26">
        <v>2016</v>
      </c>
      <c r="U2" s="26">
        <v>2017</v>
      </c>
      <c r="V2" s="26">
        <v>2018</v>
      </c>
      <c r="W2" s="26">
        <v>2019</v>
      </c>
      <c r="X2" s="26">
        <v>2020</v>
      </c>
      <c r="Y2" s="26">
        <v>2021</v>
      </c>
      <c r="Z2" s="26">
        <v>2022</v>
      </c>
      <c r="AA2" s="26">
        <v>2023</v>
      </c>
      <c r="AB2" s="26">
        <v>2024</v>
      </c>
      <c r="AC2" s="26">
        <v>2025</v>
      </c>
      <c r="AD2" s="26">
        <v>2026</v>
      </c>
      <c r="AE2" s="26">
        <v>2027</v>
      </c>
      <c r="AF2" s="26">
        <v>2028</v>
      </c>
      <c r="AG2" s="26">
        <v>2029</v>
      </c>
      <c r="AH2" s="26">
        <v>2030</v>
      </c>
      <c r="AI2" s="26">
        <v>2031</v>
      </c>
      <c r="AJ2" s="26">
        <v>2032</v>
      </c>
      <c r="AK2" s="26">
        <v>2033</v>
      </c>
      <c r="AL2" s="26">
        <v>2034</v>
      </c>
      <c r="AM2" s="26">
        <v>2035</v>
      </c>
      <c r="AN2" s="26">
        <v>2036</v>
      </c>
      <c r="AO2" s="26">
        <v>2037</v>
      </c>
      <c r="AP2" s="26">
        <v>2038</v>
      </c>
      <c r="AQ2" s="26">
        <v>2039</v>
      </c>
      <c r="AR2" s="26">
        <v>2040</v>
      </c>
      <c r="AS2" s="26">
        <v>2041</v>
      </c>
      <c r="AT2" s="26">
        <v>2042</v>
      </c>
      <c r="AU2" s="26">
        <v>2043</v>
      </c>
      <c r="AV2" s="26">
        <v>2044</v>
      </c>
      <c r="AW2" s="26">
        <v>2045</v>
      </c>
      <c r="AX2" s="26">
        <v>2046</v>
      </c>
      <c r="AY2" s="26">
        <v>2047</v>
      </c>
      <c r="AZ2" s="26">
        <v>2048</v>
      </c>
      <c r="BA2" s="26">
        <v>2049</v>
      </c>
      <c r="BB2" s="26">
        <v>2050</v>
      </c>
      <c r="BC2" s="15">
        <v>2051</v>
      </c>
      <c r="BD2" s="15">
        <v>2052</v>
      </c>
      <c r="BE2" s="15">
        <v>2053</v>
      </c>
      <c r="BF2" s="15">
        <v>2054</v>
      </c>
      <c r="BG2" s="15">
        <v>2055</v>
      </c>
      <c r="BH2" s="15">
        <v>2056</v>
      </c>
      <c r="BI2" s="15">
        <v>2057</v>
      </c>
      <c r="BJ2" s="15">
        <v>2058</v>
      </c>
      <c r="BK2" s="15">
        <v>2059</v>
      </c>
      <c r="BL2" s="15">
        <v>2060</v>
      </c>
      <c r="BM2" s="15">
        <v>2061</v>
      </c>
      <c r="BN2" s="15">
        <v>2062</v>
      </c>
      <c r="BO2" s="15">
        <v>2063</v>
      </c>
      <c r="BP2" s="15">
        <v>2064</v>
      </c>
      <c r="BQ2" s="15">
        <v>2065</v>
      </c>
      <c r="BR2" s="15">
        <v>2066</v>
      </c>
      <c r="BS2" s="15">
        <v>2067</v>
      </c>
      <c r="BT2" s="15">
        <v>2068</v>
      </c>
      <c r="BU2" s="15">
        <v>2069</v>
      </c>
      <c r="BV2" s="15">
        <v>2070</v>
      </c>
      <c r="BW2" s="15">
        <v>2071</v>
      </c>
      <c r="BX2" s="15">
        <v>2072</v>
      </c>
      <c r="BY2" s="15">
        <v>2073</v>
      </c>
      <c r="BZ2" s="15">
        <v>2074</v>
      </c>
      <c r="CA2" s="15">
        <v>2075</v>
      </c>
      <c r="CB2" s="15">
        <v>2076</v>
      </c>
      <c r="CC2" s="15">
        <v>2077</v>
      </c>
      <c r="CD2" s="15">
        <v>2078</v>
      </c>
      <c r="CE2" s="15">
        <v>2079</v>
      </c>
      <c r="CF2" s="15">
        <v>2080</v>
      </c>
    </row>
    <row r="3" spans="1:84" x14ac:dyDescent="0.25">
      <c r="A3" s="16" t="s">
        <v>49</v>
      </c>
      <c r="B3" s="8" t="s">
        <v>16</v>
      </c>
      <c r="C3" s="8" t="s">
        <v>17</v>
      </c>
      <c r="D3" s="18">
        <v>0.32900000000000001</v>
      </c>
      <c r="E3" s="19">
        <f>D3</f>
        <v>0.32900000000000001</v>
      </c>
      <c r="F3" s="19">
        <f t="shared" ref="F3:BB3" si="0">E3</f>
        <v>0.32900000000000001</v>
      </c>
      <c r="G3" s="19">
        <f t="shared" si="0"/>
        <v>0.32900000000000001</v>
      </c>
      <c r="H3" s="19">
        <f t="shared" si="0"/>
        <v>0.32900000000000001</v>
      </c>
      <c r="I3" s="19">
        <f t="shared" si="0"/>
        <v>0.32900000000000001</v>
      </c>
      <c r="J3" s="19">
        <f t="shared" si="0"/>
        <v>0.32900000000000001</v>
      </c>
      <c r="K3" s="19">
        <f t="shared" si="0"/>
        <v>0.32900000000000001</v>
      </c>
      <c r="L3" s="19">
        <f t="shared" si="0"/>
        <v>0.32900000000000001</v>
      </c>
      <c r="M3" s="19">
        <f t="shared" si="0"/>
        <v>0.32900000000000001</v>
      </c>
      <c r="N3" s="19">
        <f t="shared" si="0"/>
        <v>0.32900000000000001</v>
      </c>
      <c r="O3" s="19">
        <f t="shared" si="0"/>
        <v>0.32900000000000001</v>
      </c>
      <c r="P3" s="19">
        <f t="shared" si="0"/>
        <v>0.32900000000000001</v>
      </c>
      <c r="Q3" s="19">
        <f t="shared" si="0"/>
        <v>0.32900000000000001</v>
      </c>
      <c r="R3" s="19">
        <f t="shared" si="0"/>
        <v>0.32900000000000001</v>
      </c>
      <c r="S3" s="19">
        <f t="shared" si="0"/>
        <v>0.32900000000000001</v>
      </c>
      <c r="T3" s="19">
        <f t="shared" si="0"/>
        <v>0.32900000000000001</v>
      </c>
      <c r="U3" s="19">
        <f t="shared" si="0"/>
        <v>0.32900000000000001</v>
      </c>
      <c r="V3" s="19">
        <f t="shared" si="0"/>
        <v>0.32900000000000001</v>
      </c>
      <c r="W3" s="19">
        <f t="shared" si="0"/>
        <v>0.32900000000000001</v>
      </c>
      <c r="X3" s="19">
        <f t="shared" si="0"/>
        <v>0.32900000000000001</v>
      </c>
      <c r="Y3" s="19">
        <f t="shared" si="0"/>
        <v>0.32900000000000001</v>
      </c>
      <c r="Z3" s="19">
        <f t="shared" si="0"/>
        <v>0.32900000000000001</v>
      </c>
      <c r="AA3" s="19">
        <f t="shared" si="0"/>
        <v>0.32900000000000001</v>
      </c>
      <c r="AB3" s="19">
        <f t="shared" si="0"/>
        <v>0.32900000000000001</v>
      </c>
      <c r="AC3" s="19">
        <f t="shared" si="0"/>
        <v>0.32900000000000001</v>
      </c>
      <c r="AD3" s="19">
        <f t="shared" si="0"/>
        <v>0.32900000000000001</v>
      </c>
      <c r="AE3" s="19">
        <f t="shared" si="0"/>
        <v>0.32900000000000001</v>
      </c>
      <c r="AF3" s="19">
        <f t="shared" si="0"/>
        <v>0.32900000000000001</v>
      </c>
      <c r="AG3" s="19">
        <f t="shared" si="0"/>
        <v>0.32900000000000001</v>
      </c>
      <c r="AH3" s="19">
        <f t="shared" si="0"/>
        <v>0.32900000000000001</v>
      </c>
      <c r="AI3" s="19">
        <f t="shared" si="0"/>
        <v>0.32900000000000001</v>
      </c>
      <c r="AJ3" s="19">
        <f t="shared" si="0"/>
        <v>0.32900000000000001</v>
      </c>
      <c r="AK3" s="19">
        <f t="shared" si="0"/>
        <v>0.32900000000000001</v>
      </c>
      <c r="AL3" s="19">
        <f t="shared" si="0"/>
        <v>0.32900000000000001</v>
      </c>
      <c r="AM3" s="19">
        <f t="shared" si="0"/>
        <v>0.32900000000000001</v>
      </c>
      <c r="AN3" s="19">
        <f t="shared" si="0"/>
        <v>0.32900000000000001</v>
      </c>
      <c r="AO3" s="19">
        <f t="shared" si="0"/>
        <v>0.32900000000000001</v>
      </c>
      <c r="AP3" s="19">
        <f t="shared" si="0"/>
        <v>0.32900000000000001</v>
      </c>
      <c r="AQ3" s="19">
        <f t="shared" si="0"/>
        <v>0.32900000000000001</v>
      </c>
      <c r="AR3" s="19">
        <f t="shared" si="0"/>
        <v>0.32900000000000001</v>
      </c>
      <c r="AS3" s="19">
        <f t="shared" si="0"/>
        <v>0.32900000000000001</v>
      </c>
      <c r="AT3" s="19">
        <f t="shared" si="0"/>
        <v>0.32900000000000001</v>
      </c>
      <c r="AU3" s="19">
        <f t="shared" si="0"/>
        <v>0.32900000000000001</v>
      </c>
      <c r="AV3" s="19">
        <f t="shared" si="0"/>
        <v>0.32900000000000001</v>
      </c>
      <c r="AW3" s="19">
        <f t="shared" si="0"/>
        <v>0.32900000000000001</v>
      </c>
      <c r="AX3" s="19">
        <f t="shared" si="0"/>
        <v>0.32900000000000001</v>
      </c>
      <c r="AY3" s="19">
        <f t="shared" si="0"/>
        <v>0.32900000000000001</v>
      </c>
      <c r="AZ3" s="19">
        <f t="shared" si="0"/>
        <v>0.32900000000000001</v>
      </c>
      <c r="BA3" s="19">
        <f t="shared" si="0"/>
        <v>0.32900000000000001</v>
      </c>
      <c r="BB3" s="19">
        <f t="shared" si="0"/>
        <v>0.32900000000000001</v>
      </c>
      <c r="BC3" s="20">
        <f>BB3</f>
        <v>0.32900000000000001</v>
      </c>
      <c r="BD3" s="20">
        <f t="shared" ref="BD3:CE3" si="1">BC3</f>
        <v>0.32900000000000001</v>
      </c>
      <c r="BE3" s="20">
        <f t="shared" si="1"/>
        <v>0.32900000000000001</v>
      </c>
      <c r="BF3" s="20">
        <f t="shared" si="1"/>
        <v>0.32900000000000001</v>
      </c>
      <c r="BG3" s="20">
        <f t="shared" si="1"/>
        <v>0.32900000000000001</v>
      </c>
      <c r="BH3" s="20">
        <f t="shared" si="1"/>
        <v>0.32900000000000001</v>
      </c>
      <c r="BI3" s="20">
        <f t="shared" si="1"/>
        <v>0.32900000000000001</v>
      </c>
      <c r="BJ3" s="20">
        <f t="shared" si="1"/>
        <v>0.32900000000000001</v>
      </c>
      <c r="BK3" s="20">
        <f t="shared" si="1"/>
        <v>0.32900000000000001</v>
      </c>
      <c r="BL3" s="20">
        <f t="shared" si="1"/>
        <v>0.32900000000000001</v>
      </c>
      <c r="BM3" s="20">
        <f t="shared" si="1"/>
        <v>0.32900000000000001</v>
      </c>
      <c r="BN3" s="20">
        <f t="shared" si="1"/>
        <v>0.32900000000000001</v>
      </c>
      <c r="BO3" s="20">
        <f t="shared" si="1"/>
        <v>0.32900000000000001</v>
      </c>
      <c r="BP3" s="20">
        <f t="shared" si="1"/>
        <v>0.32900000000000001</v>
      </c>
      <c r="BQ3" s="20">
        <f t="shared" si="1"/>
        <v>0.32900000000000001</v>
      </c>
      <c r="BR3" s="20">
        <f t="shared" si="1"/>
        <v>0.32900000000000001</v>
      </c>
      <c r="BS3" s="20">
        <f t="shared" si="1"/>
        <v>0.32900000000000001</v>
      </c>
      <c r="BT3" s="20">
        <f t="shared" si="1"/>
        <v>0.32900000000000001</v>
      </c>
      <c r="BU3" s="20">
        <f t="shared" si="1"/>
        <v>0.32900000000000001</v>
      </c>
      <c r="BV3" s="20">
        <f t="shared" si="1"/>
        <v>0.32900000000000001</v>
      </c>
      <c r="BW3" s="20">
        <f t="shared" si="1"/>
        <v>0.32900000000000001</v>
      </c>
      <c r="BX3" s="20">
        <f t="shared" si="1"/>
        <v>0.32900000000000001</v>
      </c>
      <c r="BY3" s="20">
        <f t="shared" si="1"/>
        <v>0.32900000000000001</v>
      </c>
      <c r="BZ3" s="20">
        <f t="shared" si="1"/>
        <v>0.32900000000000001</v>
      </c>
      <c r="CA3" s="20">
        <f t="shared" si="1"/>
        <v>0.32900000000000001</v>
      </c>
      <c r="CB3" s="20">
        <f t="shared" si="1"/>
        <v>0.32900000000000001</v>
      </c>
      <c r="CC3" s="20">
        <f t="shared" si="1"/>
        <v>0.32900000000000001</v>
      </c>
      <c r="CD3" s="20">
        <f t="shared" si="1"/>
        <v>0.32900000000000001</v>
      </c>
      <c r="CE3" s="20">
        <f t="shared" si="1"/>
        <v>0.32900000000000001</v>
      </c>
      <c r="CF3" s="20">
        <f>CE3</f>
        <v>0.32900000000000001</v>
      </c>
    </row>
    <row r="4" spans="1:84" x14ac:dyDescent="0.25">
      <c r="A4" s="16"/>
      <c r="B4" s="8"/>
      <c r="C4" s="8" t="s">
        <v>18</v>
      </c>
      <c r="D4" s="21">
        <v>15.69</v>
      </c>
      <c r="E4">
        <f>D4</f>
        <v>15.69</v>
      </c>
      <c r="F4" s="16">
        <f t="shared" ref="F4:BB4" si="2">E4</f>
        <v>15.69</v>
      </c>
      <c r="G4" s="16">
        <f t="shared" si="2"/>
        <v>15.69</v>
      </c>
      <c r="H4" s="16">
        <f t="shared" si="2"/>
        <v>15.69</v>
      </c>
      <c r="I4" s="16">
        <f t="shared" si="2"/>
        <v>15.69</v>
      </c>
      <c r="J4" s="16">
        <f t="shared" si="2"/>
        <v>15.69</v>
      </c>
      <c r="K4" s="16">
        <f t="shared" si="2"/>
        <v>15.69</v>
      </c>
      <c r="L4" s="16">
        <f t="shared" si="2"/>
        <v>15.69</v>
      </c>
      <c r="M4" s="16">
        <f t="shared" si="2"/>
        <v>15.69</v>
      </c>
      <c r="N4" s="16">
        <f t="shared" si="2"/>
        <v>15.69</v>
      </c>
      <c r="O4" s="16">
        <f t="shared" si="2"/>
        <v>15.69</v>
      </c>
      <c r="P4" s="16">
        <f t="shared" si="2"/>
        <v>15.69</v>
      </c>
      <c r="Q4" s="16">
        <f t="shared" si="2"/>
        <v>15.69</v>
      </c>
      <c r="R4" s="16">
        <f t="shared" si="2"/>
        <v>15.69</v>
      </c>
      <c r="S4" s="16">
        <f t="shared" si="2"/>
        <v>15.69</v>
      </c>
      <c r="T4" s="16">
        <f t="shared" si="2"/>
        <v>15.69</v>
      </c>
      <c r="U4" s="16">
        <f t="shared" si="2"/>
        <v>15.69</v>
      </c>
      <c r="V4" s="16">
        <f t="shared" si="2"/>
        <v>15.69</v>
      </c>
      <c r="W4" s="16">
        <f t="shared" si="2"/>
        <v>15.69</v>
      </c>
      <c r="X4" s="16">
        <f t="shared" si="2"/>
        <v>15.69</v>
      </c>
      <c r="Y4" s="16">
        <f t="shared" si="2"/>
        <v>15.69</v>
      </c>
      <c r="Z4" s="16">
        <f t="shared" si="2"/>
        <v>15.69</v>
      </c>
      <c r="AA4" s="16">
        <f t="shared" si="2"/>
        <v>15.69</v>
      </c>
      <c r="AB4" s="16">
        <f t="shared" si="2"/>
        <v>15.69</v>
      </c>
      <c r="AC4" s="16">
        <f t="shared" si="2"/>
        <v>15.69</v>
      </c>
      <c r="AD4" s="16">
        <f t="shared" si="2"/>
        <v>15.69</v>
      </c>
      <c r="AE4" s="16">
        <f t="shared" si="2"/>
        <v>15.69</v>
      </c>
      <c r="AF4" s="16">
        <f t="shared" si="2"/>
        <v>15.69</v>
      </c>
      <c r="AG4" s="16">
        <f t="shared" si="2"/>
        <v>15.69</v>
      </c>
      <c r="AH4" s="16">
        <f t="shared" si="2"/>
        <v>15.69</v>
      </c>
      <c r="AI4" s="16">
        <f t="shared" si="2"/>
        <v>15.69</v>
      </c>
      <c r="AJ4" s="16">
        <f t="shared" si="2"/>
        <v>15.69</v>
      </c>
      <c r="AK4" s="16">
        <f t="shared" si="2"/>
        <v>15.69</v>
      </c>
      <c r="AL4" s="16">
        <f t="shared" si="2"/>
        <v>15.69</v>
      </c>
      <c r="AM4" s="16">
        <f t="shared" si="2"/>
        <v>15.69</v>
      </c>
      <c r="AN4" s="16">
        <f t="shared" si="2"/>
        <v>15.69</v>
      </c>
      <c r="AO4" s="16">
        <f t="shared" si="2"/>
        <v>15.69</v>
      </c>
      <c r="AP4" s="16">
        <f t="shared" si="2"/>
        <v>15.69</v>
      </c>
      <c r="AQ4" s="16">
        <f t="shared" si="2"/>
        <v>15.69</v>
      </c>
      <c r="AR4" s="16">
        <f t="shared" si="2"/>
        <v>15.69</v>
      </c>
      <c r="AS4" s="16">
        <f t="shared" si="2"/>
        <v>15.69</v>
      </c>
      <c r="AT4" s="16">
        <f t="shared" si="2"/>
        <v>15.69</v>
      </c>
      <c r="AU4" s="16">
        <f t="shared" si="2"/>
        <v>15.69</v>
      </c>
      <c r="AV4" s="16">
        <f t="shared" si="2"/>
        <v>15.69</v>
      </c>
      <c r="AW4" s="16">
        <f t="shared" si="2"/>
        <v>15.69</v>
      </c>
      <c r="AX4" s="16">
        <f t="shared" si="2"/>
        <v>15.69</v>
      </c>
      <c r="AY4" s="16">
        <f t="shared" si="2"/>
        <v>15.69</v>
      </c>
      <c r="AZ4" s="16">
        <f t="shared" si="2"/>
        <v>15.69</v>
      </c>
      <c r="BA4" s="16">
        <f t="shared" si="2"/>
        <v>15.69</v>
      </c>
      <c r="BB4" s="16">
        <f t="shared" si="2"/>
        <v>15.69</v>
      </c>
      <c r="BC4" s="9">
        <f>BB4</f>
        <v>15.69</v>
      </c>
      <c r="BD4" s="9">
        <f t="shared" ref="BD4:CE4" si="3">BC4</f>
        <v>15.69</v>
      </c>
      <c r="BE4" s="9">
        <f t="shared" si="3"/>
        <v>15.69</v>
      </c>
      <c r="BF4" s="9">
        <f t="shared" si="3"/>
        <v>15.69</v>
      </c>
      <c r="BG4" s="9">
        <f t="shared" si="3"/>
        <v>15.69</v>
      </c>
      <c r="BH4" s="9">
        <f t="shared" si="3"/>
        <v>15.69</v>
      </c>
      <c r="BI4" s="9">
        <f t="shared" si="3"/>
        <v>15.69</v>
      </c>
      <c r="BJ4" s="9">
        <f t="shared" si="3"/>
        <v>15.69</v>
      </c>
      <c r="BK4" s="9">
        <f t="shared" si="3"/>
        <v>15.69</v>
      </c>
      <c r="BL4" s="9">
        <f t="shared" si="3"/>
        <v>15.69</v>
      </c>
      <c r="BM4" s="9">
        <f t="shared" si="3"/>
        <v>15.69</v>
      </c>
      <c r="BN4" s="9">
        <f t="shared" si="3"/>
        <v>15.69</v>
      </c>
      <c r="BO4" s="9">
        <f t="shared" si="3"/>
        <v>15.69</v>
      </c>
      <c r="BP4" s="9">
        <f t="shared" si="3"/>
        <v>15.69</v>
      </c>
      <c r="BQ4" s="9">
        <f t="shared" si="3"/>
        <v>15.69</v>
      </c>
      <c r="BR4" s="9">
        <f t="shared" si="3"/>
        <v>15.69</v>
      </c>
      <c r="BS4" s="9">
        <f t="shared" si="3"/>
        <v>15.69</v>
      </c>
      <c r="BT4" s="9">
        <f t="shared" si="3"/>
        <v>15.69</v>
      </c>
      <c r="BU4" s="9">
        <f t="shared" si="3"/>
        <v>15.69</v>
      </c>
      <c r="BV4" s="9">
        <f t="shared" si="3"/>
        <v>15.69</v>
      </c>
      <c r="BW4" s="9">
        <f t="shared" si="3"/>
        <v>15.69</v>
      </c>
      <c r="BX4" s="9">
        <f t="shared" si="3"/>
        <v>15.69</v>
      </c>
      <c r="BY4" s="9">
        <f t="shared" si="3"/>
        <v>15.69</v>
      </c>
      <c r="BZ4" s="9">
        <f t="shared" si="3"/>
        <v>15.69</v>
      </c>
      <c r="CA4" s="9">
        <f t="shared" si="3"/>
        <v>15.69</v>
      </c>
      <c r="CB4" s="9">
        <f t="shared" si="3"/>
        <v>15.69</v>
      </c>
      <c r="CC4" s="9">
        <f t="shared" si="3"/>
        <v>15.69</v>
      </c>
      <c r="CD4" s="9">
        <f t="shared" si="3"/>
        <v>15.69</v>
      </c>
      <c r="CE4" s="9">
        <f t="shared" si="3"/>
        <v>15.69</v>
      </c>
      <c r="CF4" s="9">
        <f>CE4</f>
        <v>15.69</v>
      </c>
    </row>
    <row r="5" spans="1:84" x14ac:dyDescent="0.25">
      <c r="A5" s="16"/>
      <c r="B5" t="s">
        <v>19</v>
      </c>
      <c r="C5" s="8" t="s">
        <v>20</v>
      </c>
      <c r="D5" s="21">
        <v>42.29</v>
      </c>
      <c r="E5">
        <f>D5</f>
        <v>42.29</v>
      </c>
      <c r="F5" s="16">
        <f t="shared" ref="F5:BB5" si="4">E5</f>
        <v>42.29</v>
      </c>
      <c r="G5" s="16">
        <f t="shared" si="4"/>
        <v>42.29</v>
      </c>
      <c r="H5" s="16">
        <f t="shared" si="4"/>
        <v>42.29</v>
      </c>
      <c r="I5" s="16">
        <f t="shared" si="4"/>
        <v>42.29</v>
      </c>
      <c r="J5" s="16">
        <f t="shared" si="4"/>
        <v>42.29</v>
      </c>
      <c r="K5" s="16">
        <f t="shared" si="4"/>
        <v>42.29</v>
      </c>
      <c r="L5" s="16">
        <f t="shared" si="4"/>
        <v>42.29</v>
      </c>
      <c r="M5" s="16">
        <f t="shared" si="4"/>
        <v>42.29</v>
      </c>
      <c r="N5" s="16">
        <f t="shared" si="4"/>
        <v>42.29</v>
      </c>
      <c r="O5" s="16">
        <f t="shared" si="4"/>
        <v>42.29</v>
      </c>
      <c r="P5" s="16">
        <f t="shared" si="4"/>
        <v>42.29</v>
      </c>
      <c r="Q5" s="16">
        <f t="shared" si="4"/>
        <v>42.29</v>
      </c>
      <c r="R5" s="16">
        <f t="shared" si="4"/>
        <v>42.29</v>
      </c>
      <c r="S5" s="16">
        <f t="shared" si="4"/>
        <v>42.29</v>
      </c>
      <c r="T5" s="16">
        <f t="shared" si="4"/>
        <v>42.29</v>
      </c>
      <c r="U5" s="16">
        <f t="shared" si="4"/>
        <v>42.29</v>
      </c>
      <c r="V5" s="16">
        <f t="shared" si="4"/>
        <v>42.29</v>
      </c>
      <c r="W5" s="16">
        <f t="shared" si="4"/>
        <v>42.29</v>
      </c>
      <c r="X5" s="16">
        <f t="shared" si="4"/>
        <v>42.29</v>
      </c>
      <c r="Y5" s="16">
        <f t="shared" si="4"/>
        <v>42.29</v>
      </c>
      <c r="Z5" s="16">
        <f t="shared" si="4"/>
        <v>42.29</v>
      </c>
      <c r="AA5" s="16">
        <f t="shared" si="4"/>
        <v>42.29</v>
      </c>
      <c r="AB5" s="16">
        <f t="shared" si="4"/>
        <v>42.29</v>
      </c>
      <c r="AC5" s="16">
        <f t="shared" si="4"/>
        <v>42.29</v>
      </c>
      <c r="AD5" s="16">
        <f t="shared" si="4"/>
        <v>42.29</v>
      </c>
      <c r="AE5" s="16">
        <f t="shared" si="4"/>
        <v>42.29</v>
      </c>
      <c r="AF5" s="16">
        <f t="shared" si="4"/>
        <v>42.29</v>
      </c>
      <c r="AG5" s="16">
        <f t="shared" si="4"/>
        <v>42.29</v>
      </c>
      <c r="AH5" s="16">
        <f t="shared" si="4"/>
        <v>42.29</v>
      </c>
      <c r="AI5" s="16">
        <f t="shared" si="4"/>
        <v>42.29</v>
      </c>
      <c r="AJ5" s="16">
        <f t="shared" si="4"/>
        <v>42.29</v>
      </c>
      <c r="AK5" s="16">
        <f t="shared" si="4"/>
        <v>42.29</v>
      </c>
      <c r="AL5" s="16">
        <f t="shared" si="4"/>
        <v>42.29</v>
      </c>
      <c r="AM5" s="16">
        <f t="shared" si="4"/>
        <v>42.29</v>
      </c>
      <c r="AN5" s="16">
        <f t="shared" si="4"/>
        <v>42.29</v>
      </c>
      <c r="AO5" s="16">
        <f t="shared" si="4"/>
        <v>42.29</v>
      </c>
      <c r="AP5" s="16">
        <f t="shared" si="4"/>
        <v>42.29</v>
      </c>
      <c r="AQ5" s="16">
        <f t="shared" si="4"/>
        <v>42.29</v>
      </c>
      <c r="AR5" s="16">
        <f t="shared" si="4"/>
        <v>42.29</v>
      </c>
      <c r="AS5" s="16">
        <f t="shared" si="4"/>
        <v>42.29</v>
      </c>
      <c r="AT5" s="16">
        <f t="shared" si="4"/>
        <v>42.29</v>
      </c>
      <c r="AU5" s="16">
        <f t="shared" si="4"/>
        <v>42.29</v>
      </c>
      <c r="AV5" s="16">
        <f t="shared" si="4"/>
        <v>42.29</v>
      </c>
      <c r="AW5" s="16">
        <f t="shared" si="4"/>
        <v>42.29</v>
      </c>
      <c r="AX5" s="16">
        <f t="shared" si="4"/>
        <v>42.29</v>
      </c>
      <c r="AY5" s="16">
        <f t="shared" si="4"/>
        <v>42.29</v>
      </c>
      <c r="AZ5" s="16">
        <f t="shared" si="4"/>
        <v>42.29</v>
      </c>
      <c r="BA5" s="16">
        <f t="shared" si="4"/>
        <v>42.29</v>
      </c>
      <c r="BB5" s="16">
        <f t="shared" si="4"/>
        <v>42.29</v>
      </c>
      <c r="BC5" s="9">
        <f>BB5</f>
        <v>42.29</v>
      </c>
      <c r="BD5" s="9">
        <f t="shared" ref="BD5:CF5" si="5">BC5</f>
        <v>42.29</v>
      </c>
      <c r="BE5" s="9">
        <f t="shared" si="5"/>
        <v>42.29</v>
      </c>
      <c r="BF5" s="9">
        <f t="shared" si="5"/>
        <v>42.29</v>
      </c>
      <c r="BG5" s="9">
        <f t="shared" si="5"/>
        <v>42.29</v>
      </c>
      <c r="BH5" s="9">
        <f t="shared" si="5"/>
        <v>42.29</v>
      </c>
      <c r="BI5" s="9">
        <f t="shared" si="5"/>
        <v>42.29</v>
      </c>
      <c r="BJ5" s="9">
        <f t="shared" si="5"/>
        <v>42.29</v>
      </c>
      <c r="BK5" s="9">
        <f t="shared" si="5"/>
        <v>42.29</v>
      </c>
      <c r="BL5" s="9">
        <f t="shared" si="5"/>
        <v>42.29</v>
      </c>
      <c r="BM5" s="9">
        <f t="shared" si="5"/>
        <v>42.29</v>
      </c>
      <c r="BN5" s="9">
        <f t="shared" si="5"/>
        <v>42.29</v>
      </c>
      <c r="BO5" s="9">
        <f t="shared" si="5"/>
        <v>42.29</v>
      </c>
      <c r="BP5" s="9">
        <f t="shared" si="5"/>
        <v>42.29</v>
      </c>
      <c r="BQ5" s="9">
        <f t="shared" si="5"/>
        <v>42.29</v>
      </c>
      <c r="BR5" s="9">
        <f t="shared" si="5"/>
        <v>42.29</v>
      </c>
      <c r="BS5" s="9">
        <f t="shared" si="5"/>
        <v>42.29</v>
      </c>
      <c r="BT5" s="9">
        <f t="shared" si="5"/>
        <v>42.29</v>
      </c>
      <c r="BU5" s="9">
        <f t="shared" si="5"/>
        <v>42.29</v>
      </c>
      <c r="BV5" s="9">
        <f t="shared" si="5"/>
        <v>42.29</v>
      </c>
      <c r="BW5" s="9">
        <f t="shared" si="5"/>
        <v>42.29</v>
      </c>
      <c r="BX5" s="9">
        <f t="shared" si="5"/>
        <v>42.29</v>
      </c>
      <c r="BY5" s="9">
        <f t="shared" si="5"/>
        <v>42.29</v>
      </c>
      <c r="BZ5" s="9">
        <f t="shared" si="5"/>
        <v>42.29</v>
      </c>
      <c r="CA5" s="9">
        <f t="shared" si="5"/>
        <v>42.29</v>
      </c>
      <c r="CB5" s="9">
        <f t="shared" si="5"/>
        <v>42.29</v>
      </c>
      <c r="CC5" s="9">
        <f t="shared" si="5"/>
        <v>42.29</v>
      </c>
      <c r="CD5" s="9">
        <f t="shared" si="5"/>
        <v>42.29</v>
      </c>
      <c r="CE5" s="9">
        <f t="shared" si="5"/>
        <v>42.29</v>
      </c>
      <c r="CF5" s="9">
        <f t="shared" si="5"/>
        <v>42.29</v>
      </c>
    </row>
    <row r="6" spans="1:84" ht="15.75" customHeight="1" thickBot="1" x14ac:dyDescent="0.3">
      <c r="A6" s="16"/>
      <c r="C6" t="s">
        <v>21</v>
      </c>
      <c r="D6" s="22">
        <v>19.8</v>
      </c>
      <c r="E6" s="23">
        <f>D6</f>
        <v>19.8</v>
      </c>
      <c r="F6" s="23">
        <f t="shared" ref="F6:BB6" si="6">E6</f>
        <v>19.8</v>
      </c>
      <c r="G6" s="23">
        <f t="shared" si="6"/>
        <v>19.8</v>
      </c>
      <c r="H6" s="23">
        <f t="shared" si="6"/>
        <v>19.8</v>
      </c>
      <c r="I6" s="23">
        <f t="shared" si="6"/>
        <v>19.8</v>
      </c>
      <c r="J6" s="23">
        <f t="shared" si="6"/>
        <v>19.8</v>
      </c>
      <c r="K6" s="23">
        <f t="shared" si="6"/>
        <v>19.8</v>
      </c>
      <c r="L6" s="23">
        <f t="shared" si="6"/>
        <v>19.8</v>
      </c>
      <c r="M6" s="23">
        <f t="shared" si="6"/>
        <v>19.8</v>
      </c>
      <c r="N6" s="23">
        <f t="shared" si="6"/>
        <v>19.8</v>
      </c>
      <c r="O6" s="23">
        <f t="shared" si="6"/>
        <v>19.8</v>
      </c>
      <c r="P6" s="23">
        <f t="shared" si="6"/>
        <v>19.8</v>
      </c>
      <c r="Q6" s="23">
        <f t="shared" si="6"/>
        <v>19.8</v>
      </c>
      <c r="R6" s="23">
        <f t="shared" si="6"/>
        <v>19.8</v>
      </c>
      <c r="S6" s="23">
        <f t="shared" si="6"/>
        <v>19.8</v>
      </c>
      <c r="T6" s="23">
        <f t="shared" si="6"/>
        <v>19.8</v>
      </c>
      <c r="U6" s="23">
        <f t="shared" si="6"/>
        <v>19.8</v>
      </c>
      <c r="V6" s="23">
        <f t="shared" si="6"/>
        <v>19.8</v>
      </c>
      <c r="W6" s="23">
        <f t="shared" si="6"/>
        <v>19.8</v>
      </c>
      <c r="X6" s="23">
        <f t="shared" si="6"/>
        <v>19.8</v>
      </c>
      <c r="Y6" s="23">
        <f t="shared" si="6"/>
        <v>19.8</v>
      </c>
      <c r="Z6" s="23">
        <f t="shared" si="6"/>
        <v>19.8</v>
      </c>
      <c r="AA6" s="23">
        <f t="shared" si="6"/>
        <v>19.8</v>
      </c>
      <c r="AB6" s="23">
        <f t="shared" si="6"/>
        <v>19.8</v>
      </c>
      <c r="AC6" s="23">
        <f t="shared" si="6"/>
        <v>19.8</v>
      </c>
      <c r="AD6" s="23">
        <f t="shared" si="6"/>
        <v>19.8</v>
      </c>
      <c r="AE6" s="23">
        <f t="shared" si="6"/>
        <v>19.8</v>
      </c>
      <c r="AF6" s="23">
        <f t="shared" si="6"/>
        <v>19.8</v>
      </c>
      <c r="AG6" s="23">
        <f t="shared" si="6"/>
        <v>19.8</v>
      </c>
      <c r="AH6" s="23">
        <f t="shared" si="6"/>
        <v>19.8</v>
      </c>
      <c r="AI6" s="23">
        <f t="shared" si="6"/>
        <v>19.8</v>
      </c>
      <c r="AJ6" s="23">
        <f t="shared" si="6"/>
        <v>19.8</v>
      </c>
      <c r="AK6" s="23">
        <f t="shared" si="6"/>
        <v>19.8</v>
      </c>
      <c r="AL6" s="23">
        <f t="shared" si="6"/>
        <v>19.8</v>
      </c>
      <c r="AM6" s="23">
        <f t="shared" si="6"/>
        <v>19.8</v>
      </c>
      <c r="AN6" s="23">
        <f t="shared" si="6"/>
        <v>19.8</v>
      </c>
      <c r="AO6" s="23">
        <f t="shared" si="6"/>
        <v>19.8</v>
      </c>
      <c r="AP6" s="23">
        <f t="shared" si="6"/>
        <v>19.8</v>
      </c>
      <c r="AQ6" s="23">
        <f t="shared" si="6"/>
        <v>19.8</v>
      </c>
      <c r="AR6" s="23">
        <f t="shared" si="6"/>
        <v>19.8</v>
      </c>
      <c r="AS6" s="23">
        <f t="shared" si="6"/>
        <v>19.8</v>
      </c>
      <c r="AT6" s="23">
        <f t="shared" si="6"/>
        <v>19.8</v>
      </c>
      <c r="AU6" s="23">
        <f t="shared" si="6"/>
        <v>19.8</v>
      </c>
      <c r="AV6" s="23">
        <f t="shared" si="6"/>
        <v>19.8</v>
      </c>
      <c r="AW6" s="23">
        <f t="shared" si="6"/>
        <v>19.8</v>
      </c>
      <c r="AX6" s="23">
        <f t="shared" si="6"/>
        <v>19.8</v>
      </c>
      <c r="AY6" s="23">
        <f t="shared" si="6"/>
        <v>19.8</v>
      </c>
      <c r="AZ6" s="23">
        <f t="shared" si="6"/>
        <v>19.8</v>
      </c>
      <c r="BA6" s="23">
        <f t="shared" si="6"/>
        <v>19.8</v>
      </c>
      <c r="BB6" s="23">
        <f t="shared" si="6"/>
        <v>19.8</v>
      </c>
      <c r="BC6" s="24">
        <f>BB6</f>
        <v>19.8</v>
      </c>
      <c r="BD6" s="24">
        <f t="shared" ref="BD6:CF6" si="7">BC6</f>
        <v>19.8</v>
      </c>
      <c r="BE6" s="24">
        <f t="shared" si="7"/>
        <v>19.8</v>
      </c>
      <c r="BF6" s="24">
        <f t="shared" si="7"/>
        <v>19.8</v>
      </c>
      <c r="BG6" s="24">
        <f t="shared" si="7"/>
        <v>19.8</v>
      </c>
      <c r="BH6" s="24">
        <f t="shared" si="7"/>
        <v>19.8</v>
      </c>
      <c r="BI6" s="24">
        <f t="shared" si="7"/>
        <v>19.8</v>
      </c>
      <c r="BJ6" s="24">
        <f t="shared" si="7"/>
        <v>19.8</v>
      </c>
      <c r="BK6" s="24">
        <f t="shared" si="7"/>
        <v>19.8</v>
      </c>
      <c r="BL6" s="24">
        <f t="shared" si="7"/>
        <v>19.8</v>
      </c>
      <c r="BM6" s="24">
        <f t="shared" si="7"/>
        <v>19.8</v>
      </c>
      <c r="BN6" s="24">
        <f t="shared" si="7"/>
        <v>19.8</v>
      </c>
      <c r="BO6" s="24">
        <f t="shared" si="7"/>
        <v>19.8</v>
      </c>
      <c r="BP6" s="24">
        <f t="shared" si="7"/>
        <v>19.8</v>
      </c>
      <c r="BQ6" s="24">
        <f t="shared" si="7"/>
        <v>19.8</v>
      </c>
      <c r="BR6" s="24">
        <f t="shared" si="7"/>
        <v>19.8</v>
      </c>
      <c r="BS6" s="24">
        <f t="shared" si="7"/>
        <v>19.8</v>
      </c>
      <c r="BT6" s="24">
        <f t="shared" si="7"/>
        <v>19.8</v>
      </c>
      <c r="BU6" s="24">
        <f t="shared" si="7"/>
        <v>19.8</v>
      </c>
      <c r="BV6" s="24">
        <f t="shared" si="7"/>
        <v>19.8</v>
      </c>
      <c r="BW6" s="24">
        <f t="shared" si="7"/>
        <v>19.8</v>
      </c>
      <c r="BX6" s="24">
        <f t="shared" si="7"/>
        <v>19.8</v>
      </c>
      <c r="BY6" s="24">
        <f t="shared" si="7"/>
        <v>19.8</v>
      </c>
      <c r="BZ6" s="24">
        <f t="shared" si="7"/>
        <v>19.8</v>
      </c>
      <c r="CA6" s="24">
        <f t="shared" si="7"/>
        <v>19.8</v>
      </c>
      <c r="CB6" s="24">
        <f t="shared" si="7"/>
        <v>19.8</v>
      </c>
      <c r="CC6" s="24">
        <f t="shared" si="7"/>
        <v>19.8</v>
      </c>
      <c r="CD6" s="24">
        <f t="shared" si="7"/>
        <v>19.8</v>
      </c>
      <c r="CE6" s="24">
        <f t="shared" si="7"/>
        <v>19.8</v>
      </c>
      <c r="CF6" s="24">
        <f t="shared" si="7"/>
        <v>19.8</v>
      </c>
    </row>
  </sheetData>
  <pageMargins left="0.7" right="0.7" top="0.75" bottom="0.75" header="0.3" footer="0.3"/>
  <pageSetup orientation="portrait" horizontalDpi="4294967293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enr_glf_terms</vt:lpstr>
      <vt:lpstr>exog_tot_stock</vt:lpstr>
      <vt:lpstr>tec_add_gradient</vt:lpstr>
      <vt:lpstr>collection_rate</vt:lpstr>
      <vt:lpstr>recycle_rate</vt:lpstr>
      <vt:lpstr>virg_mat_supply</vt:lpstr>
      <vt:lpstr>mat_content</vt:lpstr>
      <vt:lpstr>mat_impact_int</vt:lpstr>
      <vt:lpstr>batt_portfolio</vt:lpstr>
      <vt:lpstr>newtec_int_shr</vt:lpstr>
      <vt:lpstr>eur_batt_share</vt:lpstr>
      <vt:lpstr>manuf_cnstrnt</vt:lpstr>
      <vt:lpstr>occupancy_rate</vt:lpstr>
      <vt:lpstr>tec_parameters_raw</vt:lpstr>
      <vt:lpstr>enr_tec_correspondance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Hung</dc:creator>
  <cp:lastModifiedBy>Christine Hung</cp:lastModifiedBy>
  <dcterms:created xsi:type="dcterms:W3CDTF">2019-06-19T10:50:13Z</dcterms:created>
  <dcterms:modified xsi:type="dcterms:W3CDTF">2022-05-04T20:03:46Z</dcterms:modified>
</cp:coreProperties>
</file>