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esktop\Kì 5\ПИС\"/>
    </mc:Choice>
  </mc:AlternateContent>
  <xr:revisionPtr revIDLastSave="0" documentId="13_ncr:1_{BD417798-22E0-4D6C-AA0D-D13A4E4EE36F}" xr6:coauthVersionLast="47" xr6:coauthVersionMax="47" xr10:uidLastSave="{00000000-0000-0000-0000-000000000000}"/>
  <bookViews>
    <workbookView xWindow="-110" yWindow="-110" windowWidth="19420" windowHeight="11020" xr2:uid="{1D01AC78-F8E7-4FC3-B22A-41B503C22B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H11" i="1"/>
  <c r="J12" i="1"/>
  <c r="J2" i="1"/>
  <c r="J3" i="1"/>
  <c r="J4" i="1"/>
  <c r="J5" i="1"/>
  <c r="J6" i="1"/>
  <c r="J7" i="1"/>
  <c r="J8" i="1"/>
  <c r="J9" i="1"/>
  <c r="J10" i="1"/>
  <c r="J11" i="1"/>
  <c r="I1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2" i="1"/>
  <c r="G12" i="1"/>
  <c r="G3" i="1"/>
  <c r="G4" i="1"/>
  <c r="G5" i="1"/>
  <c r="G6" i="1"/>
  <c r="G7" i="1"/>
  <c r="G8" i="1"/>
  <c r="G9" i="1"/>
  <c r="G10" i="1"/>
  <c r="G11" i="1"/>
  <c r="G2" i="1"/>
  <c r="F12" i="1"/>
  <c r="F3" i="1"/>
  <c r="F4" i="1"/>
  <c r="F5" i="1"/>
  <c r="F6" i="1"/>
  <c r="F7" i="1"/>
  <c r="F8" i="1"/>
  <c r="F9" i="1"/>
  <c r="F10" i="1"/>
  <c r="F11" i="1"/>
  <c r="F2" i="1"/>
  <c r="E12" i="1"/>
  <c r="E11" i="1"/>
  <c r="E10" i="1"/>
  <c r="E9" i="1"/>
  <c r="E8" i="1"/>
  <c r="E7" i="1"/>
  <c r="E6" i="1"/>
  <c r="E5" i="1"/>
  <c r="E4" i="1"/>
  <c r="C4" i="1"/>
  <c r="E3" i="1"/>
  <c r="E2" i="1"/>
  <c r="D4" i="1"/>
  <c r="D5" i="1"/>
  <c r="D6" i="1"/>
  <c r="D7" i="1"/>
  <c r="D8" i="1"/>
  <c r="D9" i="1"/>
  <c r="D10" i="1"/>
  <c r="D11" i="1"/>
  <c r="D3" i="1"/>
  <c r="D2" i="1"/>
  <c r="C5" i="1"/>
  <c r="C6" i="1"/>
  <c r="C7" i="1"/>
  <c r="C8" i="1"/>
  <c r="C9" i="1"/>
  <c r="C10" i="1"/>
  <c r="C11" i="1" s="1"/>
  <c r="C3" i="1"/>
  <c r="C2" i="1"/>
  <c r="C14" i="1"/>
</calcChain>
</file>

<file path=xl/sharedStrings.xml><?xml version="1.0" encoding="utf-8"?>
<sst xmlns="http://schemas.openxmlformats.org/spreadsheetml/2006/main" count="14" uniqueCount="14">
  <si>
    <t>i</t>
  </si>
  <si>
    <t>number</t>
  </si>
  <si>
    <t>inter</t>
  </si>
  <si>
    <t>xi</t>
  </si>
  <si>
    <t>n</t>
  </si>
  <si>
    <t>p</t>
  </si>
  <si>
    <t>x*p</t>
  </si>
  <si>
    <t>x^2</t>
  </si>
  <si>
    <t>x^2*p</t>
  </si>
  <si>
    <t>plogp</t>
  </si>
  <si>
    <t>Mx</t>
  </si>
  <si>
    <t>Sigm</t>
  </si>
  <si>
    <t>CКО</t>
  </si>
  <si>
    <t>Нх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</si>
</sst>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8471-5EEF-4E3C-A1BF-07EF5E73DBDB}">
  <dimension ref="A1:J101"/>
  <sheetViews>
    <sheetView tabSelected="1" workbookViewId="0">
      <selection activeCell="F21" sqref="F21"/>
    </sheetView>
  </sheetViews>
  <sheetFormatPr defaultRowHeight="14.5" x14ac:dyDescent="0.35"/>
  <cols>
    <col min="6" max="6" width="14.453125" bestFit="1" customWidth="1"/>
    <col min="8" max="8" width="9.81640625" style="2" bestFit="1" customWidth="1"/>
    <col min="9" max="9" width="10.81640625" style="2" bestFit="1" customWidth="1"/>
  </cols>
  <sheetData>
    <row r="1" spans="1:10" ht="15" thickBot="1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7" t="s">
        <v>9</v>
      </c>
    </row>
    <row r="2" spans="1:10" ht="16" thickBot="1" x14ac:dyDescent="0.4">
      <c r="A2" s="3">
        <v>102</v>
      </c>
      <c r="B2" s="9">
        <v>1</v>
      </c>
      <c r="C2" s="9">
        <f>A2+ $C$14</f>
        <v>1260.0999999999999</v>
      </c>
      <c r="D2" s="9">
        <f>(A2+C2)/2</f>
        <v>681.05</v>
      </c>
      <c r="E2" s="9">
        <f>COUNTIF($A$2:$A$101,"&lt;=1260.1")</f>
        <v>6</v>
      </c>
      <c r="F2" s="9">
        <f>E2/100</f>
        <v>0.06</v>
      </c>
      <c r="G2" s="9">
        <f>D2*F2</f>
        <v>40.862999999999992</v>
      </c>
      <c r="H2" s="10">
        <f>D2*D2</f>
        <v>463829.10249999992</v>
      </c>
      <c r="I2" s="10">
        <f>H2*F2</f>
        <v>27829.746149999995</v>
      </c>
      <c r="J2" s="9">
        <f>F2*LOG(F2,2)</f>
        <v>-0.2435336213432141</v>
      </c>
    </row>
    <row r="3" spans="1:10" ht="16" thickBot="1" x14ac:dyDescent="0.4">
      <c r="A3" s="4">
        <v>206</v>
      </c>
      <c r="B3" s="9">
        <v>2</v>
      </c>
      <c r="C3" s="9">
        <f>C2+$C$14</f>
        <v>2418.1999999999998</v>
      </c>
      <c r="D3" s="9">
        <f>(C2+C3)/2</f>
        <v>1839.1499999999999</v>
      </c>
      <c r="E3" s="9">
        <f>COUNTIFS($A$2:$A$101,"&lt;=2418.2",$A$2:$A$101,"&gt;=1260.1")</f>
        <v>19</v>
      </c>
      <c r="F3" s="9">
        <f t="shared" ref="F3:F11" si="0">E3/100</f>
        <v>0.19</v>
      </c>
      <c r="G3" s="9">
        <f t="shared" ref="G3:G11" si="1">D3*F3</f>
        <v>349.43849999999998</v>
      </c>
      <c r="H3" s="10">
        <f t="shared" ref="H3:H10" si="2">D3*D3</f>
        <v>3382472.7224999997</v>
      </c>
      <c r="I3" s="10">
        <f t="shared" ref="I3:I11" si="3">H3*F3</f>
        <v>642669.81727499992</v>
      </c>
      <c r="J3" s="9">
        <f>F3*LOG(F3,2)</f>
        <v>-0.45522644850291644</v>
      </c>
    </row>
    <row r="4" spans="1:10" ht="16" thickBot="1" x14ac:dyDescent="0.4">
      <c r="A4" s="4">
        <v>359</v>
      </c>
      <c r="B4" s="9">
        <v>3</v>
      </c>
      <c r="C4" s="9">
        <f>C3+$C$14</f>
        <v>3576.2999999999997</v>
      </c>
      <c r="D4" s="9">
        <f t="shared" ref="D4:D11" si="4">(C3+C4)/2</f>
        <v>2997.25</v>
      </c>
      <c r="E4" s="9">
        <f>COUNTIFS($A$2:$A$101,"&lt;=3576.3",$A$2:$A$101,"&gt;=2418.2")</f>
        <v>24</v>
      </c>
      <c r="F4" s="9">
        <f t="shared" si="0"/>
        <v>0.24</v>
      </c>
      <c r="G4" s="9">
        <f t="shared" si="1"/>
        <v>719.33999999999992</v>
      </c>
      <c r="H4" s="10">
        <f t="shared" si="2"/>
        <v>8983507.5625</v>
      </c>
      <c r="I4" s="10">
        <f t="shared" si="3"/>
        <v>2156041.8149999999</v>
      </c>
      <c r="J4" s="9">
        <f t="shared" ref="J4:J11" si="5">F4*LOG(F4,2)</f>
        <v>-0.49413448537285648</v>
      </c>
    </row>
    <row r="5" spans="1:10" ht="16" thickBot="1" x14ac:dyDescent="0.4">
      <c r="A5" s="4">
        <v>550</v>
      </c>
      <c r="B5" s="9">
        <v>4</v>
      </c>
      <c r="C5" s="9">
        <f t="shared" ref="C5:C11" si="6">C4+$C$14</f>
        <v>4734.3999999999996</v>
      </c>
      <c r="D5" s="9">
        <f t="shared" si="4"/>
        <v>4155.3499999999995</v>
      </c>
      <c r="E5" s="9">
        <f>COUNTIFS($A$2:$A$101,"&lt;=4734.4",$A$2:$A$101,"&gt;=3576.3")</f>
        <v>21</v>
      </c>
      <c r="F5" s="9">
        <f t="shared" si="0"/>
        <v>0.21</v>
      </c>
      <c r="G5" s="9">
        <f t="shared" si="1"/>
        <v>872.62349999999981</v>
      </c>
      <c r="H5" s="10">
        <f t="shared" si="2"/>
        <v>17266933.622499995</v>
      </c>
      <c r="I5" s="10">
        <f t="shared" si="3"/>
        <v>3626056.0607249988</v>
      </c>
      <c r="J5" s="9">
        <f t="shared" si="5"/>
        <v>-0.47282314106915252</v>
      </c>
    </row>
    <row r="6" spans="1:10" ht="16" thickBot="1" x14ac:dyDescent="0.4">
      <c r="A6" s="4">
        <v>860</v>
      </c>
      <c r="B6" s="9">
        <v>5</v>
      </c>
      <c r="C6" s="9">
        <f t="shared" si="6"/>
        <v>5892.5</v>
      </c>
      <c r="D6" s="9">
        <f t="shared" si="4"/>
        <v>5313.45</v>
      </c>
      <c r="E6" s="9">
        <f>COUNTIFS($A$2:$A$101,"&lt;=5892.5",$A$2:$A$101,"&gt;=4734.4")</f>
        <v>13</v>
      </c>
      <c r="F6" s="9">
        <f t="shared" si="0"/>
        <v>0.13</v>
      </c>
      <c r="G6" s="9">
        <f t="shared" si="1"/>
        <v>690.74850000000004</v>
      </c>
      <c r="H6" s="10">
        <f t="shared" si="2"/>
        <v>28232750.9025</v>
      </c>
      <c r="I6" s="10">
        <f t="shared" si="3"/>
        <v>3670257.617325</v>
      </c>
      <c r="J6" s="9">
        <f t="shared" si="5"/>
        <v>-0.38264414131237223</v>
      </c>
    </row>
    <row r="7" spans="1:10" ht="16" thickBot="1" x14ac:dyDescent="0.4">
      <c r="A7" s="4">
        <v>1020</v>
      </c>
      <c r="B7" s="9">
        <v>6</v>
      </c>
      <c r="C7" s="9">
        <f t="shared" si="6"/>
        <v>7050.6</v>
      </c>
      <c r="D7" s="9">
        <f t="shared" si="4"/>
        <v>6471.55</v>
      </c>
      <c r="E7" s="9">
        <f>COUNTIFS($A$2:$A$101,"&lt;=7050.6",$A$2:$A$101,"&gt;=5892.5")</f>
        <v>3</v>
      </c>
      <c r="F7" s="9">
        <f t="shared" si="0"/>
        <v>0.03</v>
      </c>
      <c r="G7" s="9">
        <f t="shared" si="1"/>
        <v>194.1465</v>
      </c>
      <c r="H7" s="10">
        <f t="shared" si="2"/>
        <v>41880959.402500004</v>
      </c>
      <c r="I7" s="10">
        <f t="shared" si="3"/>
        <v>1256428.782075</v>
      </c>
      <c r="J7" s="9">
        <f t="shared" si="5"/>
        <v>-0.15176681067160708</v>
      </c>
    </row>
    <row r="8" spans="1:10" ht="15" thickBot="1" x14ac:dyDescent="0.4">
      <c r="A8" s="5">
        <v>1323</v>
      </c>
      <c r="B8" s="9">
        <v>7</v>
      </c>
      <c r="C8" s="9">
        <f t="shared" si="6"/>
        <v>8208.7000000000007</v>
      </c>
      <c r="D8" s="9">
        <f t="shared" si="4"/>
        <v>7629.6500000000005</v>
      </c>
      <c r="E8" s="9">
        <f>COUNTIFS($A$2:$A$101,"&lt;=8208.7",$A$2:$A$101,"&gt;=7050.6")</f>
        <v>4</v>
      </c>
      <c r="F8" s="9">
        <f t="shared" si="0"/>
        <v>0.04</v>
      </c>
      <c r="G8" s="9">
        <f t="shared" si="1"/>
        <v>305.18600000000004</v>
      </c>
      <c r="H8" s="10">
        <f t="shared" si="2"/>
        <v>58211559.12250001</v>
      </c>
      <c r="I8" s="10">
        <f t="shared" si="3"/>
        <v>2328462.3649000004</v>
      </c>
      <c r="J8" s="9">
        <f t="shared" si="5"/>
        <v>-0.18575424759098899</v>
      </c>
    </row>
    <row r="9" spans="1:10" ht="15" thickBot="1" x14ac:dyDescent="0.4">
      <c r="A9" s="5">
        <v>1453</v>
      </c>
      <c r="B9" s="9">
        <v>8</v>
      </c>
      <c r="C9" s="9">
        <f t="shared" si="6"/>
        <v>9366.8000000000011</v>
      </c>
      <c r="D9" s="9">
        <f t="shared" si="4"/>
        <v>8787.75</v>
      </c>
      <c r="E9" s="9">
        <f>COUNTIFS($A$2:$A$101,"&lt;=9366.8",$A$2:$A$101,"&gt;=8208.7")</f>
        <v>5</v>
      </c>
      <c r="F9" s="9">
        <f t="shared" si="0"/>
        <v>0.05</v>
      </c>
      <c r="G9" s="9">
        <f t="shared" si="1"/>
        <v>439.38750000000005</v>
      </c>
      <c r="H9" s="10">
        <f t="shared" si="2"/>
        <v>77224550.0625</v>
      </c>
      <c r="I9" s="10">
        <f t="shared" si="3"/>
        <v>3861227.5031250003</v>
      </c>
      <c r="J9" s="9">
        <f t="shared" si="5"/>
        <v>-0.21609640474436814</v>
      </c>
    </row>
    <row r="10" spans="1:10" ht="15" thickBot="1" x14ac:dyDescent="0.4">
      <c r="A10" s="5">
        <v>1463</v>
      </c>
      <c r="B10" s="9">
        <v>9</v>
      </c>
      <c r="C10" s="9">
        <f t="shared" si="6"/>
        <v>10524.900000000001</v>
      </c>
      <c r="D10" s="9">
        <f t="shared" si="4"/>
        <v>9945.8500000000022</v>
      </c>
      <c r="E10" s="9">
        <f>COUNTIFS($A$2:$A$101,"&lt;=10524.9",$A$2:$A$101,"&gt;=9366.8")</f>
        <v>3</v>
      </c>
      <c r="F10" s="9">
        <f t="shared" si="0"/>
        <v>0.03</v>
      </c>
      <c r="G10" s="9">
        <f t="shared" si="1"/>
        <v>298.37550000000005</v>
      </c>
      <c r="H10" s="10">
        <f t="shared" si="2"/>
        <v>98919932.222500041</v>
      </c>
      <c r="I10" s="10">
        <f t="shared" si="3"/>
        <v>2967597.9666750012</v>
      </c>
      <c r="J10" s="9">
        <f t="shared" si="5"/>
        <v>-0.15176681067160708</v>
      </c>
    </row>
    <row r="11" spans="1:10" ht="15" thickBot="1" x14ac:dyDescent="0.4">
      <c r="A11" s="5">
        <v>1522</v>
      </c>
      <c r="B11" s="9">
        <v>10</v>
      </c>
      <c r="C11" s="9">
        <f t="shared" si="6"/>
        <v>11683.000000000002</v>
      </c>
      <c r="D11" s="9">
        <f t="shared" si="4"/>
        <v>11103.95</v>
      </c>
      <c r="E11" s="9">
        <f>COUNTIFS($A$2:$A$101,"&lt;=11683",$A$2:$A$101,"&gt;=10524.9")</f>
        <v>2</v>
      </c>
      <c r="F11" s="9">
        <f t="shared" si="0"/>
        <v>0.02</v>
      </c>
      <c r="G11" s="9">
        <f t="shared" si="1"/>
        <v>222.07900000000001</v>
      </c>
      <c r="H11" s="10">
        <f>D11*D11</f>
        <v>123297705.60250002</v>
      </c>
      <c r="I11" s="10">
        <f t="shared" si="3"/>
        <v>2465954.1120500006</v>
      </c>
      <c r="J11" s="9">
        <f t="shared" si="5"/>
        <v>-0.11287712379549449</v>
      </c>
    </row>
    <row r="12" spans="1:10" ht="15" thickBot="1" x14ac:dyDescent="0.4">
      <c r="A12" s="5">
        <v>1756</v>
      </c>
      <c r="B12" s="11"/>
      <c r="C12" s="11"/>
      <c r="D12" s="11"/>
      <c r="E12" s="11">
        <f>SUM(E2:E11)</f>
        <v>100</v>
      </c>
      <c r="F12" s="11">
        <f>SUM(F2:F11)</f>
        <v>1</v>
      </c>
      <c r="G12" s="11">
        <f>SUM(G2:G11)</f>
        <v>4132.1880000000001</v>
      </c>
      <c r="H12" s="12"/>
      <c r="I12" s="12">
        <f>SUM(I2:I11)</f>
        <v>23002525.785300002</v>
      </c>
      <c r="J12" s="11">
        <f>-SUM(J2:J11)</f>
        <v>2.8666232350745768</v>
      </c>
    </row>
    <row r="13" spans="1:10" ht="15" thickBot="1" x14ac:dyDescent="0.4">
      <c r="A13" s="1">
        <v>1809</v>
      </c>
      <c r="B13" s="13"/>
      <c r="C13" s="13"/>
      <c r="D13" s="13"/>
      <c r="E13" s="13"/>
      <c r="F13" s="13"/>
      <c r="G13" s="13"/>
      <c r="H13" s="14"/>
      <c r="I13" s="14"/>
      <c r="J13" s="13"/>
    </row>
    <row r="14" spans="1:10" ht="15" thickBot="1" x14ac:dyDescent="0.4">
      <c r="A14" s="1">
        <v>1821</v>
      </c>
      <c r="B14" s="13"/>
      <c r="C14" s="15">
        <f>(A101-A2)/10</f>
        <v>1158.0999999999999</v>
      </c>
      <c r="D14" s="13"/>
      <c r="E14" s="13"/>
      <c r="F14" s="13"/>
      <c r="G14" s="13"/>
      <c r="H14" s="14"/>
      <c r="I14" s="14"/>
      <c r="J14" s="13"/>
    </row>
    <row r="15" spans="1:10" ht="15" thickBot="1" x14ac:dyDescent="0.4">
      <c r="A15" s="1">
        <v>1840</v>
      </c>
      <c r="B15" s="13"/>
      <c r="C15" s="13"/>
      <c r="D15" s="13"/>
      <c r="E15" s="16" t="s">
        <v>10</v>
      </c>
      <c r="F15" s="17">
        <f>G12</f>
        <v>4132.1880000000001</v>
      </c>
      <c r="G15" s="13"/>
      <c r="H15" s="14"/>
      <c r="I15" s="14"/>
      <c r="J15" s="13"/>
    </row>
    <row r="16" spans="1:10" ht="15" thickBot="1" x14ac:dyDescent="0.4">
      <c r="A16" s="1">
        <v>1925</v>
      </c>
      <c r="B16" s="13"/>
      <c r="C16" s="13"/>
      <c r="D16" s="13"/>
      <c r="E16" s="16" t="s">
        <v>11</v>
      </c>
      <c r="F16" s="17">
        <f>I12-(G12^2)</f>
        <v>5927548.1179560013</v>
      </c>
      <c r="G16" s="13"/>
      <c r="H16" s="14"/>
      <c r="I16" s="14"/>
      <c r="J16" s="13"/>
    </row>
    <row r="17" spans="1:10" ht="15" thickBot="1" x14ac:dyDescent="0.4">
      <c r="A17" s="1">
        <v>1935</v>
      </c>
      <c r="B17" s="13"/>
      <c r="C17" s="13"/>
      <c r="D17" s="13"/>
      <c r="E17" s="16" t="s">
        <v>12</v>
      </c>
      <c r="F17" s="17">
        <f>SQRT(F16)</f>
        <v>2434.6556466892812</v>
      </c>
      <c r="G17" s="13"/>
      <c r="H17" s="14"/>
      <c r="I17" s="14"/>
      <c r="J17" s="13"/>
    </row>
    <row r="18" spans="1:10" ht="15" thickBot="1" x14ac:dyDescent="0.4">
      <c r="A18" s="1">
        <v>1976</v>
      </c>
      <c r="B18" s="13"/>
      <c r="C18" s="13"/>
      <c r="D18" s="13"/>
      <c r="E18" s="16" t="s">
        <v>13</v>
      </c>
      <c r="F18" s="18">
        <f>J12</f>
        <v>2.8666232350745768</v>
      </c>
      <c r="G18" s="13"/>
      <c r="H18" s="14"/>
      <c r="I18" s="14"/>
      <c r="J18" s="13"/>
    </row>
    <row r="19" spans="1:10" ht="15" thickBot="1" x14ac:dyDescent="0.4">
      <c r="A19" s="1">
        <v>2087</v>
      </c>
      <c r="B19" s="13"/>
      <c r="C19" s="13"/>
      <c r="D19" s="13"/>
      <c r="E19" s="13"/>
      <c r="F19" s="13"/>
      <c r="G19" s="13"/>
      <c r="H19" s="14"/>
      <c r="I19" s="14"/>
      <c r="J19" s="13"/>
    </row>
    <row r="20" spans="1:10" ht="15" thickBot="1" x14ac:dyDescent="0.4">
      <c r="A20" s="1">
        <v>2121</v>
      </c>
    </row>
    <row r="21" spans="1:10" ht="15" thickBot="1" x14ac:dyDescent="0.4">
      <c r="A21" s="1">
        <v>2132</v>
      </c>
    </row>
    <row r="22" spans="1:10" ht="15" thickBot="1" x14ac:dyDescent="0.4">
      <c r="A22" s="1">
        <v>2143</v>
      </c>
    </row>
    <row r="23" spans="1:10" ht="15" thickBot="1" x14ac:dyDescent="0.4">
      <c r="A23" s="1">
        <v>2274</v>
      </c>
    </row>
    <row r="24" spans="1:10" ht="15" thickBot="1" x14ac:dyDescent="0.4">
      <c r="A24" s="1">
        <v>2395</v>
      </c>
    </row>
    <row r="25" spans="1:10" ht="15" thickBot="1" x14ac:dyDescent="0.4">
      <c r="A25" s="1">
        <v>2401</v>
      </c>
    </row>
    <row r="26" spans="1:10" ht="15" thickBot="1" x14ac:dyDescent="0.4">
      <c r="A26" s="1">
        <v>2413</v>
      </c>
    </row>
    <row r="27" spans="1:10" ht="15" thickBot="1" x14ac:dyDescent="0.4">
      <c r="A27" s="1">
        <v>2445</v>
      </c>
    </row>
    <row r="28" spans="1:10" ht="15" thickBot="1" x14ac:dyDescent="0.4">
      <c r="A28" s="1">
        <v>2736</v>
      </c>
    </row>
    <row r="29" spans="1:10" ht="15" thickBot="1" x14ac:dyDescent="0.4">
      <c r="A29" s="1">
        <v>2754</v>
      </c>
    </row>
    <row r="30" spans="1:10" ht="15" thickBot="1" x14ac:dyDescent="0.4">
      <c r="A30" s="1">
        <v>2771</v>
      </c>
    </row>
    <row r="31" spans="1:10" ht="15" thickBot="1" x14ac:dyDescent="0.4">
      <c r="A31" s="1">
        <v>2832</v>
      </c>
    </row>
    <row r="32" spans="1:10" ht="15" thickBot="1" x14ac:dyDescent="0.4">
      <c r="A32" s="1">
        <v>2880</v>
      </c>
    </row>
    <row r="33" spans="1:1" ht="15" thickBot="1" x14ac:dyDescent="0.4">
      <c r="A33" s="1">
        <v>2957</v>
      </c>
    </row>
    <row r="34" spans="1:1" ht="15" thickBot="1" x14ac:dyDescent="0.4">
      <c r="A34" s="1">
        <v>3113</v>
      </c>
    </row>
    <row r="35" spans="1:1" ht="15" thickBot="1" x14ac:dyDescent="0.4">
      <c r="A35" s="1">
        <v>3134</v>
      </c>
    </row>
    <row r="36" spans="1:1" ht="15" thickBot="1" x14ac:dyDescent="0.4">
      <c r="A36" s="1">
        <v>3202</v>
      </c>
    </row>
    <row r="37" spans="1:1" ht="15" thickBot="1" x14ac:dyDescent="0.4">
      <c r="A37" s="1">
        <v>3204</v>
      </c>
    </row>
    <row r="38" spans="1:1" ht="15" thickBot="1" x14ac:dyDescent="0.4">
      <c r="A38" s="1">
        <v>3241</v>
      </c>
    </row>
    <row r="39" spans="1:1" ht="15" thickBot="1" x14ac:dyDescent="0.4">
      <c r="A39" s="1">
        <v>3246</v>
      </c>
    </row>
    <row r="40" spans="1:1" ht="15" thickBot="1" x14ac:dyDescent="0.4">
      <c r="A40" s="1">
        <v>3257</v>
      </c>
    </row>
    <row r="41" spans="1:1" ht="15" thickBot="1" x14ac:dyDescent="0.4">
      <c r="A41" s="1">
        <v>3278</v>
      </c>
    </row>
    <row r="42" spans="1:1" ht="15" thickBot="1" x14ac:dyDescent="0.4">
      <c r="A42" s="1">
        <v>3284</v>
      </c>
    </row>
    <row r="43" spans="1:1" ht="15" thickBot="1" x14ac:dyDescent="0.4">
      <c r="A43" s="1">
        <v>3286</v>
      </c>
    </row>
    <row r="44" spans="1:1" ht="15" thickBot="1" x14ac:dyDescent="0.4">
      <c r="A44" s="1">
        <v>3312</v>
      </c>
    </row>
    <row r="45" spans="1:1" ht="15" thickBot="1" x14ac:dyDescent="0.4">
      <c r="A45" s="1">
        <v>3322</v>
      </c>
    </row>
    <row r="46" spans="1:1" ht="15" thickBot="1" x14ac:dyDescent="0.4">
      <c r="A46" s="1">
        <v>3353</v>
      </c>
    </row>
    <row r="47" spans="1:1" ht="15" thickBot="1" x14ac:dyDescent="0.4">
      <c r="A47" s="1">
        <v>3364</v>
      </c>
    </row>
    <row r="48" spans="1:1" ht="15" thickBot="1" x14ac:dyDescent="0.4">
      <c r="A48" s="1">
        <v>3365</v>
      </c>
    </row>
    <row r="49" spans="1:1" ht="15" thickBot="1" x14ac:dyDescent="0.4">
      <c r="A49" s="1">
        <v>3391</v>
      </c>
    </row>
    <row r="50" spans="1:1" ht="15" thickBot="1" x14ac:dyDescent="0.4">
      <c r="A50" s="1">
        <v>3422</v>
      </c>
    </row>
    <row r="51" spans="1:1" ht="15" thickBot="1" x14ac:dyDescent="0.4">
      <c r="A51" s="1">
        <v>3679</v>
      </c>
    </row>
    <row r="52" spans="1:1" ht="15" thickBot="1" x14ac:dyDescent="0.4">
      <c r="A52" s="1">
        <v>3711</v>
      </c>
    </row>
    <row r="53" spans="1:1" ht="15" thickBot="1" x14ac:dyDescent="0.4">
      <c r="A53" s="1">
        <v>3722</v>
      </c>
    </row>
    <row r="54" spans="1:1" ht="15" thickBot="1" x14ac:dyDescent="0.4">
      <c r="A54" s="1">
        <v>3743</v>
      </c>
    </row>
    <row r="55" spans="1:1" ht="15" thickBot="1" x14ac:dyDescent="0.4">
      <c r="A55" s="1">
        <v>3754</v>
      </c>
    </row>
    <row r="56" spans="1:1" ht="15" thickBot="1" x14ac:dyDescent="0.4">
      <c r="A56" s="1">
        <v>3983</v>
      </c>
    </row>
    <row r="57" spans="1:1" ht="15" thickBot="1" x14ac:dyDescent="0.4">
      <c r="A57" s="1">
        <v>3986</v>
      </c>
    </row>
    <row r="58" spans="1:1" ht="15" thickBot="1" x14ac:dyDescent="0.4">
      <c r="A58" s="1">
        <v>3992</v>
      </c>
    </row>
    <row r="59" spans="1:1" ht="15" thickBot="1" x14ac:dyDescent="0.4">
      <c r="A59" s="1">
        <v>4174</v>
      </c>
    </row>
    <row r="60" spans="1:1" ht="15" thickBot="1" x14ac:dyDescent="0.4">
      <c r="A60" s="1">
        <v>4179</v>
      </c>
    </row>
    <row r="61" spans="1:1" ht="15" thickBot="1" x14ac:dyDescent="0.4">
      <c r="A61" s="1">
        <v>4238</v>
      </c>
    </row>
    <row r="62" spans="1:1" ht="15" thickBot="1" x14ac:dyDescent="0.4">
      <c r="A62" s="1">
        <v>4341</v>
      </c>
    </row>
    <row r="63" spans="1:1" ht="15" thickBot="1" x14ac:dyDescent="0.4">
      <c r="A63" s="1">
        <v>4353</v>
      </c>
    </row>
    <row r="64" spans="1:1" ht="15" thickBot="1" x14ac:dyDescent="0.4">
      <c r="A64" s="1">
        <v>4497</v>
      </c>
    </row>
    <row r="65" spans="1:1" ht="15" thickBot="1" x14ac:dyDescent="0.4">
      <c r="A65" s="1">
        <v>4499</v>
      </c>
    </row>
    <row r="66" spans="1:1" ht="15" thickBot="1" x14ac:dyDescent="0.4">
      <c r="A66" s="1">
        <v>4522</v>
      </c>
    </row>
    <row r="67" spans="1:1" ht="15" thickBot="1" x14ac:dyDescent="0.4">
      <c r="A67" s="1">
        <v>4531</v>
      </c>
    </row>
    <row r="68" spans="1:1" ht="15" thickBot="1" x14ac:dyDescent="0.4">
      <c r="A68" s="1">
        <v>4605</v>
      </c>
    </row>
    <row r="69" spans="1:1" ht="15" thickBot="1" x14ac:dyDescent="0.4">
      <c r="A69" s="1">
        <v>4646</v>
      </c>
    </row>
    <row r="70" spans="1:1" ht="15" thickBot="1" x14ac:dyDescent="0.4">
      <c r="A70" s="1">
        <v>4652</v>
      </c>
    </row>
    <row r="71" spans="1:1" ht="15" thickBot="1" x14ac:dyDescent="0.4">
      <c r="A71" s="1">
        <v>4654</v>
      </c>
    </row>
    <row r="72" spans="1:1" ht="15" thickBot="1" x14ac:dyDescent="0.4">
      <c r="A72" s="1">
        <v>4781</v>
      </c>
    </row>
    <row r="73" spans="1:1" ht="15" thickBot="1" x14ac:dyDescent="0.4">
      <c r="A73" s="1">
        <v>4813</v>
      </c>
    </row>
    <row r="74" spans="1:1" ht="15" thickBot="1" x14ac:dyDescent="0.4">
      <c r="A74" s="1">
        <v>4852</v>
      </c>
    </row>
    <row r="75" spans="1:1" ht="15" thickBot="1" x14ac:dyDescent="0.4">
      <c r="A75" s="1">
        <v>4878</v>
      </c>
    </row>
    <row r="76" spans="1:1" ht="15" thickBot="1" x14ac:dyDescent="0.4">
      <c r="A76" s="1">
        <v>4886</v>
      </c>
    </row>
    <row r="77" spans="1:1" ht="15" thickBot="1" x14ac:dyDescent="0.4">
      <c r="A77" s="1">
        <v>4964</v>
      </c>
    </row>
    <row r="78" spans="1:1" ht="15" thickBot="1" x14ac:dyDescent="0.4">
      <c r="A78" s="1">
        <v>4982</v>
      </c>
    </row>
    <row r="79" spans="1:1" ht="15" thickBot="1" x14ac:dyDescent="0.4">
      <c r="A79" s="1">
        <v>5006</v>
      </c>
    </row>
    <row r="80" spans="1:1" ht="15" thickBot="1" x14ac:dyDescent="0.4">
      <c r="A80" s="1">
        <v>5074</v>
      </c>
    </row>
    <row r="81" spans="1:1" ht="15" thickBot="1" x14ac:dyDescent="0.4">
      <c r="A81" s="1">
        <v>5128</v>
      </c>
    </row>
    <row r="82" spans="1:1" ht="15" thickBot="1" x14ac:dyDescent="0.4">
      <c r="A82" s="1">
        <v>5410</v>
      </c>
    </row>
    <row r="83" spans="1:1" ht="15" thickBot="1" x14ac:dyDescent="0.4">
      <c r="A83" s="1">
        <v>5466</v>
      </c>
    </row>
    <row r="84" spans="1:1" ht="15" thickBot="1" x14ac:dyDescent="0.4">
      <c r="A84" s="1">
        <v>5520</v>
      </c>
    </row>
    <row r="85" spans="1:1" ht="15" thickBot="1" x14ac:dyDescent="0.4">
      <c r="A85" s="1">
        <v>6041</v>
      </c>
    </row>
    <row r="86" spans="1:1" ht="15" thickBot="1" x14ac:dyDescent="0.4">
      <c r="A86" s="1">
        <v>6375</v>
      </c>
    </row>
    <row r="87" spans="1:1" ht="15" thickBot="1" x14ac:dyDescent="0.4">
      <c r="A87" s="1">
        <v>6714</v>
      </c>
    </row>
    <row r="88" spans="1:1" ht="15" thickBot="1" x14ac:dyDescent="0.4">
      <c r="A88" s="1">
        <v>7206</v>
      </c>
    </row>
    <row r="89" spans="1:1" ht="15" thickBot="1" x14ac:dyDescent="0.4">
      <c r="A89" s="1">
        <v>7598</v>
      </c>
    </row>
    <row r="90" spans="1:1" ht="15" thickBot="1" x14ac:dyDescent="0.4">
      <c r="A90" s="1">
        <v>7674</v>
      </c>
    </row>
    <row r="91" spans="1:1" ht="15" thickBot="1" x14ac:dyDescent="0.4">
      <c r="A91" s="1">
        <v>7961</v>
      </c>
    </row>
    <row r="92" spans="1:1" ht="15" thickBot="1" x14ac:dyDescent="0.4">
      <c r="A92" s="1">
        <v>8211</v>
      </c>
    </row>
    <row r="93" spans="1:1" ht="15" thickBot="1" x14ac:dyDescent="0.4">
      <c r="A93" s="1">
        <v>8388</v>
      </c>
    </row>
    <row r="94" spans="1:1" ht="15" thickBot="1" x14ac:dyDescent="0.4">
      <c r="A94" s="1">
        <v>8487</v>
      </c>
    </row>
    <row r="95" spans="1:1" ht="15" thickBot="1" x14ac:dyDescent="0.4">
      <c r="A95" s="1">
        <v>8507</v>
      </c>
    </row>
    <row r="96" spans="1:1" ht="15" thickBot="1" x14ac:dyDescent="0.4">
      <c r="A96" s="1">
        <v>8701</v>
      </c>
    </row>
    <row r="97" spans="1:1" ht="15" thickBot="1" x14ac:dyDescent="0.4">
      <c r="A97" s="1">
        <v>9736</v>
      </c>
    </row>
    <row r="98" spans="1:1" ht="15" thickBot="1" x14ac:dyDescent="0.4">
      <c r="A98" s="1">
        <v>10235</v>
      </c>
    </row>
    <row r="99" spans="1:1" ht="15" thickBot="1" x14ac:dyDescent="0.4">
      <c r="A99" s="1">
        <v>10373</v>
      </c>
    </row>
    <row r="100" spans="1:1" ht="15" thickBot="1" x14ac:dyDescent="0.4">
      <c r="A100" s="1">
        <v>11533</v>
      </c>
    </row>
    <row r="101" spans="1:1" ht="15" thickBot="1" x14ac:dyDescent="0.4">
      <c r="A101" s="1">
        <v>11683</v>
      </c>
    </row>
  </sheetData>
  <sortState xmlns:xlrd2="http://schemas.microsoft.com/office/spreadsheetml/2017/richdata2" ref="A2:B101">
    <sortCondition ref="A1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Như Hoàng</dc:creator>
  <cp:lastModifiedBy>Như Hoàng</cp:lastModifiedBy>
  <dcterms:created xsi:type="dcterms:W3CDTF">2023-04-17T17:52:06Z</dcterms:created>
  <dcterms:modified xsi:type="dcterms:W3CDTF">2023-04-18T11:47:19Z</dcterms:modified>
</cp:coreProperties>
</file>