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NG\Documents\btvn\THI\"/>
    </mc:Choice>
  </mc:AlternateContent>
  <xr:revisionPtr revIDLastSave="0" documentId="13_ncr:1_{65883E69-3583-4B5C-B3EE-F9ECF4916EAD}" xr6:coauthVersionLast="47" xr6:coauthVersionMax="47" xr10:uidLastSave="{00000000-0000-0000-0000-000000000000}"/>
  <bookViews>
    <workbookView xWindow="-120" yWindow="-120" windowWidth="20730" windowHeight="11040" xr2:uid="{3A5EB9AC-CEE9-4F1F-A5F7-D5A52338945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1" l="1"/>
  <c r="L7" i="1"/>
  <c r="I2" i="1"/>
  <c r="I3" i="1"/>
  <c r="I4" i="1"/>
  <c r="I5" i="1"/>
  <c r="I6" i="1"/>
  <c r="I7" i="1"/>
  <c r="I8" i="1"/>
  <c r="I9" i="1"/>
  <c r="I10" i="1"/>
  <c r="I11" i="1"/>
  <c r="I12" i="1"/>
  <c r="I13" i="1"/>
  <c r="H3" i="1"/>
  <c r="H4" i="1"/>
  <c r="H5" i="1"/>
  <c r="H6" i="1"/>
  <c r="H7" i="1"/>
  <c r="H8" i="1"/>
  <c r="H9" i="1"/>
  <c r="H10" i="1"/>
  <c r="H11" i="1"/>
  <c r="H12" i="1"/>
  <c r="H13" i="1"/>
  <c r="H2" i="1"/>
  <c r="G3" i="1"/>
  <c r="G4" i="1"/>
  <c r="G5" i="1"/>
  <c r="G6" i="1"/>
  <c r="G7" i="1"/>
  <c r="G8" i="1"/>
  <c r="G9" i="1"/>
  <c r="G10" i="1"/>
  <c r="G11" i="1"/>
  <c r="G12" i="1"/>
  <c r="G13" i="1"/>
  <c r="G2" i="1"/>
  <c r="L8" i="1"/>
  <c r="H1" i="2" a="1"/>
  <c r="H1" i="2" s="1"/>
  <c r="G1" i="2" a="1"/>
  <c r="G1" i="2" s="1"/>
  <c r="D3" i="2"/>
  <c r="D4" i="2"/>
  <c r="D5" i="2"/>
  <c r="D6" i="2"/>
  <c r="D7" i="2"/>
  <c r="D8" i="2"/>
  <c r="D9" i="2"/>
  <c r="D10" i="2"/>
  <c r="D11" i="2"/>
  <c r="D12" i="2"/>
  <c r="D13" i="2"/>
  <c r="D2" i="2"/>
  <c r="C3" i="2"/>
  <c r="C4" i="2"/>
  <c r="C5" i="2"/>
  <c r="C6" i="2"/>
  <c r="C7" i="2"/>
  <c r="C8" i="2"/>
  <c r="C9" i="2"/>
  <c r="C10" i="2"/>
  <c r="C11" i="2"/>
  <c r="C12" i="2"/>
  <c r="C13" i="2"/>
  <c r="C2" i="2"/>
  <c r="B3" i="2"/>
  <c r="B4" i="2"/>
  <c r="B5" i="2"/>
  <c r="B6" i="2"/>
  <c r="B7" i="2"/>
  <c r="B8" i="2"/>
  <c r="B9" i="2"/>
  <c r="B10" i="2"/>
  <c r="B11" i="2"/>
  <c r="B12" i="2"/>
  <c r="B13" i="2"/>
  <c r="B2" i="2"/>
  <c r="A2" i="2"/>
  <c r="A13" i="2"/>
  <c r="A3" i="2"/>
  <c r="A4" i="2"/>
  <c r="A5" i="2"/>
  <c r="A6" i="2"/>
  <c r="A7" i="2"/>
  <c r="A8" i="2"/>
  <c r="A9" i="2"/>
  <c r="A10" i="2"/>
  <c r="A11" i="2"/>
  <c r="A12" i="2"/>
  <c r="L5" i="1"/>
  <c r="L4" i="1"/>
  <c r="L3" i="1"/>
  <c r="L2" i="1"/>
  <c r="M8" i="1" l="1"/>
  <c r="M3" i="1"/>
  <c r="M2" i="1"/>
  <c r="M4" i="1"/>
  <c r="M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<sst xmlns="http://schemas.openxmlformats.org/spreadsheetml/2006/main" count="125" uniqueCount="58">
  <si>
    <t>Họ tên</t>
  </si>
  <si>
    <t>MSSV</t>
  </si>
  <si>
    <t>Email</t>
  </si>
  <si>
    <t>Loại đồ uống yêu thích</t>
  </si>
  <si>
    <t>Số lần uống/tuần</t>
  </si>
  <si>
    <t>Chi phí TB/tháng (VNĐ)</t>
  </si>
  <si>
    <t>Nguyễn Văn An</t>
  </si>
  <si>
    <t>KS24A001</t>
  </si>
  <si>
    <t>an01@example.com</t>
  </si>
  <si>
    <t>Trà sữa</t>
  </si>
  <si>
    <t>Trần Thị Bích</t>
  </si>
  <si>
    <t>KS24A002</t>
  </si>
  <si>
    <t>bich02@example.com</t>
  </si>
  <si>
    <t>Cà phê</t>
  </si>
  <si>
    <t>Lê Hoàng Nam</t>
  </si>
  <si>
    <t>KS24A003</t>
  </si>
  <si>
    <t>nam03@example.com</t>
  </si>
  <si>
    <t>Phạm Thu Trang</t>
  </si>
  <si>
    <t>KS24A004</t>
  </si>
  <si>
    <t>trang04@example.com</t>
  </si>
  <si>
    <t>Nước lọc</t>
  </si>
  <si>
    <t>Hoàng Minh Quân</t>
  </si>
  <si>
    <t>KS24B001</t>
  </si>
  <si>
    <t>quan05@example.com</t>
  </si>
  <si>
    <t>Nước ngọt</t>
  </si>
  <si>
    <t>Nguyễn Thị Hoa</t>
  </si>
  <si>
    <t>KS24B002</t>
  </si>
  <si>
    <t>hoa06@example.com</t>
  </si>
  <si>
    <t>Đỗ Đức Long</t>
  </si>
  <si>
    <t>KS24B003</t>
  </si>
  <si>
    <t>long07@example.com</t>
  </si>
  <si>
    <t>Bùi Ngọc Lan</t>
  </si>
  <si>
    <t>KS24B004</t>
  </si>
  <si>
    <t>lan08@example.com</t>
  </si>
  <si>
    <t>Phan Văn Hùng</t>
  </si>
  <si>
    <t>KS24C001</t>
  </si>
  <si>
    <t>hung09@example.com</t>
  </si>
  <si>
    <t>Vũ Thị Mai</t>
  </si>
  <si>
    <t>KS24C002</t>
  </si>
  <si>
    <t>mai10@example.com</t>
  </si>
  <si>
    <t>Đặng Hữu Phúc</t>
  </si>
  <si>
    <t>KS24C003</t>
  </si>
  <si>
    <t>phuc11@example.com</t>
  </si>
  <si>
    <t>Ngô Thị Hà</t>
  </si>
  <si>
    <t>KS24C004</t>
  </si>
  <si>
    <t>ha12@example.com</t>
  </si>
  <si>
    <t>Tên đồ uống</t>
  </si>
  <si>
    <t>Số sinh viên yêu thích</t>
  </si>
  <si>
    <t>nước lọc</t>
  </si>
  <si>
    <t>trà sữa</t>
  </si>
  <si>
    <t>nước ngọt</t>
  </si>
  <si>
    <t>sinh viên Uống trung bình/tuần</t>
  </si>
  <si>
    <t>Người chi nhiều nhất</t>
  </si>
  <si>
    <t>Người chi ít nhất</t>
  </si>
  <si>
    <t>Mức chi tiêu</t>
  </si>
  <si>
    <t>Lớp</t>
  </si>
  <si>
    <t>mô tả</t>
  </si>
  <si>
    <t>Bảng chi phí giảm dần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</si>
</sst>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* #,##0\ &quot;₫&quot;_-;\-* #,##0\ &quot;₫&quot;_-;_-* &quot;-&quot;\ &quot;₫&quot;_-;_-@_-"/>
    <numFmt numFmtId="170" formatCode="0.0"/>
  </numFmts>
  <fonts count="4" x14ac:knownFonts="1">
    <font>
      <sz val="11"/>
      <color theme="1"/>
      <name val="Aptos Narrow"/>
      <family val="2"/>
      <charset val="163"/>
      <scheme val="minor"/>
    </font>
    <font>
      <b/>
      <sz val="11"/>
      <color theme="1"/>
      <name val="Aptos Narrow"/>
      <family val="2"/>
      <charset val="163"/>
      <scheme val="minor"/>
    </font>
    <font>
      <u/>
      <sz val="11"/>
      <color theme="10"/>
      <name val="Aptos Narrow"/>
      <family val="2"/>
      <charset val="163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170" fontId="0" fillId="0" borderId="1" xfId="0" applyNumberFormat="1" applyBorder="1" applyAlignment="1">
      <alignment horizontal="center"/>
    </xf>
    <xf numFmtId="42" fontId="0" fillId="0" borderId="1" xfId="0" applyNumberFormat="1" applyBorder="1" applyAlignment="1">
      <alignment horizontal="center"/>
    </xf>
    <xf numFmtId="42" fontId="0" fillId="0" borderId="1" xfId="0" applyNumberForma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center"/>
    </xf>
    <xf numFmtId="4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Số sinh viên yêu thích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Sheet1!$K$2:$K$5</c:f>
              <c:strCache>
                <c:ptCount val="4"/>
                <c:pt idx="0">
                  <c:v>Trà sữa</c:v>
                </c:pt>
                <c:pt idx="1">
                  <c:v>Nước lọc</c:v>
                </c:pt>
                <c:pt idx="2">
                  <c:v>Cà phê</c:v>
                </c:pt>
                <c:pt idx="3">
                  <c:v>Nước ngọt</c:v>
                </c:pt>
              </c:strCache>
            </c:strRef>
          </c:cat>
          <c:val>
            <c:numRef>
              <c:f>Sheet1!$L$2:$L$5</c:f>
              <c:numCache>
                <c:formatCode>General</c:formatCode>
                <c:ptCount val="4"/>
                <c:pt idx="0">
                  <c:v>5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43-491E-A501-2D2D7312E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017519"/>
        <c:axId val="25004559"/>
      </c:barChart>
      <c:catAx>
        <c:axId val="2501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04559"/>
        <c:crosses val="autoZero"/>
        <c:auto val="1"/>
        <c:lblAlgn val="ctr"/>
        <c:lblOffset val="100"/>
        <c:noMultiLvlLbl val="0"/>
      </c:catAx>
      <c:valAx>
        <c:axId val="2500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17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1025338</xdr:colOff>
      <xdr:row>9</xdr:row>
      <xdr:rowOff>12325</xdr:rowOff>
    </xdr:from>
    <xdr:to>
      <xdr:col>12</xdr:col>
      <xdr:colOff>1720102</xdr:colOff>
      <xdr:row>23</xdr:row>
      <xdr:rowOff>88525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D1CB3B-365E-37E5-ACC3-CD79E022EA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n08@example.com" TargetMode="External"/><Relationship Id="rId13" Type="http://schemas.openxmlformats.org/officeDocument/2006/relationships/hyperlink" Target="mailto:an01@example.com" TargetMode="External"/><Relationship Id="rId18" Type="http://schemas.openxmlformats.org/officeDocument/2006/relationships/hyperlink" Target="mailto:hoa06@example.com" TargetMode="External"/><Relationship Id="rId3" Type="http://schemas.openxmlformats.org/officeDocument/2006/relationships/hyperlink" Target="mailto:nam03@example.com" TargetMode="External"/><Relationship Id="rId21" Type="http://schemas.openxmlformats.org/officeDocument/2006/relationships/hyperlink" Target="mailto:hung09@example.com" TargetMode="External"/><Relationship Id="rId7" Type="http://schemas.openxmlformats.org/officeDocument/2006/relationships/hyperlink" Target="mailto:long07@example.com" TargetMode="External"/><Relationship Id="rId12" Type="http://schemas.openxmlformats.org/officeDocument/2006/relationships/hyperlink" Target="mailto:ha12@example.com" TargetMode="External"/><Relationship Id="rId17" Type="http://schemas.openxmlformats.org/officeDocument/2006/relationships/hyperlink" Target="mailto:quan05@example.com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mailto:bich02@example.com" TargetMode="External"/><Relationship Id="rId16" Type="http://schemas.openxmlformats.org/officeDocument/2006/relationships/hyperlink" Target="mailto:trang04@example.com" TargetMode="External"/><Relationship Id="rId20" Type="http://schemas.openxmlformats.org/officeDocument/2006/relationships/hyperlink" Target="mailto:lan08@example.com" TargetMode="External"/><Relationship Id="rId1" Type="http://schemas.openxmlformats.org/officeDocument/2006/relationships/hyperlink" Target="mailto:an01@example.com" TargetMode="External"/><Relationship Id="rId6" Type="http://schemas.openxmlformats.org/officeDocument/2006/relationships/hyperlink" Target="mailto:hoa06@example.com" TargetMode="External"/><Relationship Id="rId11" Type="http://schemas.openxmlformats.org/officeDocument/2006/relationships/hyperlink" Target="mailto:phuc11@example.com" TargetMode="External"/><Relationship Id="rId24" Type="http://schemas.openxmlformats.org/officeDocument/2006/relationships/hyperlink" Target="mailto:ha12@example.com" TargetMode="External"/><Relationship Id="rId5" Type="http://schemas.openxmlformats.org/officeDocument/2006/relationships/hyperlink" Target="mailto:quan05@example.com" TargetMode="External"/><Relationship Id="rId15" Type="http://schemas.openxmlformats.org/officeDocument/2006/relationships/hyperlink" Target="mailto:nam03@example.com" TargetMode="External"/><Relationship Id="rId23" Type="http://schemas.openxmlformats.org/officeDocument/2006/relationships/hyperlink" Target="mailto:phuc11@example.com" TargetMode="External"/><Relationship Id="rId10" Type="http://schemas.openxmlformats.org/officeDocument/2006/relationships/hyperlink" Target="mailto:mai10@example.com" TargetMode="External"/><Relationship Id="rId19" Type="http://schemas.openxmlformats.org/officeDocument/2006/relationships/hyperlink" Target="mailto:long07@example.com" TargetMode="External"/><Relationship Id="rId4" Type="http://schemas.openxmlformats.org/officeDocument/2006/relationships/hyperlink" Target="mailto:trang04@example.com" TargetMode="External"/><Relationship Id="rId9" Type="http://schemas.openxmlformats.org/officeDocument/2006/relationships/hyperlink" Target="mailto:hung09@example.com" TargetMode="External"/><Relationship Id="rId14" Type="http://schemas.openxmlformats.org/officeDocument/2006/relationships/hyperlink" Target="mailto:bich02@example.com" TargetMode="External"/><Relationship Id="rId22" Type="http://schemas.openxmlformats.org/officeDocument/2006/relationships/hyperlink" Target="mailto:mai10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0EFB-6659-41FE-97F6-7A5C5D09AC0B}">
  <dimension ref="A1:M29"/>
  <sheetViews>
    <sheetView tabSelected="1" topLeftCell="C2" zoomScale="70" zoomScaleNormal="70" workbookViewId="0">
      <selection activeCell="M8" sqref="M8"/>
    </sheetView>
  </sheetViews>
  <sheetFormatPr defaultRowHeight="15" x14ac:dyDescent="0.25"/>
  <cols>
    <col min="1" max="1" width="27.28515625" style="1" customWidth="1"/>
    <col min="2" max="2" width="11.28515625" style="1" customWidth="1"/>
    <col min="3" max="3" width="27.7109375" style="1" customWidth="1"/>
    <col min="4" max="4" width="12.85546875" style="1" customWidth="1"/>
    <col min="5" max="5" width="12.5703125" style="1" customWidth="1"/>
    <col min="6" max="6" width="15.7109375" style="1" customWidth="1"/>
    <col min="7" max="7" width="18.7109375" style="1" customWidth="1"/>
    <col min="8" max="8" width="9.140625" style="1"/>
    <col min="9" max="9" width="85.5703125" style="1" customWidth="1"/>
    <col min="10" max="10" width="19.140625" style="1" customWidth="1"/>
    <col min="11" max="11" width="18.85546875" style="1" customWidth="1"/>
    <col min="12" max="12" width="20.140625" style="1" customWidth="1"/>
    <col min="13" max="13" width="27.42578125" style="1" customWidth="1"/>
    <col min="14" max="16384" width="9.140625" style="1"/>
  </cols>
  <sheetData>
    <row r="1" spans="1:13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3" t="s">
        <v>54</v>
      </c>
      <c r="H1" s="5" t="s">
        <v>55</v>
      </c>
      <c r="I1" s="5" t="s">
        <v>56</v>
      </c>
      <c r="J1" s="12"/>
      <c r="K1" s="12" t="s">
        <v>46</v>
      </c>
      <c r="L1" s="5" t="s">
        <v>47</v>
      </c>
      <c r="M1" s="5" t="s">
        <v>51</v>
      </c>
    </row>
    <row r="2" spans="1:13" x14ac:dyDescent="0.25">
      <c r="A2" s="3" t="s">
        <v>6</v>
      </c>
      <c r="B2" s="3" t="s">
        <v>7</v>
      </c>
      <c r="C2" s="4" t="s">
        <v>8</v>
      </c>
      <c r="D2" s="3" t="s">
        <v>9</v>
      </c>
      <c r="E2" s="3">
        <v>4</v>
      </c>
      <c r="F2" s="10">
        <v>400000</v>
      </c>
      <c r="G2" s="5" t="str">
        <f>IF(F2&gt;=500000,"chi tiêu cao",IF(F2&gt;200000,"chi tiêu vừa","chi tiêu thấp"))</f>
        <v>chi tiêu vừa</v>
      </c>
      <c r="H2" s="5" t="str">
        <f>RIGHT(B2,4)</f>
        <v>A001</v>
      </c>
      <c r="I2" s="5" t="str">
        <f>_xlfn.CONCAT(A2," Thích uống  ",D2," uống  ",E2," lần trên tuần, với mức chi ",F2," Đồng một tháng")</f>
        <v>Nguyễn Văn An Thích uống  Trà sữa uống  4 lần trên tuần, với mức chi 400000 Đồng một tháng</v>
      </c>
      <c r="J2" s="12"/>
      <c r="K2" s="12" t="s">
        <v>9</v>
      </c>
      <c r="L2" s="5">
        <f>COUNTIF(D2:D13,"Trà sữa")</f>
        <v>5</v>
      </c>
      <c r="M2" s="5">
        <f>SUM(Sheet2!A2:A13)/Sheet1!L2</f>
        <v>4</v>
      </c>
    </row>
    <row r="3" spans="1:13" x14ac:dyDescent="0.25">
      <c r="A3" s="3" t="s">
        <v>10</v>
      </c>
      <c r="B3" s="3" t="s">
        <v>11</v>
      </c>
      <c r="C3" s="4" t="s">
        <v>12</v>
      </c>
      <c r="D3" s="3" t="s">
        <v>13</v>
      </c>
      <c r="E3" s="3">
        <v>3</v>
      </c>
      <c r="F3" s="10">
        <v>300000</v>
      </c>
      <c r="G3" s="5" t="str">
        <f>IF(F3&gt;=500000,"chi tiêu cao",IF(F3&gt;200000,"chi tiêu vừa","chi tiêu thấp"))</f>
        <v>chi tiêu vừa</v>
      </c>
      <c r="H3" s="5" t="str">
        <f>RIGHT(B3,4)</f>
        <v>A002</v>
      </c>
      <c r="I3" s="5" t="str">
        <f>_xlfn.CONCAT(A3," Thích uống  ",D3," uống  ",E3," lần trên tuần, với mức chi ",F3," Đồng một tháng")</f>
        <v>Trần Thị Bích Thích uống  Cà phê uống  3 lần trên tuần, với mức chi 300000 Đồng một tháng</v>
      </c>
      <c r="J3" s="12"/>
      <c r="K3" s="12" t="s">
        <v>20</v>
      </c>
      <c r="L3" s="5">
        <f>COUNTIF(D2:D13,"Nước lọc")</f>
        <v>2</v>
      </c>
      <c r="M3" s="5">
        <f>SUM(Sheet2!B2:B13)/Sheet1!L3</f>
        <v>7</v>
      </c>
    </row>
    <row r="4" spans="1:13" x14ac:dyDescent="0.25">
      <c r="A4" s="3" t="s">
        <v>14</v>
      </c>
      <c r="B4" s="3" t="s">
        <v>15</v>
      </c>
      <c r="C4" s="4" t="s">
        <v>16</v>
      </c>
      <c r="D4" s="3" t="s">
        <v>9</v>
      </c>
      <c r="E4" s="3">
        <v>5</v>
      </c>
      <c r="F4" s="10">
        <v>450000</v>
      </c>
      <c r="G4" s="5" t="str">
        <f>IF(F4&gt;=500000,"chi tiêu cao",IF(F4&gt;200000,"chi tiêu vừa","chi tiêu thấp"))</f>
        <v>chi tiêu vừa</v>
      </c>
      <c r="H4" s="5" t="str">
        <f>RIGHT(B4,4)</f>
        <v>A003</v>
      </c>
      <c r="I4" s="5" t="str">
        <f>_xlfn.CONCAT(A4," Thích uống  ",D4," uống  ",E4," lần trên tuần, với mức chi ",F4," Đồng một tháng")</f>
        <v>Lê Hoàng Nam Thích uống  Trà sữa uống  5 lần trên tuần, với mức chi 450000 Đồng một tháng</v>
      </c>
      <c r="J4" s="12"/>
      <c r="K4" s="12" t="s">
        <v>13</v>
      </c>
      <c r="L4" s="5">
        <f>COUNTIF(D2:D13,"Cà phê")</f>
        <v>3</v>
      </c>
      <c r="M4" s="8">
        <f>SUM(Sheet2!C2:C13)/Sheet1!L4</f>
        <v>3.3333333333333335</v>
      </c>
    </row>
    <row r="5" spans="1:13" x14ac:dyDescent="0.25">
      <c r="A5" s="3" t="s">
        <v>17</v>
      </c>
      <c r="B5" s="3" t="s">
        <v>18</v>
      </c>
      <c r="C5" s="4" t="s">
        <v>19</v>
      </c>
      <c r="D5" s="3" t="s">
        <v>20</v>
      </c>
      <c r="E5" s="3">
        <v>7</v>
      </c>
      <c r="F5" s="10">
        <v>50000</v>
      </c>
      <c r="G5" s="5" t="str">
        <f>IF(F5&gt;=500000,"chi tiêu cao",IF(F5&gt;200000,"chi tiêu vừa","chi tiêu thấp"))</f>
        <v>chi tiêu thấp</v>
      </c>
      <c r="H5" s="5" t="str">
        <f>RIGHT(B5,4)</f>
        <v>A004</v>
      </c>
      <c r="I5" s="5" t="str">
        <f>_xlfn.CONCAT(A5," Thích uống  ",D5," uống  ",E5," lần trên tuần, với mức chi ",F5," Đồng một tháng")</f>
        <v>Phạm Thu Trang Thích uống  Nước lọc uống  7 lần trên tuần, với mức chi 50000 Đồng một tháng</v>
      </c>
      <c r="J5" s="12"/>
      <c r="K5" s="12" t="s">
        <v>24</v>
      </c>
      <c r="L5" s="5">
        <f>COUNTIF(D2:D13,"Nước ngọt")</f>
        <v>2</v>
      </c>
      <c r="M5" s="5">
        <f>SUM(Sheet2!D2:D13)/Sheet1!L5</f>
        <v>2</v>
      </c>
    </row>
    <row r="6" spans="1:13" x14ac:dyDescent="0.25">
      <c r="A6" s="3" t="s">
        <v>21</v>
      </c>
      <c r="B6" s="3" t="s">
        <v>22</v>
      </c>
      <c r="C6" s="4" t="s">
        <v>23</v>
      </c>
      <c r="D6" s="3" t="s">
        <v>24</v>
      </c>
      <c r="E6" s="3">
        <v>2</v>
      </c>
      <c r="F6" s="10">
        <v>200000</v>
      </c>
      <c r="G6" s="5" t="str">
        <f>IF(F6&gt;=500000,"chi tiêu cao",IF(F6&gt;200000,"chi tiêu vừa","chi tiêu thấp"))</f>
        <v>chi tiêu thấp</v>
      </c>
      <c r="H6" s="5" t="str">
        <f>RIGHT(B6,4)</f>
        <v>B001</v>
      </c>
      <c r="I6" s="5" t="str">
        <f>_xlfn.CONCAT(A6," Thích uống  ",D6," uống  ",E6," lần trên tuần, với mức chi ",F6," Đồng một tháng")</f>
        <v>Hoàng Minh Quân Thích uống  Nước ngọt uống  2 lần trên tuần, với mức chi 200000 Đồng một tháng</v>
      </c>
      <c r="J6" s="6"/>
      <c r="K6" s="6"/>
      <c r="L6" s="6"/>
    </row>
    <row r="7" spans="1:13" x14ac:dyDescent="0.25">
      <c r="A7" s="3" t="s">
        <v>25</v>
      </c>
      <c r="B7" s="3" t="s">
        <v>26</v>
      </c>
      <c r="C7" s="4" t="s">
        <v>27</v>
      </c>
      <c r="D7" s="3" t="s">
        <v>9</v>
      </c>
      <c r="E7" s="3">
        <v>3</v>
      </c>
      <c r="F7" s="10">
        <v>370000</v>
      </c>
      <c r="G7" s="5" t="str">
        <f>IF(F7&gt;=500000,"chi tiêu cao",IF(F7&gt;200000,"chi tiêu vừa","chi tiêu thấp"))</f>
        <v>chi tiêu vừa</v>
      </c>
      <c r="H7" s="5" t="str">
        <f>RIGHT(B7,4)</f>
        <v>B002</v>
      </c>
      <c r="I7" s="5" t="str">
        <f>_xlfn.CONCAT(A7," Thích uống  ",D7," uống  ",E7," lần trên tuần, với mức chi ",F7," Đồng một tháng")</f>
        <v>Nguyễn Thị Hoa Thích uống  Trà sữa uống  3 lần trên tuần, với mức chi 370000 Đồng một tháng</v>
      </c>
      <c r="J7" s="12"/>
      <c r="K7" s="12" t="s">
        <v>52</v>
      </c>
      <c r="L7" s="9">
        <f>MAX(F2:F13)</f>
        <v>450000</v>
      </c>
      <c r="M7" s="5" t="str">
        <f>A18</f>
        <v>Lê Hoàng Nam</v>
      </c>
    </row>
    <row r="8" spans="1:13" x14ac:dyDescent="0.25">
      <c r="A8" s="3" t="s">
        <v>28</v>
      </c>
      <c r="B8" s="3" t="s">
        <v>29</v>
      </c>
      <c r="C8" s="4" t="s">
        <v>30</v>
      </c>
      <c r="D8" s="3" t="s">
        <v>13</v>
      </c>
      <c r="E8" s="3">
        <v>3</v>
      </c>
      <c r="F8" s="10">
        <v>320000</v>
      </c>
      <c r="G8" s="5" t="str">
        <f>IF(F8&gt;=500000,"chi tiêu cao",IF(F8&gt;200000,"chi tiêu vừa","chi tiêu thấp"))</f>
        <v>chi tiêu vừa</v>
      </c>
      <c r="H8" s="5" t="str">
        <f>RIGHT(B8,4)</f>
        <v>B003</v>
      </c>
      <c r="I8" s="5" t="str">
        <f>_xlfn.CONCAT(A8," Thích uống  ",D8," uống  ",E8," lần trên tuần, với mức chi ",F8," Đồng một tháng")</f>
        <v>Đỗ Đức Long Thích uống  Cà phê uống  3 lần trên tuần, với mức chi 320000 Đồng một tháng</v>
      </c>
      <c r="J8" s="12"/>
      <c r="K8" s="12" t="s">
        <v>53</v>
      </c>
      <c r="L8" s="9">
        <f>MIN(F2:F13)</f>
        <v>50000</v>
      </c>
      <c r="M8" s="5" t="str">
        <f>(VLOOKUP(L8,Sheet2!G3:H14, 2))</f>
        <v>Phạm Thu Trang</v>
      </c>
    </row>
    <row r="9" spans="1:13" x14ac:dyDescent="0.25">
      <c r="A9" s="3" t="s">
        <v>31</v>
      </c>
      <c r="B9" s="3" t="s">
        <v>32</v>
      </c>
      <c r="C9" s="4" t="s">
        <v>33</v>
      </c>
      <c r="D9" s="3" t="s">
        <v>9</v>
      </c>
      <c r="E9" s="3">
        <v>5</v>
      </c>
      <c r="F9" s="10">
        <v>410000</v>
      </c>
      <c r="G9" s="5" t="str">
        <f>IF(F9&gt;=500000,"chi tiêu cao",IF(F9&gt;200000,"chi tiêu vừa","chi tiêu thấp"))</f>
        <v>chi tiêu vừa</v>
      </c>
      <c r="H9" s="5" t="str">
        <f>RIGHT(B9,4)</f>
        <v>B004</v>
      </c>
      <c r="I9" s="5" t="str">
        <f>_xlfn.CONCAT(A9," Thích uống  ",D9," uống  ",E9," lần trên tuần, với mức chi ",F9," Đồng một tháng")</f>
        <v>Bùi Ngọc Lan Thích uống  Trà sữa uống  5 lần trên tuần, với mức chi 410000 Đồng một tháng</v>
      </c>
      <c r="J9" s="6"/>
    </row>
    <row r="10" spans="1:13" x14ac:dyDescent="0.25">
      <c r="A10" s="3" t="s">
        <v>34</v>
      </c>
      <c r="B10" s="3" t="s">
        <v>35</v>
      </c>
      <c r="C10" s="4" t="s">
        <v>36</v>
      </c>
      <c r="D10" s="3" t="s">
        <v>13</v>
      </c>
      <c r="E10" s="3">
        <v>4</v>
      </c>
      <c r="F10" s="10">
        <v>360000</v>
      </c>
      <c r="G10" s="5" t="str">
        <f>IF(F10&gt;=500000,"chi tiêu cao",IF(F10&gt;200000,"chi tiêu vừa","chi tiêu thấp"))</f>
        <v>chi tiêu vừa</v>
      </c>
      <c r="H10" s="5" t="str">
        <f>RIGHT(B10,4)</f>
        <v>C001</v>
      </c>
      <c r="I10" s="5" t="str">
        <f>_xlfn.CONCAT(A10," Thích uống  ",D10," uống  ",E10," lần trên tuần, với mức chi ",F10," Đồng một tháng")</f>
        <v>Phan Văn Hùng Thích uống  Cà phê uống  4 lần trên tuần, với mức chi 360000 Đồng một tháng</v>
      </c>
      <c r="J10" s="6"/>
    </row>
    <row r="11" spans="1:13" x14ac:dyDescent="0.25">
      <c r="A11" s="3" t="s">
        <v>37</v>
      </c>
      <c r="B11" s="3" t="s">
        <v>38</v>
      </c>
      <c r="C11" s="4" t="s">
        <v>39</v>
      </c>
      <c r="D11" s="3" t="s">
        <v>20</v>
      </c>
      <c r="E11" s="3">
        <v>7</v>
      </c>
      <c r="F11" s="10">
        <v>90000</v>
      </c>
      <c r="G11" s="5" t="str">
        <f>IF(F11&gt;=500000,"chi tiêu cao",IF(F11&gt;200000,"chi tiêu vừa","chi tiêu thấp"))</f>
        <v>chi tiêu thấp</v>
      </c>
      <c r="H11" s="5" t="str">
        <f>RIGHT(B11,4)</f>
        <v>C002</v>
      </c>
      <c r="I11" s="5" t="str">
        <f>_xlfn.CONCAT(A11," Thích uống  ",D11," uống  ",E11," lần trên tuần, với mức chi ",F11," Đồng một tháng")</f>
        <v>Vũ Thị Mai Thích uống  Nước lọc uống  7 lần trên tuần, với mức chi 90000 Đồng một tháng</v>
      </c>
      <c r="J11" s="6"/>
    </row>
    <row r="12" spans="1:13" x14ac:dyDescent="0.25">
      <c r="A12" s="3" t="s">
        <v>40</v>
      </c>
      <c r="B12" s="3" t="s">
        <v>41</v>
      </c>
      <c r="C12" s="4" t="s">
        <v>42</v>
      </c>
      <c r="D12" s="3" t="s">
        <v>9</v>
      </c>
      <c r="E12" s="3">
        <v>3</v>
      </c>
      <c r="F12" s="10">
        <v>370000</v>
      </c>
      <c r="G12" s="5" t="str">
        <f>IF(F12&gt;=500000,"chi tiêu cao",IF(F12&gt;200000,"chi tiêu vừa","chi tiêu thấp"))</f>
        <v>chi tiêu vừa</v>
      </c>
      <c r="H12" s="5" t="str">
        <f>RIGHT(B12,4)</f>
        <v>C003</v>
      </c>
      <c r="I12" s="5" t="str">
        <f>_xlfn.CONCAT(A12," Thích uống  ",D12," uống  ",E12," lần trên tuần, với mức chi ",F12," Đồng một tháng")</f>
        <v>Đặng Hữu Phúc Thích uống  Trà sữa uống  3 lần trên tuần, với mức chi 370000 Đồng một tháng</v>
      </c>
      <c r="J12" s="6"/>
    </row>
    <row r="13" spans="1:13" x14ac:dyDescent="0.25">
      <c r="A13" s="3" t="s">
        <v>43</v>
      </c>
      <c r="B13" s="3" t="s">
        <v>44</v>
      </c>
      <c r="C13" s="4" t="s">
        <v>45</v>
      </c>
      <c r="D13" s="3" t="s">
        <v>24</v>
      </c>
      <c r="E13" s="3">
        <v>2</v>
      </c>
      <c r="F13" s="10">
        <v>210000</v>
      </c>
      <c r="G13" s="5" t="str">
        <f>IF(F13&gt;=500000,"chi tiêu cao",IF(F13&gt;200000,"chi tiêu vừa","chi tiêu thấp"))</f>
        <v>chi tiêu vừa</v>
      </c>
      <c r="H13" s="5" t="str">
        <f>RIGHT(B13,4)</f>
        <v>C004</v>
      </c>
      <c r="I13" s="5" t="str">
        <f>_xlfn.CONCAT(A13," Thích uống  ",D13," uống  ",E13," lần trên tuần, với mức chi ",F13," Đồng một tháng")</f>
        <v>Ngô Thị Hà Thích uống  Nước ngọt uống  2 lần trên tuần, với mức chi 210000 Đồng một tháng</v>
      </c>
      <c r="J13" s="6"/>
    </row>
    <row r="16" spans="1:13" x14ac:dyDescent="0.25">
      <c r="C16" s="11" t="s">
        <v>57</v>
      </c>
    </row>
    <row r="17" spans="1:6" ht="30" x14ac:dyDescent="0.25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</row>
    <row r="18" spans="1:6" x14ac:dyDescent="0.25">
      <c r="A18" s="3" t="s">
        <v>14</v>
      </c>
      <c r="B18" s="3" t="s">
        <v>15</v>
      </c>
      <c r="C18" s="4" t="s">
        <v>16</v>
      </c>
      <c r="D18" s="3" t="s">
        <v>9</v>
      </c>
      <c r="E18" s="3">
        <v>5</v>
      </c>
      <c r="F18" s="10">
        <v>450000</v>
      </c>
    </row>
    <row r="19" spans="1:6" x14ac:dyDescent="0.25">
      <c r="A19" s="3" t="s">
        <v>31</v>
      </c>
      <c r="B19" s="3" t="s">
        <v>32</v>
      </c>
      <c r="C19" s="4" t="s">
        <v>33</v>
      </c>
      <c r="D19" s="3" t="s">
        <v>9</v>
      </c>
      <c r="E19" s="3">
        <v>5</v>
      </c>
      <c r="F19" s="10">
        <v>410000</v>
      </c>
    </row>
    <row r="20" spans="1:6" x14ac:dyDescent="0.25">
      <c r="A20" s="3" t="s">
        <v>6</v>
      </c>
      <c r="B20" s="3" t="s">
        <v>7</v>
      </c>
      <c r="C20" s="4" t="s">
        <v>8</v>
      </c>
      <c r="D20" s="3" t="s">
        <v>9</v>
      </c>
      <c r="E20" s="3">
        <v>4</v>
      </c>
      <c r="F20" s="10">
        <v>400000</v>
      </c>
    </row>
    <row r="21" spans="1:6" x14ac:dyDescent="0.25">
      <c r="A21" s="3" t="s">
        <v>25</v>
      </c>
      <c r="B21" s="3" t="s">
        <v>26</v>
      </c>
      <c r="C21" s="4" t="s">
        <v>27</v>
      </c>
      <c r="D21" s="3" t="s">
        <v>9</v>
      </c>
      <c r="E21" s="3">
        <v>3</v>
      </c>
      <c r="F21" s="10">
        <v>370000</v>
      </c>
    </row>
    <row r="22" spans="1:6" x14ac:dyDescent="0.25">
      <c r="A22" s="3" t="s">
        <v>40</v>
      </c>
      <c r="B22" s="3" t="s">
        <v>41</v>
      </c>
      <c r="C22" s="4" t="s">
        <v>42</v>
      </c>
      <c r="D22" s="3" t="s">
        <v>9</v>
      </c>
      <c r="E22" s="3">
        <v>3</v>
      </c>
      <c r="F22" s="10">
        <v>370000</v>
      </c>
    </row>
    <row r="23" spans="1:6" x14ac:dyDescent="0.25">
      <c r="A23" s="3" t="s">
        <v>34</v>
      </c>
      <c r="B23" s="3" t="s">
        <v>35</v>
      </c>
      <c r="C23" s="4" t="s">
        <v>36</v>
      </c>
      <c r="D23" s="3" t="s">
        <v>13</v>
      </c>
      <c r="E23" s="3">
        <v>4</v>
      </c>
      <c r="F23" s="10">
        <v>360000</v>
      </c>
    </row>
    <row r="24" spans="1:6" x14ac:dyDescent="0.25">
      <c r="A24" s="3" t="s">
        <v>28</v>
      </c>
      <c r="B24" s="3" t="s">
        <v>29</v>
      </c>
      <c r="C24" s="4" t="s">
        <v>30</v>
      </c>
      <c r="D24" s="3" t="s">
        <v>13</v>
      </c>
      <c r="E24" s="3">
        <v>3</v>
      </c>
      <c r="F24" s="10">
        <v>320000</v>
      </c>
    </row>
    <row r="25" spans="1:6" x14ac:dyDescent="0.25">
      <c r="A25" s="3" t="s">
        <v>10</v>
      </c>
      <c r="B25" s="3" t="s">
        <v>11</v>
      </c>
      <c r="C25" s="4" t="s">
        <v>12</v>
      </c>
      <c r="D25" s="3" t="s">
        <v>13</v>
      </c>
      <c r="E25" s="3">
        <v>3</v>
      </c>
      <c r="F25" s="10">
        <v>300000</v>
      </c>
    </row>
    <row r="26" spans="1:6" x14ac:dyDescent="0.25">
      <c r="A26" s="3" t="s">
        <v>43</v>
      </c>
      <c r="B26" s="3" t="s">
        <v>44</v>
      </c>
      <c r="C26" s="4" t="s">
        <v>45</v>
      </c>
      <c r="D26" s="3" t="s">
        <v>24</v>
      </c>
      <c r="E26" s="3">
        <v>2</v>
      </c>
      <c r="F26" s="10">
        <v>210000</v>
      </c>
    </row>
    <row r="27" spans="1:6" x14ac:dyDescent="0.25">
      <c r="A27" s="3" t="s">
        <v>21</v>
      </c>
      <c r="B27" s="3" t="s">
        <v>22</v>
      </c>
      <c r="C27" s="4" t="s">
        <v>23</v>
      </c>
      <c r="D27" s="3" t="s">
        <v>24</v>
      </c>
      <c r="E27" s="3">
        <v>2</v>
      </c>
      <c r="F27" s="10">
        <v>200000</v>
      </c>
    </row>
    <row r="28" spans="1:6" x14ac:dyDescent="0.25">
      <c r="A28" s="3" t="s">
        <v>37</v>
      </c>
      <c r="B28" s="3" t="s">
        <v>38</v>
      </c>
      <c r="C28" s="4" t="s">
        <v>39</v>
      </c>
      <c r="D28" s="3" t="s">
        <v>20</v>
      </c>
      <c r="E28" s="3">
        <v>7</v>
      </c>
      <c r="F28" s="10">
        <v>90000</v>
      </c>
    </row>
    <row r="29" spans="1:6" x14ac:dyDescent="0.25">
      <c r="A29" s="3" t="s">
        <v>17</v>
      </c>
      <c r="B29" s="3" t="s">
        <v>18</v>
      </c>
      <c r="C29" s="4" t="s">
        <v>19</v>
      </c>
      <c r="D29" s="3" t="s">
        <v>20</v>
      </c>
      <c r="E29" s="3">
        <v>7</v>
      </c>
      <c r="F29" s="10">
        <v>50000</v>
      </c>
    </row>
  </sheetData>
  <sortState xmlns:xlrd2="http://schemas.microsoft.com/office/spreadsheetml/2017/richdata2" ref="A18:F29">
    <sortCondition descending="1" ref="F18:F29"/>
  </sortState>
  <hyperlinks>
    <hyperlink ref="C2" r:id="rId1" display="mailto:an01@example.com" xr:uid="{D6CA15B8-7000-45A6-8E0A-84A2DB158096}"/>
    <hyperlink ref="C3" r:id="rId2" display="mailto:bich02@example.com" xr:uid="{061B7B19-BB4E-4B07-A510-5EE94C66EBCB}"/>
    <hyperlink ref="C4" r:id="rId3" display="mailto:nam03@example.com" xr:uid="{31021448-6447-475C-90B0-D58E8149F95E}"/>
    <hyperlink ref="C5" r:id="rId4" display="mailto:trang04@example.com" xr:uid="{CFF25A37-4B42-45F7-87B3-541FBFDBD1D0}"/>
    <hyperlink ref="C6" r:id="rId5" display="mailto:quan05@example.com" xr:uid="{FF49D0BD-C507-47CB-A942-E50B38B82D15}"/>
    <hyperlink ref="C7" r:id="rId6" display="mailto:hoa06@example.com" xr:uid="{5EEEE045-7507-4C1A-A8DF-FF3A06A93D07}"/>
    <hyperlink ref="C8" r:id="rId7" display="mailto:long07@example.com" xr:uid="{DE6D26C8-C566-422E-B1B1-D98D58F4E052}"/>
    <hyperlink ref="C9" r:id="rId8" display="mailto:lan08@example.com" xr:uid="{BC24EE0F-A8D8-40F5-99D4-7E53C28D3C0E}"/>
    <hyperlink ref="C10" r:id="rId9" display="mailto:hung09@example.com" xr:uid="{46C1793E-5E19-4FCF-896A-69311A97159F}"/>
    <hyperlink ref="C11" r:id="rId10" display="mailto:mai10@example.com" xr:uid="{30052639-114D-419D-968F-78F06C196824}"/>
    <hyperlink ref="C12" r:id="rId11" display="mailto:phuc11@example.com" xr:uid="{929DF333-BECE-40BD-9D62-32E7374DB16E}"/>
    <hyperlink ref="C13" r:id="rId12" display="mailto:ha12@example.com" xr:uid="{4FDF0D1F-C2B6-409C-A5D7-E3226B8C6D51}"/>
    <hyperlink ref="C20" r:id="rId13" display="mailto:an01@example.com" xr:uid="{C028EDCF-0995-459C-A510-80BF0CCAB54B}"/>
    <hyperlink ref="C25" r:id="rId14" display="mailto:bich02@example.com" xr:uid="{E56B09A9-D673-4657-BAA2-EAC9BFD98558}"/>
    <hyperlink ref="C18" r:id="rId15" display="mailto:nam03@example.com" xr:uid="{C58A3EAF-F081-433D-A933-91EEAF825360}"/>
    <hyperlink ref="C29" r:id="rId16" display="mailto:trang04@example.com" xr:uid="{7EE747E2-0915-42E9-877C-A30B56008D05}"/>
    <hyperlink ref="C27" r:id="rId17" display="mailto:quan05@example.com" xr:uid="{5C254C70-F7E8-4C2C-A662-2D94DF17B2F1}"/>
    <hyperlink ref="C21" r:id="rId18" display="mailto:hoa06@example.com" xr:uid="{E28DC677-8DF5-48DA-BD2A-845B4BA9F27F}"/>
    <hyperlink ref="C24" r:id="rId19" display="mailto:long07@example.com" xr:uid="{8EFD9E48-47E3-4A2E-B588-6C418F30C86F}"/>
    <hyperlink ref="C19" r:id="rId20" display="mailto:lan08@example.com" xr:uid="{FE98D92C-8F5A-4D44-A24D-F9A9985D28E8}"/>
    <hyperlink ref="C23" r:id="rId21" display="mailto:hung09@example.com" xr:uid="{41989C87-7842-4EA4-9257-FC54E24D93B6}"/>
    <hyperlink ref="C28" r:id="rId22" display="mailto:mai10@example.com" xr:uid="{3ECE14F7-99D8-482E-B854-7471BD9A4594}"/>
    <hyperlink ref="C22" r:id="rId23" display="mailto:phuc11@example.com" xr:uid="{1469EC01-26C8-47E7-9B40-1D4975302145}"/>
    <hyperlink ref="C26" r:id="rId24" display="mailto:ha12@example.com" xr:uid="{7B05FD39-8842-4777-A9FF-9C3B657AF719}"/>
  </hyperlinks>
  <pageMargins left="0.7" right="0.7" top="0.75" bottom="0.75" header="0.3" footer="0.3"/>
  <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38102-F15F-4402-9DD6-54884DE45F6C}">
  <dimension ref="A1:H13"/>
  <sheetViews>
    <sheetView workbookViewId="0">
      <selection activeCell="H13" sqref="H13"/>
    </sheetView>
  </sheetViews>
  <sheetFormatPr defaultRowHeight="15" x14ac:dyDescent="0.25"/>
  <cols>
    <col min="1" max="1" width="7" customWidth="1"/>
    <col min="7" max="7" width="22.140625" customWidth="1"/>
    <col min="8" max="8" width="26.42578125" customWidth="1"/>
  </cols>
  <sheetData>
    <row r="1" spans="1:8" x14ac:dyDescent="0.25">
      <c r="A1" s="7" t="s">
        <v>49</v>
      </c>
      <c r="B1" s="7" t="s">
        <v>48</v>
      </c>
      <c r="C1" s="7" t="s">
        <v>13</v>
      </c>
      <c r="D1" s="7" t="s">
        <v>50</v>
      </c>
      <c r="G1" t="str" cm="1">
        <f t="array" ref="G1:G13">Sheet1!F1:F13</f>
        <v>Chi phí TB/tháng (VNĐ)</v>
      </c>
      <c r="H1" t="str" cm="1">
        <f t="array" ref="H1:H13">Sheet1!A1:A13</f>
        <v>Họ tên</v>
      </c>
    </row>
    <row r="2" spans="1:8" x14ac:dyDescent="0.25">
      <c r="A2" s="7">
        <f>COUNTIF(Sheet1!D2:E2,"Trà Sữa")*Sheet1!E2</f>
        <v>4</v>
      </c>
      <c r="B2" s="7">
        <f>COUNTIF(Sheet1!D2:E2,"Nước lọc")*Sheet1!E2</f>
        <v>0</v>
      </c>
      <c r="C2" s="7">
        <f>COUNTIF(Sheet1!D2:E2,"Cà phê")*Sheet1!E2</f>
        <v>0</v>
      </c>
      <c r="D2" s="7">
        <f>COUNTIF(Sheet1!D2:E2,"Nước ngọt")*Sheet1!E2</f>
        <v>0</v>
      </c>
      <c r="G2" s="14">
        <v>400000</v>
      </c>
      <c r="H2" t="str">
        <v>Nguyễn Văn An</v>
      </c>
    </row>
    <row r="3" spans="1:8" x14ac:dyDescent="0.25">
      <c r="A3" s="7">
        <f>COUNTIF(Sheet1!D3:E3,"Trà Sữa")*Sheet1!E3</f>
        <v>0</v>
      </c>
      <c r="B3" s="7">
        <f>COUNTIF(Sheet1!D3:E3,"Nước lọc")*Sheet1!E3</f>
        <v>0</v>
      </c>
      <c r="C3" s="7">
        <f>COUNTIF(Sheet1!D3:E3,"Cà phê")*Sheet1!E3</f>
        <v>3</v>
      </c>
      <c r="D3" s="7">
        <f>COUNTIF(Sheet1!D3:E3,"Nước ngọt")*Sheet1!E3</f>
        <v>0</v>
      </c>
      <c r="G3" s="14">
        <v>300000</v>
      </c>
      <c r="H3" t="str">
        <v>Trần Thị Bích</v>
      </c>
    </row>
    <row r="4" spans="1:8" x14ac:dyDescent="0.25">
      <c r="A4" s="7">
        <f>COUNTIF(Sheet1!D4:E4,"Trà Sữa")*Sheet1!E4</f>
        <v>5</v>
      </c>
      <c r="B4" s="7">
        <f>COUNTIF(Sheet1!D4:E4,"Nước lọc")*Sheet1!E4</f>
        <v>0</v>
      </c>
      <c r="C4" s="7">
        <f>COUNTIF(Sheet1!D4:E4,"Cà phê")*Sheet1!E4</f>
        <v>0</v>
      </c>
      <c r="D4" s="7">
        <f>COUNTIF(Sheet1!D4:E4,"Nước ngọt")*Sheet1!E4</f>
        <v>0</v>
      </c>
      <c r="G4" s="14">
        <v>450000</v>
      </c>
      <c r="H4" t="str">
        <v>Lê Hoàng Nam</v>
      </c>
    </row>
    <row r="5" spans="1:8" x14ac:dyDescent="0.25">
      <c r="A5" s="7">
        <f>COUNTIF(Sheet1!D5:E5,"Trà Sữa")*Sheet1!E5</f>
        <v>0</v>
      </c>
      <c r="B5" s="7">
        <f>COUNTIF(Sheet1!D5:E5,"Nước lọc")*Sheet1!E5</f>
        <v>7</v>
      </c>
      <c r="C5" s="7">
        <f>COUNTIF(Sheet1!D5:E5,"Cà phê")*Sheet1!E5</f>
        <v>0</v>
      </c>
      <c r="D5" s="7">
        <f>COUNTIF(Sheet1!D5:E5,"Nước ngọt")*Sheet1!E5</f>
        <v>0</v>
      </c>
      <c r="G5" s="14">
        <v>50000</v>
      </c>
      <c r="H5" t="str">
        <v>Phạm Thu Trang</v>
      </c>
    </row>
    <row r="6" spans="1:8" x14ac:dyDescent="0.25">
      <c r="A6" s="7">
        <f>COUNTIF(Sheet1!D6:E6,"Trà Sữa")*Sheet1!E6</f>
        <v>0</v>
      </c>
      <c r="B6" s="7">
        <f>COUNTIF(Sheet1!D6:E6,"Nước lọc")*Sheet1!E6</f>
        <v>0</v>
      </c>
      <c r="C6" s="7">
        <f>COUNTIF(Sheet1!D6:E6,"Cà phê")*Sheet1!E6</f>
        <v>0</v>
      </c>
      <c r="D6" s="7">
        <f>COUNTIF(Sheet1!D6:E6,"Nước ngọt")*Sheet1!E6</f>
        <v>2</v>
      </c>
      <c r="G6" s="14">
        <v>200000</v>
      </c>
      <c r="H6" t="str">
        <v>Hoàng Minh Quân</v>
      </c>
    </row>
    <row r="7" spans="1:8" x14ac:dyDescent="0.25">
      <c r="A7" s="7">
        <f>COUNTIF(Sheet1!D7:E7,"Trà Sữa")*Sheet1!E7</f>
        <v>3</v>
      </c>
      <c r="B7" s="7">
        <f>COUNTIF(Sheet1!D7:E7,"Nước lọc")*Sheet1!E7</f>
        <v>0</v>
      </c>
      <c r="C7" s="7">
        <f>COUNTIF(Sheet1!D7:E7,"Cà phê")*Sheet1!E7</f>
        <v>0</v>
      </c>
      <c r="D7" s="7">
        <f>COUNTIF(Sheet1!D7:E7,"Nước ngọt")*Sheet1!E7</f>
        <v>0</v>
      </c>
      <c r="G7" s="14">
        <v>370000</v>
      </c>
      <c r="H7" t="str">
        <v>Nguyễn Thị Hoa</v>
      </c>
    </row>
    <row r="8" spans="1:8" x14ac:dyDescent="0.25">
      <c r="A8" s="7">
        <f>COUNTIF(Sheet1!D8:E8,"Trà Sữa")*Sheet1!E8</f>
        <v>0</v>
      </c>
      <c r="B8" s="7">
        <f>COUNTIF(Sheet1!D8:E8,"Nước lọc")*Sheet1!E8</f>
        <v>0</v>
      </c>
      <c r="C8" s="7">
        <f>COUNTIF(Sheet1!D8:E8,"Cà phê")*Sheet1!E8</f>
        <v>3</v>
      </c>
      <c r="D8" s="7">
        <f>COUNTIF(Sheet1!D8:E8,"Nước ngọt")*Sheet1!E8</f>
        <v>0</v>
      </c>
      <c r="G8" s="14">
        <v>320000</v>
      </c>
      <c r="H8" t="str">
        <v>Đỗ Đức Long</v>
      </c>
    </row>
    <row r="9" spans="1:8" x14ac:dyDescent="0.25">
      <c r="A9" s="7">
        <f>COUNTIF(Sheet1!D9:E9,"Trà Sữa")*Sheet1!E9</f>
        <v>5</v>
      </c>
      <c r="B9" s="7">
        <f>COUNTIF(Sheet1!D9:E9,"Nước lọc")*Sheet1!E9</f>
        <v>0</v>
      </c>
      <c r="C9" s="7">
        <f>COUNTIF(Sheet1!D9:E9,"Cà phê")*Sheet1!E9</f>
        <v>0</v>
      </c>
      <c r="D9" s="7">
        <f>COUNTIF(Sheet1!D9:E9,"Nước ngọt")*Sheet1!E9</f>
        <v>0</v>
      </c>
      <c r="G9" s="14">
        <v>410000</v>
      </c>
      <c r="H9" t="str">
        <v>Bùi Ngọc Lan</v>
      </c>
    </row>
    <row r="10" spans="1:8" x14ac:dyDescent="0.25">
      <c r="A10" s="7">
        <f>COUNTIF(Sheet1!D10:E10,"Trà Sữa")*Sheet1!E10</f>
        <v>0</v>
      </c>
      <c r="B10" s="7">
        <f>COUNTIF(Sheet1!D10:E10,"Nước lọc")*Sheet1!E10</f>
        <v>0</v>
      </c>
      <c r="C10" s="7">
        <f>COUNTIF(Sheet1!D10:E10,"Cà phê")*Sheet1!E10</f>
        <v>4</v>
      </c>
      <c r="D10" s="7">
        <f>COUNTIF(Sheet1!D10:E10,"Nước ngọt")*Sheet1!E10</f>
        <v>0</v>
      </c>
      <c r="G10" s="14">
        <v>360000</v>
      </c>
      <c r="H10" t="str">
        <v>Phan Văn Hùng</v>
      </c>
    </row>
    <row r="11" spans="1:8" x14ac:dyDescent="0.25">
      <c r="A11" s="7">
        <f>COUNTIF(Sheet1!D11:E11,"Trà Sữa")*Sheet1!E11</f>
        <v>0</v>
      </c>
      <c r="B11" s="7">
        <f>COUNTIF(Sheet1!D11:E11,"Nước lọc")*Sheet1!E11</f>
        <v>7</v>
      </c>
      <c r="C11" s="7">
        <f>COUNTIF(Sheet1!D11:E11,"Cà phê")*Sheet1!E11</f>
        <v>0</v>
      </c>
      <c r="D11" s="7">
        <f>COUNTIF(Sheet1!D11:E11,"Nước ngọt")*Sheet1!E11</f>
        <v>0</v>
      </c>
      <c r="G11" s="14">
        <v>90000</v>
      </c>
      <c r="H11" t="str">
        <v>Vũ Thị Mai</v>
      </c>
    </row>
    <row r="12" spans="1:8" x14ac:dyDescent="0.25">
      <c r="A12" s="7">
        <f>COUNTIF(Sheet1!D12:E12,"Trà Sữa")*Sheet1!E12</f>
        <v>3</v>
      </c>
      <c r="B12" s="7">
        <f>COUNTIF(Sheet1!D12:E12,"Nước lọc")*Sheet1!E12</f>
        <v>0</v>
      </c>
      <c r="C12" s="7">
        <f>COUNTIF(Sheet1!D12:E12,"Cà phê")*Sheet1!E12</f>
        <v>0</v>
      </c>
      <c r="D12" s="7">
        <f>COUNTIF(Sheet1!D12:E12,"Nước ngọt")*Sheet1!E12</f>
        <v>0</v>
      </c>
      <c r="G12" s="14">
        <v>370000</v>
      </c>
      <c r="H12" t="str">
        <v>Đặng Hữu Phúc</v>
      </c>
    </row>
    <row r="13" spans="1:8" x14ac:dyDescent="0.25">
      <c r="A13" s="7">
        <f>COUNTIF(Sheet1!D13:E13,"Trà Sữa")*Sheet1!E13</f>
        <v>0</v>
      </c>
      <c r="B13" s="7">
        <f>COUNTIF(Sheet1!D13:E13,"Nước lọc")*Sheet1!E13</f>
        <v>0</v>
      </c>
      <c r="C13" s="7">
        <f>COUNTIF(Sheet1!D13:E13,"Cà phê")*Sheet1!E13</f>
        <v>0</v>
      </c>
      <c r="D13" s="7">
        <f>COUNTIF(Sheet1!D13:E13,"Nước ngọt")*Sheet1!E13</f>
        <v>2</v>
      </c>
      <c r="G13" s="14">
        <v>210000</v>
      </c>
      <c r="H13" t="str">
        <v>Ngô Thị Hà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NT</dc:creator>
  <cp:lastModifiedBy>Hung NT</cp:lastModifiedBy>
  <dcterms:created xsi:type="dcterms:W3CDTF">2025-10-02T07:31:56Z</dcterms:created>
  <dcterms:modified xsi:type="dcterms:W3CDTF">2025-10-02T08:29:15Z</dcterms:modified>
</cp:coreProperties>
</file>