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"/>
    </mc:Choice>
  </mc:AlternateContent>
  <xr:revisionPtr revIDLastSave="0" documentId="8_{53BB653C-586C-49C4-BE30-BBE42D304F99}" xr6:coauthVersionLast="47" xr6:coauthVersionMax="47" xr10:uidLastSave="{00000000-0000-0000-0000-000000000000}"/>
  <bookViews>
    <workbookView xWindow="-120" yWindow="240" windowWidth="20730" windowHeight="10860" xr2:uid="{CEADFB2E-BF81-4880-9820-53AC52960886}"/>
  </bookViews>
  <sheets>
    <sheet name="Sheet1" sheetId="1" r:id="rId1"/>
    <sheet name="Q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A3" i="2"/>
  <c r="L6" i="1"/>
  <c r="L4" i="1"/>
  <c r="L5" i="1"/>
  <c r="L2" i="1"/>
  <c r="A6" i="2"/>
  <c r="A5" i="2"/>
  <c r="A4" i="2"/>
  <c r="A2" i="2"/>
  <c r="K7" i="1"/>
  <c r="K3" i="1"/>
  <c r="K4" i="1"/>
  <c r="K5" i="1"/>
  <c r="K6" i="1"/>
  <c r="K2" i="1"/>
  <c r="J2" i="1"/>
  <c r="J7" i="1" s="1"/>
  <c r="J4" i="1"/>
  <c r="J5" i="1"/>
  <c r="J6" i="1"/>
  <c r="J3" i="1"/>
  <c r="I4" i="1"/>
  <c r="I5" i="1"/>
  <c r="I6" i="1"/>
  <c r="I3" i="1"/>
  <c r="I2" i="1" a="1"/>
  <c r="I2" i="1"/>
  <c r="F7" i="1"/>
  <c r="E3" i="1"/>
  <c r="E4" i="1"/>
  <c r="E5" i="1"/>
  <c r="E6" i="1"/>
  <c r="E2" i="1"/>
  <c r="C5" i="1"/>
  <c r="C4" i="1"/>
  <c r="C3" i="1"/>
  <c r="C6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<sst xmlns="http://schemas.openxmlformats.org/spreadsheetml/2006/main" count="36" uniqueCount="33">
  <si>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MÃ DV</t>
  </si>
  <si>
    <t>Tên DV</t>
  </si>
  <si>
    <t>Loài</t>
  </si>
  <si>
    <t>Ngày sinh</t>
  </si>
  <si>
    <t>Cân nặng</t>
  </si>
  <si>
    <t>Khu nuôi</t>
  </si>
  <si>
    <t>số lượng</t>
  </si>
  <si>
    <t>DV01</t>
  </si>
  <si>
    <t>DV02</t>
  </si>
  <si>
    <t>DV03</t>
  </si>
  <si>
    <t>DV04</t>
  </si>
  <si>
    <t>DV05</t>
  </si>
  <si>
    <t>Voi châu Á</t>
  </si>
  <si>
    <t>Hổ Bengal</t>
  </si>
  <si>
    <t>Hươu cao cổ</t>
  </si>
  <si>
    <t>Sư tử Hà Đông</t>
  </si>
  <si>
    <t>Gấu ngựa</t>
  </si>
  <si>
    <t>Khu A</t>
  </si>
  <si>
    <t>Khu B</t>
  </si>
  <si>
    <t>Khu C</t>
  </si>
  <si>
    <t>Tuổi DV</t>
  </si>
  <si>
    <t>Cân nặng TB</t>
  </si>
  <si>
    <t>Nặng nhẹ</t>
  </si>
  <si>
    <t>SLDV nuôi khu B</t>
  </si>
  <si>
    <t>Tổng SL</t>
  </si>
  <si>
    <t>SL nuôi khu A</t>
  </si>
  <si>
    <t>loài</t>
  </si>
  <si>
    <t>người chăm sóc</t>
  </si>
  <si>
    <t>Anh Nam</t>
  </si>
  <si>
    <t>Chị Lan</t>
  </si>
  <si>
    <t>Anh Minh</t>
  </si>
  <si>
    <t>Anh Khánh</t>
  </si>
  <si>
    <t>Chị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</si>
</sst>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2A]d\ mmm\ 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D74-4D13-42FE-B636-4AF7D1337D03}">
  <dimension ref="A1:L7"/>
  <sheetViews>
    <sheetView tabSelected="1" workbookViewId="0">
      <selection activeCell="L11" sqref="L11"/>
    </sheetView>
  </sheetViews>
  <sheetFormatPr defaultRowHeight="15" x14ac:dyDescent="0.25"/>
  <cols>
    <col min="2" max="2" width="16.140625" customWidth="1"/>
    <col min="4" max="5" width="14.85546875" customWidth="1"/>
    <col min="9" max="9" width="10.28515625" customWidth="1"/>
    <col min="10" max="10" width="17.7109375" customWidth="1"/>
    <col min="11" max="11" width="15.85546875" customWidth="1"/>
    <col min="12" max="12" width="14.8554687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20</v>
      </c>
      <c r="F1" s="8" t="s">
        <v>4</v>
      </c>
      <c r="G1" s="8" t="s">
        <v>5</v>
      </c>
      <c r="H1" s="8" t="s">
        <v>6</v>
      </c>
      <c r="I1" s="8" t="s">
        <v>22</v>
      </c>
      <c r="J1" s="8" t="s">
        <v>23</v>
      </c>
      <c r="K1" s="8" t="s">
        <v>25</v>
      </c>
      <c r="L1" s="8" t="s">
        <v>27</v>
      </c>
    </row>
    <row r="2" spans="1:12" x14ac:dyDescent="0.25">
      <c r="A2" s="1" t="s">
        <v>7</v>
      </c>
      <c r="B2" s="1" t="s">
        <v>12</v>
      </c>
      <c r="C2" s="1" t="str">
        <f>LEFT(B2,3)</f>
        <v>Voi</v>
      </c>
      <c r="D2" s="2">
        <v>40280</v>
      </c>
      <c r="E2" s="3">
        <f ca="1">(TODAY()-D2)/365</f>
        <v>15.482191780821918</v>
      </c>
      <c r="F2" s="1">
        <v>3000</v>
      </c>
      <c r="G2" s="1" t="s">
        <v>17</v>
      </c>
      <c r="H2" s="1">
        <v>2</v>
      </c>
      <c r="I2" s="4" t="str" cm="1">
        <f t="array" ref="I2">IF(F2&gt;1000,"rất nặng",IF(F2&gt;500,"nặng",nhẹ))</f>
        <v>rất nặng</v>
      </c>
      <c r="J2" s="5">
        <f>COUNTIF(G2, "Khu B")</f>
        <v>0</v>
      </c>
      <c r="K2" s="5">
        <f>COUNTIF(G2, "Khu A")*H2</f>
        <v>2</v>
      </c>
      <c r="L2" s="4" t="str">
        <f>VLOOKUP(C2,QLY!A1:B6,2)</f>
        <v>Chị Hằng</v>
      </c>
    </row>
    <row r="3" spans="1:12" x14ac:dyDescent="0.25">
      <c r="A3" s="1" t="s">
        <v>8</v>
      </c>
      <c r="B3" s="1" t="s">
        <v>13</v>
      </c>
      <c r="C3" s="1" t="str">
        <f t="shared" ref="C3:C6" si="0">LEFT(B3,3)</f>
        <v xml:space="preserve">Hổ </v>
      </c>
      <c r="D3" s="2">
        <v>42265</v>
      </c>
      <c r="E3" s="3">
        <f ca="1">(TODAY()-D3)/365</f>
        <v>10.043835616438356</v>
      </c>
      <c r="F3" s="1">
        <v>220</v>
      </c>
      <c r="G3" s="1" t="s">
        <v>18</v>
      </c>
      <c r="H3" s="1">
        <v>3</v>
      </c>
      <c r="I3" s="4" t="str">
        <f>IF(F3&gt;1000,"rất nặng",IF(F3&gt;500,"nặng","nhẹ"))</f>
        <v>nhẹ</v>
      </c>
      <c r="J3" s="5">
        <f>COUNTIF(G3, "Khu B")*H3</f>
        <v>3</v>
      </c>
      <c r="K3" s="5">
        <f t="shared" ref="K3:K7" si="1">COUNTIF(G3, "Khu A")*H3</f>
        <v>0</v>
      </c>
      <c r="L3" s="4" t="str">
        <f>VLOOKUP(Sheet1!C3,QLY!A3:B3,2)</f>
        <v>Chị Lan</v>
      </c>
    </row>
    <row r="4" spans="1:12" x14ac:dyDescent="0.25">
      <c r="A4" s="1" t="s">
        <v>9</v>
      </c>
      <c r="B4" s="1" t="s">
        <v>14</v>
      </c>
      <c r="C4" s="1" t="str">
        <f>LEFT(B4,4)</f>
        <v>Hươu</v>
      </c>
      <c r="D4" s="2">
        <v>41082</v>
      </c>
      <c r="E4" s="3">
        <f ca="1">(TODAY()-D4)/365</f>
        <v>13.284931506849315</v>
      </c>
      <c r="F4" s="1">
        <v>800</v>
      </c>
      <c r="G4" s="1" t="s">
        <v>17</v>
      </c>
      <c r="H4" s="1">
        <v>1</v>
      </c>
      <c r="I4" s="4" t="str">
        <f t="shared" ref="I4:I6" si="2">IF(F4&gt;1000,"rất nặng",IF(F4&gt;500,"nặng","nhẹ"))</f>
        <v>nặng</v>
      </c>
      <c r="J4" s="5">
        <f t="shared" ref="J4:J6" si="3">COUNTIF(G4, "Khu B")*H4</f>
        <v>0</v>
      </c>
      <c r="K4" s="5">
        <f t="shared" si="1"/>
        <v>1</v>
      </c>
      <c r="L4" s="4" t="str">
        <f>VLOOKUP(C4,QLY!A3:B8,2)</f>
        <v>Anh Minh</v>
      </c>
    </row>
    <row r="5" spans="1:12" x14ac:dyDescent="0.25">
      <c r="A5" s="1" t="s">
        <v>10</v>
      </c>
      <c r="B5" s="1" t="s">
        <v>15</v>
      </c>
      <c r="C5" s="1" t="str">
        <f>LEFT(B5,6)</f>
        <v xml:space="preserve">Sư tử </v>
      </c>
      <c r="D5" s="2">
        <v>42374</v>
      </c>
      <c r="E5" s="3">
        <f ca="1">(TODAY()-D5)/365</f>
        <v>9.7452054794520553</v>
      </c>
      <c r="F5" s="1">
        <v>250</v>
      </c>
      <c r="G5" s="1" t="s">
        <v>18</v>
      </c>
      <c r="H5" s="1">
        <v>2</v>
      </c>
      <c r="I5" s="4" t="str">
        <f t="shared" si="2"/>
        <v>nhẹ</v>
      </c>
      <c r="J5" s="5">
        <f t="shared" si="3"/>
        <v>2</v>
      </c>
      <c r="K5" s="5">
        <f t="shared" si="1"/>
        <v>0</v>
      </c>
      <c r="L5" s="4" t="str">
        <f>VLOOKUP(C5,QLY!A4:B9,2)</f>
        <v>Chị Hằng</v>
      </c>
    </row>
    <row r="6" spans="1:12" x14ac:dyDescent="0.25">
      <c r="A6" s="1" t="s">
        <v>11</v>
      </c>
      <c r="B6" s="1" t="s">
        <v>16</v>
      </c>
      <c r="C6" s="1" t="str">
        <f t="shared" si="0"/>
        <v>Gấu</v>
      </c>
      <c r="D6" s="2">
        <v>39537</v>
      </c>
      <c r="E6" s="3">
        <f ca="1">(TODAY()-D6)/365</f>
        <v>17.517808219178082</v>
      </c>
      <c r="F6" s="1">
        <v>140</v>
      </c>
      <c r="G6" s="1" t="s">
        <v>19</v>
      </c>
      <c r="H6" s="1">
        <v>4</v>
      </c>
      <c r="I6" s="4" t="str">
        <f t="shared" si="2"/>
        <v>nhẹ</v>
      </c>
      <c r="J6" s="5">
        <f t="shared" si="3"/>
        <v>0</v>
      </c>
      <c r="K6" s="5">
        <f t="shared" si="1"/>
        <v>0</v>
      </c>
      <c r="L6" s="4" t="str">
        <f>VLOOKUP(Sheet1!C5,QLY!A2:B6,2)</f>
        <v>Anh Khánh</v>
      </c>
    </row>
    <row r="7" spans="1:12" x14ac:dyDescent="0.25">
      <c r="A7" s="6"/>
      <c r="B7" s="6"/>
      <c r="C7" s="6"/>
      <c r="D7" s="6"/>
      <c r="E7" s="9" t="s">
        <v>21</v>
      </c>
      <c r="F7" s="7">
        <f>AVERAGE(F2:F6)</f>
        <v>882</v>
      </c>
      <c r="G7" s="6"/>
      <c r="H7" s="6"/>
      <c r="I7" s="10" t="s">
        <v>24</v>
      </c>
      <c r="J7" s="5">
        <f>SUM(J2:J6)</f>
        <v>5</v>
      </c>
      <c r="K7" s="5">
        <f>SUM(K2:K6)</f>
        <v>3</v>
      </c>
      <c r="L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EF4D-CA39-4963-8656-F644134F1C05}">
  <dimension ref="A1:B6"/>
  <sheetViews>
    <sheetView workbookViewId="0">
      <selection activeCell="A3" sqref="A3"/>
    </sheetView>
  </sheetViews>
  <sheetFormatPr defaultRowHeight="15" x14ac:dyDescent="0.25"/>
  <cols>
    <col min="2" max="2" width="16.425781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tr">
        <f>Sheet1!C2</f>
        <v>Voi</v>
      </c>
      <c r="B2" t="s">
        <v>28</v>
      </c>
    </row>
    <row r="3" spans="1:2" x14ac:dyDescent="0.25">
      <c r="A3" t="str">
        <f>Sheet1!C3</f>
        <v xml:space="preserve">Hổ </v>
      </c>
      <c r="B3" t="s">
        <v>29</v>
      </c>
    </row>
    <row r="4" spans="1:2" x14ac:dyDescent="0.25">
      <c r="A4" t="str">
        <f>Sheet1!C4</f>
        <v>Hươu</v>
      </c>
      <c r="B4" t="s">
        <v>30</v>
      </c>
    </row>
    <row r="5" spans="1:2" x14ac:dyDescent="0.25">
      <c r="A5" t="str">
        <f>Sheet1!C5</f>
        <v xml:space="preserve">Sư tử </v>
      </c>
      <c r="B5" t="s">
        <v>31</v>
      </c>
    </row>
    <row r="6" spans="1:2" x14ac:dyDescent="0.25">
      <c r="A6" t="str">
        <f>Sheet1!C6</f>
        <v>Gấu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2025-10-01T06:31:47Z</dcterms:created>
  <dcterms:modified xsi:type="dcterms:W3CDTF">2025-10-01T07:19:43Z</dcterms:modified>
</cp:coreProperties>
</file>