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-Soft\backend\"/>
    </mc:Choice>
  </mc:AlternateContent>
  <xr:revisionPtr revIDLastSave="0" documentId="13_ncr:1_{FCEA6258-A2E9-4471-9CBD-B8A81099EB01}" xr6:coauthVersionLast="47" xr6:coauthVersionMax="47" xr10:uidLastSave="{00000000-0000-0000-0000-000000000000}"/>
  <bookViews>
    <workbookView xWindow="11424" yWindow="0" windowWidth="11712" windowHeight="12336" xr2:uid="{0F208A55-8257-405D-9AD7-8F76EAF8D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B1" i="1"/>
  <c r="L101" i="1"/>
  <c r="K101" i="1"/>
  <c r="J101" i="1"/>
  <c r="I101" i="1"/>
  <c r="H101" i="1"/>
  <c r="G101" i="1"/>
  <c r="F101" i="1"/>
  <c r="C101" i="1"/>
  <c r="B101" i="1"/>
  <c r="L100" i="1"/>
  <c r="K100" i="1"/>
  <c r="J100" i="1"/>
  <c r="I100" i="1"/>
  <c r="H100" i="1"/>
  <c r="G100" i="1"/>
  <c r="F100" i="1"/>
  <c r="C100" i="1"/>
  <c r="B100" i="1"/>
  <c r="L99" i="1"/>
  <c r="K99" i="1"/>
  <c r="J99" i="1"/>
  <c r="I99" i="1"/>
  <c r="H99" i="1"/>
  <c r="G99" i="1"/>
  <c r="F99" i="1"/>
  <c r="C99" i="1"/>
  <c r="B99" i="1"/>
  <c r="L98" i="1"/>
  <c r="K98" i="1"/>
  <c r="J98" i="1"/>
  <c r="I98" i="1"/>
  <c r="H98" i="1"/>
  <c r="G98" i="1"/>
  <c r="F98" i="1"/>
  <c r="C98" i="1"/>
  <c r="B98" i="1"/>
  <c r="L97" i="1"/>
  <c r="K97" i="1"/>
  <c r="J97" i="1"/>
  <c r="I97" i="1"/>
  <c r="H97" i="1"/>
  <c r="G97" i="1"/>
  <c r="F97" i="1"/>
  <c r="D97" i="1"/>
  <c r="C97" i="1"/>
  <c r="B97" i="1"/>
  <c r="L96" i="1"/>
  <c r="K96" i="1"/>
  <c r="J96" i="1"/>
  <c r="I96" i="1"/>
  <c r="H96" i="1"/>
  <c r="G96" i="1"/>
  <c r="F96" i="1"/>
  <c r="D96" i="1"/>
  <c r="C96" i="1"/>
  <c r="B96" i="1"/>
  <c r="L95" i="1"/>
  <c r="K95" i="1"/>
  <c r="J95" i="1"/>
  <c r="I95" i="1"/>
  <c r="H95" i="1"/>
  <c r="G95" i="1"/>
  <c r="F95" i="1"/>
  <c r="D95" i="1"/>
  <c r="C95" i="1"/>
  <c r="B95" i="1"/>
  <c r="L94" i="1"/>
  <c r="K94" i="1"/>
  <c r="J94" i="1"/>
  <c r="I94" i="1"/>
  <c r="H94" i="1"/>
  <c r="G94" i="1"/>
  <c r="F94" i="1"/>
  <c r="D94" i="1"/>
  <c r="C94" i="1"/>
  <c r="B94" i="1"/>
  <c r="L93" i="1"/>
  <c r="K93" i="1"/>
  <c r="J93" i="1"/>
  <c r="I93" i="1"/>
  <c r="H93" i="1"/>
  <c r="G93" i="1"/>
  <c r="F93" i="1"/>
  <c r="D93" i="1"/>
  <c r="C93" i="1"/>
  <c r="B93" i="1"/>
  <c r="L92" i="1"/>
  <c r="K92" i="1"/>
  <c r="J92" i="1"/>
  <c r="I92" i="1"/>
  <c r="H92" i="1"/>
  <c r="G92" i="1"/>
  <c r="F92" i="1"/>
  <c r="D92" i="1"/>
  <c r="C92" i="1"/>
  <c r="B92" i="1"/>
  <c r="L91" i="1"/>
  <c r="K91" i="1"/>
  <c r="J91" i="1"/>
  <c r="I91" i="1"/>
  <c r="H91" i="1"/>
  <c r="G91" i="1"/>
  <c r="F91" i="1"/>
  <c r="D91" i="1"/>
  <c r="C91" i="1"/>
  <c r="B91" i="1"/>
  <c r="L90" i="1"/>
  <c r="K90" i="1"/>
  <c r="J90" i="1"/>
  <c r="I90" i="1"/>
  <c r="H90" i="1"/>
  <c r="G90" i="1"/>
  <c r="F90" i="1"/>
  <c r="D90" i="1"/>
  <c r="C90" i="1"/>
  <c r="B90" i="1"/>
  <c r="L89" i="1"/>
  <c r="K89" i="1"/>
  <c r="J89" i="1"/>
  <c r="I89" i="1"/>
  <c r="H89" i="1"/>
  <c r="G89" i="1"/>
  <c r="F89" i="1"/>
  <c r="D89" i="1"/>
  <c r="C89" i="1"/>
  <c r="B89" i="1"/>
  <c r="L88" i="1"/>
  <c r="K88" i="1"/>
  <c r="J88" i="1"/>
  <c r="I88" i="1"/>
  <c r="H88" i="1"/>
  <c r="G88" i="1"/>
  <c r="F88" i="1"/>
  <c r="D88" i="1"/>
  <c r="C88" i="1"/>
  <c r="B88" i="1"/>
  <c r="L87" i="1"/>
  <c r="K87" i="1"/>
  <c r="J87" i="1"/>
  <c r="I87" i="1"/>
  <c r="H87" i="1"/>
  <c r="G87" i="1"/>
  <c r="F87" i="1"/>
  <c r="C87" i="1"/>
  <c r="B87" i="1"/>
  <c r="L86" i="1"/>
  <c r="K86" i="1"/>
  <c r="J86" i="1"/>
  <c r="I86" i="1"/>
  <c r="H86" i="1"/>
  <c r="G86" i="1"/>
  <c r="F86" i="1"/>
  <c r="D86" i="1"/>
  <c r="C86" i="1"/>
  <c r="B86" i="1"/>
  <c r="L85" i="1"/>
  <c r="K85" i="1"/>
  <c r="J85" i="1"/>
  <c r="I85" i="1"/>
  <c r="H85" i="1"/>
  <c r="G85" i="1"/>
  <c r="F85" i="1"/>
  <c r="D85" i="1"/>
  <c r="C85" i="1"/>
  <c r="B85" i="1"/>
  <c r="L84" i="1"/>
  <c r="K84" i="1"/>
  <c r="J84" i="1"/>
  <c r="I84" i="1"/>
  <c r="H84" i="1"/>
  <c r="G84" i="1"/>
  <c r="F84" i="1"/>
  <c r="D84" i="1"/>
  <c r="C84" i="1"/>
  <c r="B84" i="1"/>
  <c r="L83" i="1"/>
  <c r="K83" i="1"/>
  <c r="J83" i="1"/>
  <c r="I83" i="1"/>
  <c r="H83" i="1"/>
  <c r="G83" i="1"/>
  <c r="F83" i="1"/>
  <c r="D83" i="1"/>
  <c r="C83" i="1"/>
  <c r="B83" i="1"/>
  <c r="L82" i="1"/>
  <c r="K82" i="1"/>
  <c r="J82" i="1"/>
  <c r="I82" i="1"/>
  <c r="H82" i="1"/>
  <c r="G82" i="1"/>
  <c r="F82" i="1"/>
  <c r="D82" i="1"/>
  <c r="C82" i="1"/>
  <c r="B82" i="1"/>
  <c r="L81" i="1"/>
  <c r="K81" i="1"/>
  <c r="J81" i="1"/>
  <c r="I81" i="1"/>
  <c r="H81" i="1"/>
  <c r="G81" i="1"/>
  <c r="F81" i="1"/>
  <c r="D81" i="1"/>
  <c r="C81" i="1"/>
  <c r="B81" i="1"/>
  <c r="L80" i="1"/>
  <c r="K80" i="1"/>
  <c r="J80" i="1"/>
  <c r="I80" i="1"/>
  <c r="H80" i="1"/>
  <c r="G80" i="1"/>
  <c r="F80" i="1"/>
  <c r="D80" i="1"/>
  <c r="C80" i="1"/>
  <c r="B80" i="1"/>
  <c r="L79" i="1"/>
  <c r="K79" i="1"/>
  <c r="J79" i="1"/>
  <c r="I79" i="1"/>
  <c r="H79" i="1"/>
  <c r="G79" i="1"/>
  <c r="F79" i="1"/>
  <c r="D79" i="1"/>
  <c r="C79" i="1"/>
  <c r="B79" i="1"/>
  <c r="L78" i="1"/>
  <c r="K78" i="1"/>
  <c r="J78" i="1"/>
  <c r="I78" i="1"/>
  <c r="H78" i="1"/>
  <c r="G78" i="1"/>
  <c r="F78" i="1"/>
  <c r="D78" i="1"/>
  <c r="C78" i="1"/>
  <c r="B78" i="1"/>
  <c r="L77" i="1"/>
  <c r="K77" i="1"/>
  <c r="J77" i="1"/>
  <c r="I77" i="1"/>
  <c r="H77" i="1"/>
  <c r="G77" i="1"/>
  <c r="F77" i="1"/>
  <c r="D77" i="1"/>
  <c r="C77" i="1"/>
  <c r="B77" i="1"/>
  <c r="L76" i="1"/>
  <c r="K76" i="1"/>
  <c r="J76" i="1"/>
  <c r="I76" i="1"/>
  <c r="H76" i="1"/>
  <c r="G76" i="1"/>
  <c r="F76" i="1"/>
  <c r="D76" i="1"/>
  <c r="C76" i="1"/>
  <c r="B76" i="1"/>
  <c r="L75" i="1"/>
  <c r="K75" i="1"/>
  <c r="J75" i="1"/>
  <c r="I75" i="1"/>
  <c r="H75" i="1"/>
  <c r="G75" i="1"/>
  <c r="F75" i="1"/>
  <c r="D75" i="1"/>
  <c r="C75" i="1"/>
  <c r="B75" i="1"/>
  <c r="L74" i="1"/>
  <c r="K74" i="1"/>
  <c r="J74" i="1"/>
  <c r="I74" i="1"/>
  <c r="H74" i="1"/>
  <c r="G74" i="1"/>
  <c r="F74" i="1"/>
  <c r="D74" i="1"/>
  <c r="C74" i="1"/>
  <c r="B74" i="1"/>
  <c r="L73" i="1"/>
  <c r="K73" i="1"/>
  <c r="J73" i="1"/>
  <c r="I73" i="1"/>
  <c r="H73" i="1"/>
  <c r="G73" i="1"/>
  <c r="F73" i="1"/>
  <c r="D73" i="1"/>
  <c r="C73" i="1"/>
  <c r="B73" i="1"/>
  <c r="L72" i="1"/>
  <c r="K72" i="1"/>
  <c r="J72" i="1"/>
  <c r="I72" i="1"/>
  <c r="H72" i="1"/>
  <c r="G72" i="1"/>
  <c r="F72" i="1"/>
  <c r="D72" i="1"/>
  <c r="C72" i="1"/>
  <c r="B72" i="1"/>
  <c r="L71" i="1"/>
  <c r="K71" i="1"/>
  <c r="J71" i="1"/>
  <c r="I71" i="1"/>
  <c r="H71" i="1"/>
  <c r="G71" i="1"/>
  <c r="F71" i="1"/>
  <c r="D71" i="1"/>
  <c r="C71" i="1"/>
  <c r="B71" i="1"/>
  <c r="L70" i="1"/>
  <c r="K70" i="1"/>
  <c r="J70" i="1"/>
  <c r="I70" i="1"/>
  <c r="H70" i="1"/>
  <c r="G70" i="1"/>
  <c r="F70" i="1"/>
  <c r="D70" i="1"/>
  <c r="C70" i="1"/>
  <c r="B70" i="1"/>
  <c r="L69" i="1"/>
  <c r="K69" i="1"/>
  <c r="J69" i="1"/>
  <c r="I69" i="1"/>
  <c r="H69" i="1"/>
  <c r="G69" i="1"/>
  <c r="F69" i="1"/>
  <c r="D69" i="1"/>
  <c r="C69" i="1"/>
  <c r="B69" i="1"/>
  <c r="L68" i="1"/>
  <c r="K68" i="1"/>
  <c r="J68" i="1"/>
  <c r="I68" i="1"/>
  <c r="H68" i="1"/>
  <c r="G68" i="1"/>
  <c r="F68" i="1"/>
  <c r="D68" i="1"/>
  <c r="C68" i="1"/>
  <c r="B68" i="1"/>
  <c r="L67" i="1"/>
  <c r="K67" i="1"/>
  <c r="J67" i="1"/>
  <c r="I67" i="1"/>
  <c r="H67" i="1"/>
  <c r="G67" i="1"/>
  <c r="F67" i="1"/>
  <c r="D67" i="1"/>
  <c r="C67" i="1"/>
  <c r="B67" i="1"/>
  <c r="L66" i="1"/>
  <c r="K66" i="1"/>
  <c r="J66" i="1"/>
  <c r="I66" i="1"/>
  <c r="H66" i="1"/>
  <c r="G66" i="1"/>
  <c r="F66" i="1"/>
  <c r="D66" i="1"/>
  <c r="C66" i="1"/>
  <c r="B66" i="1"/>
  <c r="L65" i="1"/>
  <c r="K65" i="1"/>
  <c r="J65" i="1"/>
  <c r="I65" i="1"/>
  <c r="H65" i="1"/>
  <c r="G65" i="1"/>
  <c r="F65" i="1"/>
  <c r="D65" i="1"/>
  <c r="C65" i="1"/>
  <c r="B65" i="1"/>
  <c r="L64" i="1"/>
  <c r="K64" i="1"/>
  <c r="J64" i="1"/>
  <c r="I64" i="1"/>
  <c r="H64" i="1"/>
  <c r="G64" i="1"/>
  <c r="F64" i="1"/>
  <c r="D64" i="1"/>
  <c r="C64" i="1"/>
  <c r="B64" i="1"/>
  <c r="L63" i="1"/>
  <c r="K63" i="1"/>
  <c r="J63" i="1"/>
  <c r="I63" i="1"/>
  <c r="H63" i="1"/>
  <c r="G63" i="1"/>
  <c r="F63" i="1"/>
  <c r="D63" i="1"/>
  <c r="C63" i="1"/>
  <c r="B63" i="1"/>
  <c r="L62" i="1"/>
  <c r="K62" i="1"/>
  <c r="J62" i="1"/>
  <c r="I62" i="1"/>
  <c r="H62" i="1"/>
  <c r="G62" i="1"/>
  <c r="F62" i="1"/>
  <c r="D62" i="1"/>
  <c r="C62" i="1"/>
  <c r="B62" i="1"/>
  <c r="L61" i="1"/>
  <c r="K61" i="1"/>
  <c r="J61" i="1"/>
  <c r="I61" i="1"/>
  <c r="H61" i="1"/>
  <c r="G61" i="1"/>
  <c r="F61" i="1"/>
  <c r="D61" i="1"/>
  <c r="C61" i="1"/>
  <c r="B61" i="1"/>
  <c r="L60" i="1"/>
  <c r="K60" i="1"/>
  <c r="J60" i="1"/>
  <c r="I60" i="1"/>
  <c r="H60" i="1"/>
  <c r="G60" i="1"/>
  <c r="F60" i="1"/>
  <c r="D60" i="1"/>
  <c r="C60" i="1"/>
  <c r="B60" i="1"/>
  <c r="L59" i="1"/>
  <c r="K59" i="1"/>
  <c r="J59" i="1"/>
  <c r="I59" i="1"/>
  <c r="H59" i="1"/>
  <c r="G59" i="1"/>
  <c r="F59" i="1"/>
  <c r="D59" i="1"/>
  <c r="C59" i="1"/>
  <c r="B59" i="1"/>
  <c r="L58" i="1"/>
  <c r="K58" i="1"/>
  <c r="J58" i="1"/>
  <c r="I58" i="1"/>
  <c r="H58" i="1"/>
  <c r="G58" i="1"/>
  <c r="F58" i="1"/>
  <c r="D58" i="1"/>
  <c r="C58" i="1"/>
  <c r="B58" i="1"/>
  <c r="L57" i="1"/>
  <c r="K57" i="1"/>
  <c r="J57" i="1"/>
  <c r="I57" i="1"/>
  <c r="H57" i="1"/>
  <c r="G57" i="1"/>
  <c r="F57" i="1"/>
  <c r="D57" i="1"/>
  <c r="C57" i="1"/>
  <c r="B57" i="1"/>
  <c r="L56" i="1"/>
  <c r="K56" i="1"/>
  <c r="J56" i="1"/>
  <c r="H56" i="1"/>
  <c r="G56" i="1"/>
  <c r="F56" i="1"/>
  <c r="D56" i="1"/>
  <c r="C56" i="1"/>
  <c r="B56" i="1"/>
  <c r="L55" i="1"/>
  <c r="K55" i="1"/>
  <c r="J55" i="1"/>
  <c r="H55" i="1"/>
  <c r="G55" i="1"/>
  <c r="F55" i="1"/>
  <c r="D55" i="1"/>
  <c r="C55" i="1"/>
  <c r="B55" i="1"/>
  <c r="L54" i="1"/>
  <c r="K54" i="1"/>
  <c r="J54" i="1"/>
  <c r="H54" i="1"/>
  <c r="G54" i="1"/>
  <c r="F54" i="1"/>
  <c r="D54" i="1"/>
  <c r="C54" i="1"/>
  <c r="B54" i="1"/>
  <c r="L53" i="1"/>
  <c r="K53" i="1"/>
  <c r="J53" i="1"/>
  <c r="H53" i="1"/>
  <c r="G53" i="1"/>
  <c r="F53" i="1"/>
  <c r="D53" i="1"/>
  <c r="C53" i="1"/>
  <c r="B53" i="1"/>
  <c r="L52" i="1"/>
  <c r="K52" i="1"/>
  <c r="J52" i="1"/>
  <c r="H52" i="1"/>
  <c r="G52" i="1"/>
  <c r="F52" i="1"/>
  <c r="D52" i="1"/>
  <c r="C52" i="1"/>
  <c r="B52" i="1"/>
  <c r="L51" i="1"/>
  <c r="K51" i="1"/>
  <c r="J51" i="1"/>
  <c r="H51" i="1"/>
  <c r="G51" i="1"/>
  <c r="F51" i="1"/>
  <c r="D51" i="1"/>
  <c r="C51" i="1"/>
  <c r="B51" i="1"/>
  <c r="L50" i="1"/>
  <c r="K50" i="1"/>
  <c r="J50" i="1"/>
  <c r="H50" i="1"/>
  <c r="G50" i="1"/>
  <c r="F50" i="1"/>
  <c r="D50" i="1"/>
  <c r="C50" i="1"/>
  <c r="B50" i="1"/>
  <c r="L49" i="1"/>
  <c r="K49" i="1"/>
  <c r="J49" i="1"/>
  <c r="H49" i="1"/>
  <c r="G49" i="1"/>
  <c r="F49" i="1"/>
  <c r="D49" i="1"/>
  <c r="C49" i="1"/>
  <c r="B49" i="1"/>
  <c r="L48" i="1"/>
  <c r="K48" i="1"/>
  <c r="J48" i="1"/>
  <c r="H48" i="1"/>
  <c r="G48" i="1"/>
  <c r="F48" i="1"/>
  <c r="D48" i="1"/>
  <c r="C48" i="1"/>
  <c r="B48" i="1"/>
  <c r="L47" i="1"/>
  <c r="K47" i="1"/>
  <c r="J47" i="1"/>
  <c r="I47" i="1"/>
  <c r="H47" i="1"/>
  <c r="G47" i="1"/>
  <c r="F47" i="1"/>
  <c r="D47" i="1"/>
  <c r="C47" i="1"/>
  <c r="B47" i="1"/>
  <c r="L46" i="1"/>
  <c r="K46" i="1"/>
  <c r="J46" i="1"/>
  <c r="I46" i="1"/>
  <c r="H46" i="1"/>
  <c r="G46" i="1"/>
  <c r="F46" i="1"/>
  <c r="D46" i="1"/>
  <c r="C46" i="1"/>
  <c r="B46" i="1"/>
  <c r="L45" i="1"/>
  <c r="K45" i="1"/>
  <c r="J45" i="1"/>
  <c r="I45" i="1"/>
  <c r="H45" i="1"/>
  <c r="G45" i="1"/>
  <c r="F45" i="1"/>
  <c r="D45" i="1"/>
  <c r="C45" i="1"/>
  <c r="B45" i="1"/>
  <c r="L44" i="1"/>
  <c r="K44" i="1"/>
  <c r="J44" i="1"/>
  <c r="I44" i="1"/>
  <c r="H44" i="1"/>
  <c r="G44" i="1"/>
  <c r="F44" i="1"/>
  <c r="D44" i="1"/>
  <c r="C44" i="1"/>
  <c r="B44" i="1"/>
  <c r="L43" i="1"/>
  <c r="K43" i="1"/>
  <c r="J43" i="1"/>
  <c r="I43" i="1"/>
  <c r="H43" i="1"/>
  <c r="G43" i="1"/>
  <c r="F43" i="1"/>
  <c r="D43" i="1"/>
  <c r="C43" i="1"/>
  <c r="B43" i="1"/>
  <c r="L42" i="1"/>
  <c r="K42" i="1"/>
  <c r="J42" i="1"/>
  <c r="I42" i="1"/>
  <c r="H42" i="1"/>
  <c r="G42" i="1"/>
  <c r="F42" i="1"/>
  <c r="D42" i="1"/>
  <c r="C42" i="1"/>
  <c r="B42" i="1"/>
  <c r="L41" i="1"/>
  <c r="K41" i="1"/>
  <c r="J41" i="1"/>
  <c r="I41" i="1"/>
  <c r="H41" i="1"/>
  <c r="G41" i="1"/>
  <c r="F41" i="1"/>
  <c r="D41" i="1"/>
  <c r="C41" i="1"/>
  <c r="B41" i="1"/>
  <c r="L40" i="1"/>
  <c r="K40" i="1"/>
  <c r="J40" i="1"/>
  <c r="I40" i="1"/>
  <c r="H40" i="1"/>
  <c r="G40" i="1"/>
  <c r="F40" i="1"/>
  <c r="D40" i="1"/>
  <c r="C40" i="1"/>
  <c r="B40" i="1"/>
  <c r="L39" i="1"/>
  <c r="K39" i="1"/>
  <c r="J39" i="1"/>
  <c r="I39" i="1"/>
  <c r="H39" i="1"/>
  <c r="G39" i="1"/>
  <c r="F39" i="1"/>
  <c r="D39" i="1"/>
  <c r="C39" i="1"/>
  <c r="B39" i="1"/>
  <c r="L38" i="1"/>
  <c r="K38" i="1"/>
  <c r="J38" i="1"/>
  <c r="I38" i="1"/>
  <c r="G38" i="1"/>
  <c r="F38" i="1"/>
  <c r="D38" i="1"/>
  <c r="C38" i="1"/>
  <c r="B38" i="1"/>
  <c r="L37" i="1"/>
  <c r="K37" i="1"/>
  <c r="J37" i="1"/>
  <c r="I37" i="1"/>
  <c r="H37" i="1"/>
  <c r="G37" i="1"/>
  <c r="F37" i="1"/>
  <c r="D37" i="1"/>
  <c r="C37" i="1"/>
  <c r="B37" i="1"/>
  <c r="L36" i="1"/>
  <c r="K36" i="1"/>
  <c r="J36" i="1"/>
  <c r="I36" i="1"/>
  <c r="H36" i="1"/>
  <c r="G36" i="1"/>
  <c r="F36" i="1"/>
  <c r="D36" i="1"/>
  <c r="C36" i="1"/>
  <c r="B36" i="1"/>
  <c r="L35" i="1"/>
  <c r="K35" i="1"/>
  <c r="J35" i="1"/>
  <c r="I35" i="1"/>
  <c r="G35" i="1"/>
  <c r="F35" i="1"/>
  <c r="D35" i="1"/>
  <c r="C35" i="1"/>
  <c r="B35" i="1"/>
  <c r="L34" i="1"/>
  <c r="K34" i="1"/>
  <c r="J34" i="1"/>
  <c r="I34" i="1"/>
  <c r="G34" i="1"/>
  <c r="F34" i="1"/>
  <c r="D34" i="1"/>
  <c r="C34" i="1"/>
  <c r="B34" i="1"/>
  <c r="L33" i="1"/>
  <c r="K33" i="1"/>
  <c r="J33" i="1"/>
  <c r="I33" i="1"/>
  <c r="H33" i="1"/>
  <c r="G33" i="1"/>
  <c r="F33" i="1"/>
  <c r="D33" i="1"/>
  <c r="C33" i="1"/>
  <c r="B33" i="1"/>
  <c r="L32" i="1"/>
  <c r="K32" i="1"/>
  <c r="J32" i="1"/>
  <c r="I32" i="1"/>
  <c r="H32" i="1"/>
  <c r="G32" i="1"/>
  <c r="F32" i="1"/>
  <c r="D32" i="1"/>
  <c r="C32" i="1"/>
  <c r="B32" i="1"/>
  <c r="L31" i="1"/>
  <c r="K31" i="1"/>
  <c r="J31" i="1"/>
  <c r="I31" i="1"/>
  <c r="H31" i="1"/>
  <c r="G31" i="1"/>
  <c r="F31" i="1"/>
  <c r="D31" i="1"/>
  <c r="C31" i="1"/>
  <c r="B31" i="1"/>
  <c r="L30" i="1"/>
  <c r="K30" i="1"/>
  <c r="J30" i="1"/>
  <c r="I30" i="1"/>
  <c r="H30" i="1"/>
  <c r="G30" i="1"/>
  <c r="F30" i="1"/>
  <c r="D30" i="1"/>
  <c r="C30" i="1"/>
  <c r="B30" i="1"/>
  <c r="L29" i="1"/>
  <c r="K29" i="1"/>
  <c r="J29" i="1"/>
  <c r="I29" i="1"/>
  <c r="G29" i="1"/>
  <c r="F29" i="1"/>
  <c r="D29" i="1"/>
  <c r="C29" i="1"/>
  <c r="B29" i="1"/>
  <c r="L28" i="1"/>
  <c r="K28" i="1"/>
  <c r="J28" i="1"/>
  <c r="I28" i="1"/>
  <c r="H28" i="1"/>
  <c r="G28" i="1"/>
  <c r="F28" i="1"/>
  <c r="D28" i="1"/>
  <c r="C28" i="1"/>
  <c r="B28" i="1"/>
  <c r="L27" i="1"/>
  <c r="K27" i="1"/>
  <c r="J27" i="1"/>
  <c r="I27" i="1"/>
  <c r="H27" i="1"/>
  <c r="G27" i="1"/>
  <c r="F27" i="1"/>
  <c r="D27" i="1"/>
  <c r="C27" i="1"/>
  <c r="B27" i="1"/>
  <c r="L26" i="1"/>
  <c r="K26" i="1"/>
  <c r="J26" i="1"/>
  <c r="I26" i="1"/>
  <c r="H26" i="1"/>
  <c r="G26" i="1"/>
  <c r="F26" i="1"/>
  <c r="D26" i="1"/>
  <c r="C26" i="1"/>
  <c r="B26" i="1"/>
  <c r="L25" i="1"/>
  <c r="K25" i="1"/>
  <c r="J25" i="1"/>
  <c r="I25" i="1"/>
  <c r="H25" i="1"/>
  <c r="G25" i="1"/>
  <c r="F25" i="1"/>
  <c r="D25" i="1"/>
  <c r="C25" i="1"/>
  <c r="B25" i="1"/>
  <c r="L24" i="1"/>
  <c r="K24" i="1"/>
  <c r="J24" i="1"/>
  <c r="I24" i="1"/>
  <c r="H24" i="1"/>
  <c r="G24" i="1"/>
  <c r="F24" i="1"/>
  <c r="D24" i="1"/>
  <c r="C24" i="1"/>
  <c r="B24" i="1"/>
  <c r="L23" i="1"/>
  <c r="K23" i="1"/>
  <c r="J23" i="1"/>
  <c r="I23" i="1"/>
  <c r="H23" i="1"/>
  <c r="G23" i="1"/>
  <c r="F23" i="1"/>
  <c r="D23" i="1"/>
  <c r="C23" i="1"/>
  <c r="B23" i="1"/>
  <c r="L22" i="1"/>
  <c r="K22" i="1"/>
  <c r="J22" i="1"/>
  <c r="I22" i="1"/>
  <c r="H22" i="1"/>
  <c r="G22" i="1"/>
  <c r="F22" i="1"/>
  <c r="D22" i="1"/>
  <c r="C22" i="1"/>
  <c r="B22" i="1"/>
  <c r="L21" i="1"/>
  <c r="K21" i="1"/>
  <c r="J21" i="1"/>
  <c r="I21" i="1"/>
  <c r="H21" i="1"/>
  <c r="G21" i="1"/>
  <c r="F21" i="1"/>
  <c r="D21" i="1"/>
  <c r="C21" i="1"/>
  <c r="B21" i="1"/>
  <c r="L20" i="1"/>
  <c r="K20" i="1"/>
  <c r="J20" i="1"/>
  <c r="I20" i="1"/>
  <c r="H20" i="1"/>
  <c r="G20" i="1"/>
  <c r="F20" i="1"/>
  <c r="D20" i="1"/>
  <c r="C20" i="1"/>
  <c r="B20" i="1"/>
  <c r="L19" i="1"/>
  <c r="K19" i="1"/>
  <c r="J19" i="1"/>
  <c r="I19" i="1"/>
  <c r="H19" i="1"/>
  <c r="G19" i="1"/>
  <c r="F19" i="1"/>
  <c r="D19" i="1"/>
  <c r="C19" i="1"/>
  <c r="B19" i="1"/>
  <c r="L18" i="1"/>
  <c r="K18" i="1"/>
  <c r="J18" i="1"/>
  <c r="I18" i="1"/>
  <c r="H18" i="1"/>
  <c r="G18" i="1"/>
  <c r="F18" i="1"/>
  <c r="D18" i="1"/>
  <c r="C18" i="1"/>
  <c r="B18" i="1"/>
  <c r="L17" i="1"/>
  <c r="K17" i="1"/>
  <c r="J17" i="1"/>
  <c r="I17" i="1"/>
  <c r="H17" i="1"/>
  <c r="G17" i="1"/>
  <c r="F17" i="1"/>
  <c r="D17" i="1"/>
  <c r="C17" i="1"/>
  <c r="B17" i="1"/>
  <c r="L16" i="1"/>
  <c r="K16" i="1"/>
  <c r="J16" i="1"/>
  <c r="I16" i="1"/>
  <c r="H16" i="1"/>
  <c r="G16" i="1"/>
  <c r="F16" i="1"/>
  <c r="D16" i="1"/>
  <c r="C16" i="1"/>
  <c r="B16" i="1"/>
  <c r="L15" i="1"/>
  <c r="K15" i="1"/>
  <c r="J15" i="1"/>
  <c r="I15" i="1"/>
  <c r="H15" i="1"/>
  <c r="G15" i="1"/>
  <c r="F15" i="1"/>
  <c r="D15" i="1"/>
  <c r="C15" i="1"/>
  <c r="B15" i="1"/>
  <c r="L14" i="1"/>
  <c r="K14" i="1"/>
  <c r="J14" i="1"/>
  <c r="I14" i="1"/>
  <c r="H14" i="1"/>
  <c r="G14" i="1"/>
  <c r="F14" i="1"/>
  <c r="D14" i="1"/>
  <c r="C14" i="1"/>
  <c r="B14" i="1"/>
  <c r="L13" i="1"/>
  <c r="K13" i="1"/>
  <c r="J13" i="1"/>
  <c r="I13" i="1"/>
  <c r="H13" i="1"/>
  <c r="G13" i="1"/>
  <c r="F13" i="1"/>
  <c r="D13" i="1"/>
  <c r="C13" i="1"/>
  <c r="B13" i="1"/>
  <c r="L12" i="1"/>
  <c r="K12" i="1"/>
  <c r="J12" i="1"/>
  <c r="I12" i="1"/>
  <c r="H12" i="1"/>
  <c r="G12" i="1"/>
  <c r="F12" i="1"/>
  <c r="D12" i="1"/>
  <c r="C12" i="1"/>
  <c r="B12" i="1"/>
  <c r="L11" i="1"/>
  <c r="K11" i="1"/>
  <c r="J11" i="1"/>
  <c r="I11" i="1"/>
  <c r="H11" i="1"/>
  <c r="G11" i="1"/>
  <c r="F11" i="1"/>
  <c r="D11" i="1"/>
  <c r="C11" i="1"/>
  <c r="B11" i="1"/>
  <c r="L10" i="1"/>
  <c r="K10" i="1"/>
  <c r="J10" i="1"/>
  <c r="I10" i="1"/>
  <c r="H10" i="1"/>
  <c r="G10" i="1"/>
  <c r="F10" i="1"/>
  <c r="D10" i="1"/>
  <c r="C10" i="1"/>
  <c r="B10" i="1"/>
  <c r="L9" i="1"/>
  <c r="K9" i="1"/>
  <c r="J9" i="1"/>
  <c r="I9" i="1"/>
  <c r="H9" i="1"/>
  <c r="G9" i="1"/>
  <c r="F9" i="1"/>
  <c r="D9" i="1"/>
  <c r="C9" i="1"/>
  <c r="B9" i="1"/>
  <c r="L8" i="1"/>
  <c r="K8" i="1"/>
  <c r="J8" i="1"/>
  <c r="I8" i="1"/>
  <c r="H8" i="1"/>
  <c r="G8" i="1"/>
  <c r="F8" i="1"/>
  <c r="D8" i="1"/>
  <c r="C8" i="1"/>
  <c r="B8" i="1"/>
  <c r="L7" i="1"/>
  <c r="K7" i="1"/>
  <c r="J7" i="1"/>
  <c r="I7" i="1"/>
  <c r="H7" i="1"/>
  <c r="G7" i="1"/>
  <c r="F7" i="1"/>
  <c r="D7" i="1"/>
  <c r="C7" i="1"/>
  <c r="B7" i="1"/>
  <c r="L6" i="1"/>
  <c r="K6" i="1"/>
  <c r="J6" i="1"/>
  <c r="I6" i="1"/>
  <c r="H6" i="1"/>
  <c r="G6" i="1"/>
  <c r="F6" i="1"/>
  <c r="D6" i="1"/>
  <c r="C6" i="1"/>
  <c r="B6" i="1"/>
  <c r="L5" i="1"/>
  <c r="K5" i="1"/>
  <c r="J5" i="1"/>
  <c r="I5" i="1"/>
  <c r="H5" i="1"/>
  <c r="G5" i="1"/>
  <c r="F5" i="1"/>
  <c r="C5" i="1"/>
  <c r="B5" i="1"/>
  <c r="L4" i="1"/>
  <c r="K4" i="1"/>
  <c r="J4" i="1"/>
  <c r="I4" i="1"/>
  <c r="H4" i="1"/>
  <c r="G4" i="1"/>
  <c r="F4" i="1"/>
  <c r="D4" i="1"/>
  <c r="C4" i="1"/>
  <c r="B4" i="1"/>
  <c r="L3" i="1"/>
  <c r="K3" i="1"/>
  <c r="J3" i="1"/>
  <c r="I3" i="1"/>
  <c r="H3" i="1"/>
  <c r="G3" i="1"/>
  <c r="F3" i="1"/>
  <c r="D3" i="1"/>
  <c r="C3" i="1"/>
  <c r="B3" i="1"/>
  <c r="L2" i="1"/>
  <c r="K2" i="1"/>
  <c r="J2" i="1"/>
  <c r="I2" i="1"/>
  <c r="H2" i="1"/>
  <c r="G2" i="1"/>
  <c r="F2" i="1"/>
  <c r="C2" i="1"/>
  <c r="B2" i="1"/>
  <c r="J1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2" borderId="1" xfId="0" applyFont="1" applyFill="1" applyBorder="1"/>
    <xf numFmtId="0" fontId="3" fillId="0" borderId="2" xfId="0" applyFont="1" applyBorder="1"/>
    <xf numFmtId="0" fontId="4" fillId="2" borderId="5" xfId="0" applyFont="1" applyFill="1" applyBorder="1"/>
    <xf numFmtId="0" fontId="4" fillId="0" borderId="5" xfId="0" applyFont="1" applyBorder="1"/>
    <xf numFmtId="0" fontId="4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B380-C93D-4E10-BF99-9FD14B0C7540}">
  <dimension ref="B1:L101"/>
  <sheetViews>
    <sheetView tabSelected="1" topLeftCell="B1" zoomScale="151" workbookViewId="0">
      <selection activeCell="D2" sqref="D2"/>
    </sheetView>
  </sheetViews>
  <sheetFormatPr defaultRowHeight="14.4" x14ac:dyDescent="0.3"/>
  <cols>
    <col min="1" max="1" width="4.77734375" customWidth="1"/>
    <col min="2" max="2" width="18.33203125" customWidth="1"/>
    <col min="3" max="3" width="16" customWidth="1"/>
    <col min="4" max="4" width="16.88671875" customWidth="1"/>
    <col min="5" max="5" width="26.6640625" customWidth="1"/>
  </cols>
  <sheetData>
    <row r="1" spans="2:12" ht="17.399999999999999" x14ac:dyDescent="0.3">
      <c r="B1" s="1" t="str">
        <f ca="1">IFERROR(A9__xludf.DUMMYFUNCTION("""COMPUTED_VALUE"""),"Tên ngành nghề")</f>
        <v>Tên ngành nghề</v>
      </c>
      <c r="C1" s="1" t="str">
        <f ca="1">IFERROR(__xludf.DUMMYFUNCTION("""COMPUTED_VALUE"""),"visa_type_ja")</f>
        <v>visa_type_ja</v>
      </c>
      <c r="D1" s="1" t="str">
        <f ca="1">IFERROR(__xludf.DUMMYFUNCTION("""COMPUTED_VALUE"""),"visa_type_en")</f>
        <v>visa_type_en</v>
      </c>
      <c r="E1" s="1" t="str">
        <f ca="1">IFERROR(__xludf.DUMMYFUNCTION("""COMPUTED_VALUE"""),"Số lượng x/c")</f>
        <v>Số lượng x/c</v>
      </c>
      <c r="F1" s="2" t="str">
        <f ca="1">IFERROR(__xludf.DUMMYFUNCTION("""COMPUTED_VALUE"""),"Mã Công ty")</f>
        <v>Mã Công ty</v>
      </c>
      <c r="G1" s="2" t="str">
        <f ca="1">IFERROR(__xludf.DUMMYFUNCTION("""COMPUTED_VALUE"""),"Tên Công ty")</f>
        <v>Tên Công ty</v>
      </c>
      <c r="H1" s="2" t="str">
        <f ca="1">IFERROR(__xludf.DUMMYFUNCTION("""COMPUTED_VALUE"""),"Tên Nghiệp đoàn")</f>
        <v>Tên Nghiệp đoàn</v>
      </c>
      <c r="I1" s="3"/>
      <c r="J1" s="4" t="str">
        <f ca="1">IFERROR(__xludf.DUMMYFUNCTION("""COMPUTED_VALUE"""),"Mã Công ty")</f>
        <v>Mã Công ty</v>
      </c>
      <c r="K1" s="5"/>
      <c r="L1" s="5"/>
    </row>
    <row r="2" spans="2:12" ht="17.399999999999999" x14ac:dyDescent="0.3">
      <c r="B2" s="6" t="str">
        <f ca="1">IFERROR(__xludf.DUMMYFUNCTION("""COMPUTED_VALUE"""),"Nông nghiệp")</f>
        <v>Nông nghiệp</v>
      </c>
      <c r="C2" s="7" t="str">
        <f ca="1">IFERROR(__xludf.DUMMYFUNCTION("""COMPUTED_VALUE"""),"農業関係")</f>
        <v>農業関係</v>
      </c>
      <c r="D2" s="8"/>
      <c r="E2" s="8"/>
      <c r="F2" s="9" t="str">
        <f ca="1">IFERROR(__xludf.DUMMYFUNCTION("""COMPUTED_VALUE"""),"#REF!")</f>
        <v>#REF!</v>
      </c>
      <c r="G2" s="9" t="str">
        <f ca="1">IFERROR(__xludf.DUMMYFUNCTION("""COMPUTED_VALUE"""),"#REF!")</f>
        <v>#REF!</v>
      </c>
      <c r="H2" s="10" t="str">
        <f ca="1">IFERROR(__xludf.DUMMYFUNCTION("""COMPUTED_VALUE"""),"協同組合JB")</f>
        <v>協同組合JB</v>
      </c>
      <c r="I2" s="9" t="str">
        <f ca="1">IFERROR(__xludf.DUMMYFUNCTION("""COMPUTED_VALUE"""),"Kyodo kumiai JB")</f>
        <v>Kyodo kumiai JB</v>
      </c>
      <c r="J2" s="9" t="str">
        <f ca="1">IFERROR(__xludf.DUMMYFUNCTION("""COMPUTED_VALUE"""),"#REF!")</f>
        <v>#REF!</v>
      </c>
      <c r="K2" s="9" t="str">
        <f ca="1">IFERROR(__xludf.DUMMYFUNCTION("""COMPUTED_VALUE"""),"#REF!")</f>
        <v>#REF!</v>
      </c>
      <c r="L2" s="9" t="str">
        <f ca="1">IFERROR(__xludf.DUMMYFUNCTION("""COMPUTED_VALUE"""),"#REF!")</f>
        <v>#REF!</v>
      </c>
    </row>
    <row r="3" spans="2:12" x14ac:dyDescent="0.3">
      <c r="B3" s="11" t="str">
        <f ca="1">IFERROR(__xludf.DUMMYFUNCTION("""COMPUTED_VALUE"""),"Nông nghiệp cây trồng")</f>
        <v>Nông nghiệp cây trồng</v>
      </c>
      <c r="C3" s="11" t="str">
        <f ca="1">IFERROR(__xludf.DUMMYFUNCTION("""COMPUTED_VALUE"""),"耕種農業")</f>
        <v>耕種農業</v>
      </c>
      <c r="D3" s="11" t="str">
        <f ca="1">IFERROR(__xludf.DUMMYFUNCTION("""COMPUTED_VALUE"""),"Cultivation agriculture*")</f>
        <v>Cultivation agriculture*</v>
      </c>
      <c r="E3" s="8"/>
      <c r="F3" s="9" t="str">
        <f ca="1">IFERROR(__xludf.DUMMYFUNCTION("""COMPUTED_VALUE"""),"#REF!")</f>
        <v>#REF!</v>
      </c>
      <c r="G3" s="9" t="str">
        <f ca="1">IFERROR(__xludf.DUMMYFUNCTION("""COMPUTED_VALUE"""),"#REF!")</f>
        <v>#REF!</v>
      </c>
      <c r="H3" s="10" t="str">
        <f ca="1">IFERROR(__xludf.DUMMYFUNCTION("""COMPUTED_VALUE"""),"セントラル事業協同組合")</f>
        <v>セントラル事業協同組合</v>
      </c>
      <c r="I3" s="9" t="str">
        <f ca="1">IFERROR(__xludf.DUMMYFUNCTION("""COMPUTED_VALUE"""),"Central Jigyo Kyodo Kumiai")</f>
        <v>Central Jigyo Kyodo Kumiai</v>
      </c>
      <c r="J3" s="9" t="str">
        <f ca="1">IFERROR(__xludf.DUMMYFUNCTION("""COMPUTED_VALUE"""),"#REF!")</f>
        <v>#REF!</v>
      </c>
      <c r="K3" s="9" t="str">
        <f ca="1">IFERROR(__xludf.DUMMYFUNCTION("""COMPUTED_VALUE"""),"#REF!")</f>
        <v>#REF!</v>
      </c>
      <c r="L3" s="9" t="str">
        <f ca="1">IFERROR(__xludf.DUMMYFUNCTION("""COMPUTED_VALUE"""),"#REF!")</f>
        <v>#REF!</v>
      </c>
    </row>
    <row r="4" spans="2:12" x14ac:dyDescent="0.3">
      <c r="B4" s="11" t="str">
        <f ca="1">IFERROR(__xludf.DUMMYFUNCTION("""COMPUTED_VALUE"""),"Nông nghiệp chăn nuôi")</f>
        <v>Nông nghiệp chăn nuôi</v>
      </c>
      <c r="C4" s="11" t="str">
        <f ca="1">IFERROR(__xludf.DUMMYFUNCTION("""COMPUTED_VALUE"""),"畜産農業")</f>
        <v>畜産農業</v>
      </c>
      <c r="D4" s="11" t="str">
        <f ca="1">IFERROR(__xludf.DUMMYFUNCTION("""COMPUTED_VALUE"""),"Livestock agriculture*")</f>
        <v>Livestock agriculture*</v>
      </c>
      <c r="E4" s="8"/>
      <c r="F4" s="9" t="str">
        <f ca="1">IFERROR(__xludf.DUMMYFUNCTION("""COMPUTED_VALUE"""),"#REF!")</f>
        <v>#REF!</v>
      </c>
      <c r="G4" s="9" t="str">
        <f ca="1">IFERROR(__xludf.DUMMYFUNCTION("""COMPUTED_VALUE"""),"#REF!")</f>
        <v>#REF!</v>
      </c>
      <c r="H4" s="9" t="str">
        <f ca="1">IFERROR(__xludf.DUMMYFUNCTION("""COMPUTED_VALUE"""),"さくら国際交流協同組合")</f>
        <v>さくら国際交流協同組合</v>
      </c>
      <c r="I4" s="9" t="str">
        <f ca="1">IFERROR(__xludf.DUMMYFUNCTION("""COMPUTED_VALUE"""),"Sakura Kokusai Koryu Kyodo Kumiai")</f>
        <v>Sakura Kokusai Koryu Kyodo Kumiai</v>
      </c>
      <c r="J4" s="9" t="str">
        <f ca="1">IFERROR(__xludf.DUMMYFUNCTION("""COMPUTED_VALUE"""),"#REF!")</f>
        <v>#REF!</v>
      </c>
      <c r="K4" s="9" t="str">
        <f ca="1">IFERROR(__xludf.DUMMYFUNCTION("""COMPUTED_VALUE"""),"#REF!")</f>
        <v>#REF!</v>
      </c>
      <c r="L4" s="9" t="str">
        <f ca="1">IFERROR(__xludf.DUMMYFUNCTION("""COMPUTED_VALUE"""),"#REF!")</f>
        <v>#REF!</v>
      </c>
    </row>
    <row r="5" spans="2:12" ht="17.399999999999999" x14ac:dyDescent="0.3">
      <c r="B5" s="6" t="str">
        <f ca="1">IFERROR(__xludf.DUMMYFUNCTION("""COMPUTED_VALUE"""),"Nghề cá")</f>
        <v>Nghề cá</v>
      </c>
      <c r="C5" s="7" t="str">
        <f ca="1">IFERROR(__xludf.DUMMYFUNCTION("""COMPUTED_VALUE"""),"漁業関係")</f>
        <v>漁業関係</v>
      </c>
      <c r="D5" s="8"/>
      <c r="E5" s="8"/>
      <c r="F5" s="9" t="str">
        <f ca="1">IFERROR(__xludf.DUMMYFUNCTION("""COMPUTED_VALUE"""),"#REF!")</f>
        <v>#REF!</v>
      </c>
      <c r="G5" s="9" t="str">
        <f ca="1">IFERROR(__xludf.DUMMYFUNCTION("""COMPUTED_VALUE"""),"#REF!")</f>
        <v>#REF!</v>
      </c>
      <c r="H5" s="10" t="str">
        <f ca="1">IFERROR(__xludf.DUMMYFUNCTION("""COMPUTED_VALUE"""),"つなぐ協同組合")</f>
        <v>つなぐ協同組合</v>
      </c>
      <c r="I5" s="9" t="str">
        <f ca="1">IFERROR(__xludf.DUMMYFUNCTION("""COMPUTED_VALUE"""),"Tsunagu Kyodo Kumiai")</f>
        <v>Tsunagu Kyodo Kumiai</v>
      </c>
      <c r="J5" s="9" t="str">
        <f ca="1">IFERROR(__xludf.DUMMYFUNCTION("""COMPUTED_VALUE"""),"#REF!")</f>
        <v>#REF!</v>
      </c>
      <c r="K5" s="9" t="str">
        <f ca="1">IFERROR(__xludf.DUMMYFUNCTION("""COMPUTED_VALUE"""),"#REF!")</f>
        <v>#REF!</v>
      </c>
      <c r="L5" s="9" t="str">
        <f ca="1">IFERROR(__xludf.DUMMYFUNCTION("""COMPUTED_VALUE"""),"#REF!")</f>
        <v>#REF!</v>
      </c>
    </row>
    <row r="6" spans="2:12" x14ac:dyDescent="0.3">
      <c r="B6" s="11" t="str">
        <f ca="1">IFERROR(__xludf.DUMMYFUNCTION("""COMPUTED_VALUE"""),"Nghề cá đi tàu")</f>
        <v>Nghề cá đi tàu</v>
      </c>
      <c r="C6" s="11" t="str">
        <f ca="1">IFERROR(__xludf.DUMMYFUNCTION("""COMPUTED_VALUE"""),"魚船漁業")</f>
        <v>魚船漁業</v>
      </c>
      <c r="D6" s="11" t="str">
        <f ca="1">IFERROR(__xludf.DUMMYFUNCTION("""COMPUTED_VALUE"""),"Fishing boat fisheries*")</f>
        <v>Fishing boat fisheries*</v>
      </c>
      <c r="E6" s="8"/>
      <c r="F6" s="9" t="str">
        <f ca="1">IFERROR(__xludf.DUMMYFUNCTION("""COMPUTED_VALUE"""),"#REF!")</f>
        <v>#REF!</v>
      </c>
      <c r="G6" s="9" t="str">
        <f ca="1">IFERROR(__xludf.DUMMYFUNCTION("""COMPUTED_VALUE"""),"#REF!")</f>
        <v>#REF!</v>
      </c>
      <c r="H6" s="10" t="str">
        <f ca="1">IFERROR(__xludf.DUMMYFUNCTION("""COMPUTED_VALUE"""),"アジアンテクノ協同組合")</f>
        <v>アジアンテクノ協同組合</v>
      </c>
      <c r="I6" s="9" t="str">
        <f ca="1">IFERROR(__xludf.DUMMYFUNCTION("""COMPUTED_VALUE"""),"Asian Techno Kyodo Kumiai")</f>
        <v>Asian Techno Kyodo Kumiai</v>
      </c>
      <c r="J6" s="9" t="str">
        <f ca="1">IFERROR(__xludf.DUMMYFUNCTION("""COMPUTED_VALUE"""),"#REF!")</f>
        <v>#REF!</v>
      </c>
      <c r="K6" s="9" t="str">
        <f ca="1">IFERROR(__xludf.DUMMYFUNCTION("""COMPUTED_VALUE"""),"#REF!")</f>
        <v>#REF!</v>
      </c>
      <c r="L6" s="9" t="str">
        <f ca="1">IFERROR(__xludf.DUMMYFUNCTION("""COMPUTED_VALUE"""),"#REF!")</f>
        <v>#REF!</v>
      </c>
    </row>
    <row r="7" spans="2:12" x14ac:dyDescent="0.3">
      <c r="B7" s="11" t="str">
        <f ca="1">IFERROR(__xludf.DUMMYFUNCTION("""COMPUTED_VALUE"""),"Nuôi trồng thủy sản")</f>
        <v>Nuôi trồng thủy sản</v>
      </c>
      <c r="C7" s="11" t="str">
        <f ca="1">IFERROR(__xludf.DUMMYFUNCTION("""COMPUTED_VALUE"""),"養殖業")</f>
        <v>養殖業</v>
      </c>
      <c r="D7" s="11" t="str">
        <f ca="1">IFERROR(__xludf.DUMMYFUNCTION("""COMPUTED_VALUE"""),"Aquaculture")</f>
        <v>Aquaculture</v>
      </c>
      <c r="E7" s="8"/>
      <c r="F7" s="9" t="str">
        <f ca="1">IFERROR(__xludf.DUMMYFUNCTION("""COMPUTED_VALUE"""),"#REF!")</f>
        <v>#REF!</v>
      </c>
      <c r="G7" s="9" t="str">
        <f ca="1">IFERROR(__xludf.DUMMYFUNCTION("""COMPUTED_VALUE"""),"#REF!")</f>
        <v>#REF!</v>
      </c>
      <c r="H7" s="9" t="str">
        <f ca="1">IFERROR(__xludf.DUMMYFUNCTION("""COMPUTED_VALUE"""),"公益社団法人国際人材革新機構IFORCE")</f>
        <v>公益社団法人国際人材革新機構IFORCE</v>
      </c>
      <c r="I7" s="9" t="str">
        <f ca="1">IFERROR(__xludf.DUMMYFUNCTION("""COMPUTED_VALUE"""),"Koeki Shadan Hojin Kokusai Jinzai Kakushin Kiko")</f>
        <v>Koeki Shadan Hojin Kokusai Jinzai Kakushin Kiko</v>
      </c>
      <c r="J7" s="9" t="str">
        <f ca="1">IFERROR(__xludf.DUMMYFUNCTION("""COMPUTED_VALUE"""),"#REF!")</f>
        <v>#REF!</v>
      </c>
      <c r="K7" s="9" t="str">
        <f ca="1">IFERROR(__xludf.DUMMYFUNCTION("""COMPUTED_VALUE"""),"#REF!")</f>
        <v>#REF!</v>
      </c>
      <c r="L7" s="9" t="str">
        <f ca="1">IFERROR(__xludf.DUMMYFUNCTION("""COMPUTED_VALUE"""),"#REF!")</f>
        <v>#REF!</v>
      </c>
    </row>
    <row r="8" spans="2:12" ht="17.399999999999999" x14ac:dyDescent="0.3">
      <c r="B8" s="6" t="str">
        <f ca="1">IFERROR(__xludf.DUMMYFUNCTION("""COMPUTED_VALUE"""),"Xây Dựng")</f>
        <v>Xây Dựng</v>
      </c>
      <c r="C8" s="6" t="str">
        <f ca="1">IFERROR(__xludf.DUMMYFUNCTION("""COMPUTED_VALUE"""),"建設")</f>
        <v>建設</v>
      </c>
      <c r="D8" s="11" t="str">
        <f ca="1">IFERROR(__xludf.DUMMYFUNCTION("""COMPUTED_VALUE"""),"3. Construction")</f>
        <v>3. Construction</v>
      </c>
      <c r="E8" s="8"/>
      <c r="F8" s="9" t="str">
        <f ca="1">IFERROR(__xludf.DUMMYFUNCTION("""COMPUTED_VALUE"""),"#REF!")</f>
        <v>#REF!</v>
      </c>
      <c r="G8" s="9" t="str">
        <f ca="1">IFERROR(__xludf.DUMMYFUNCTION("""COMPUTED_VALUE"""),"#REF!")</f>
        <v>#REF!</v>
      </c>
      <c r="H8" s="10" t="str">
        <f ca="1">IFERROR(__xludf.DUMMYFUNCTION("""COMPUTED_VALUE"""),"公益財団法人国際人材交流協会")</f>
        <v>公益財団法人国際人材交流協会</v>
      </c>
      <c r="I8" s="9" t="str">
        <f ca="1">IFERROR(__xludf.DUMMYFUNCTION("""COMPUTED_VALUE"""),"KOEKI SHADAN HOJIN KOKUSAI JINZAI KORYU KYOKAI")</f>
        <v>KOEKI SHADAN HOJIN KOKUSAI JINZAI KORYU KYOKAI</v>
      </c>
      <c r="J8" s="9" t="str">
        <f ca="1">IFERROR(__xludf.DUMMYFUNCTION("""COMPUTED_VALUE"""),"#REF!")</f>
        <v>#REF!</v>
      </c>
      <c r="K8" s="9" t="str">
        <f ca="1">IFERROR(__xludf.DUMMYFUNCTION("""COMPUTED_VALUE"""),"#REF!")</f>
        <v>#REF!</v>
      </c>
      <c r="L8" s="9" t="str">
        <f ca="1">IFERROR(__xludf.DUMMYFUNCTION("""COMPUTED_VALUE"""),"#REF!")</f>
        <v>#REF!</v>
      </c>
    </row>
    <row r="9" spans="2:12" x14ac:dyDescent="0.3">
      <c r="B9" s="11" t="str">
        <f ca="1">IFERROR(__xludf.DUMMYFUNCTION("""COMPUTED_VALUE"""),"Khoan giếng")</f>
        <v>Khoan giếng</v>
      </c>
      <c r="C9" s="11" t="str">
        <f ca="1">IFERROR(__xludf.DUMMYFUNCTION("""COMPUTED_VALUE"""),"さく井")</f>
        <v>さく井</v>
      </c>
      <c r="D9" s="11" t="str">
        <f ca="1">IFERROR(__xludf.DUMMYFUNCTION("""COMPUTED_VALUE"""),"Well drilling")</f>
        <v>Well drilling</v>
      </c>
      <c r="E9" s="8"/>
      <c r="F9" s="9" t="str">
        <f ca="1">IFERROR(__xludf.DUMMYFUNCTION("""COMPUTED_VALUE"""),"#REF!")</f>
        <v>#REF!</v>
      </c>
      <c r="G9" s="9" t="str">
        <f ca="1">IFERROR(__xludf.DUMMYFUNCTION("""COMPUTED_VALUE"""),"#REF!")</f>
        <v>#REF!</v>
      </c>
      <c r="H9" s="10" t="str">
        <f ca="1">IFERROR(__xludf.DUMMYFUNCTION("""COMPUTED_VALUE"""),"公益社団法人 全日本病院協会")</f>
        <v>公益社団法人 全日本病院協会</v>
      </c>
      <c r="I9" s="9" t="str">
        <f ca="1">IFERROR(__xludf.DUMMYFUNCTION("""COMPUTED_VALUE"""),"ALL JAPAN HOSPITAL ASSOCIATION")</f>
        <v>ALL JAPAN HOSPITAL ASSOCIATION</v>
      </c>
      <c r="J9" s="9" t="str">
        <f ca="1">IFERROR(__xludf.DUMMYFUNCTION("""COMPUTED_VALUE"""),"#REF!")</f>
        <v>#REF!</v>
      </c>
      <c r="K9" s="9" t="str">
        <f ca="1">IFERROR(__xludf.DUMMYFUNCTION("""COMPUTED_VALUE"""),"#REF!")</f>
        <v>#REF!</v>
      </c>
      <c r="L9" s="9" t="str">
        <f ca="1">IFERROR(__xludf.DUMMYFUNCTION("""COMPUTED_VALUE"""),"#REF!")</f>
        <v>#REF!</v>
      </c>
    </row>
    <row r="10" spans="2:12" x14ac:dyDescent="0.3">
      <c r="B10" s="11" t="str">
        <f ca="1">IFERROR(__xludf.DUMMYFUNCTION("""COMPUTED_VALUE"""),"Làm kim loại miếng trong xây dựng")</f>
        <v>Làm kim loại miếng trong xây dựng</v>
      </c>
      <c r="C10" s="11" t="str">
        <f ca="1">IFERROR(__xludf.DUMMYFUNCTION("""COMPUTED_VALUE"""),"建築板金")</f>
        <v>建築板金</v>
      </c>
      <c r="D10" s="11" t="str">
        <f ca="1">IFERROR(__xludf.DUMMYFUNCTION("""COMPUTED_VALUE"""),"Building sheet metal work")</f>
        <v>Building sheet metal work</v>
      </c>
      <c r="E10" s="8"/>
      <c r="F10" s="9" t="str">
        <f ca="1">IFERROR(__xludf.DUMMYFUNCTION("""COMPUTED_VALUE"""),"#REF!")</f>
        <v>#REF!</v>
      </c>
      <c r="G10" s="9" t="str">
        <f ca="1">IFERROR(__xludf.DUMMYFUNCTION("""COMPUTED_VALUE"""),"#REF!")</f>
        <v>#REF!</v>
      </c>
      <c r="H10" s="10" t="str">
        <f ca="1">IFERROR(__xludf.DUMMYFUNCTION("""COMPUTED_VALUE"""),"協同組合FUJI")</f>
        <v>協同組合FUJI</v>
      </c>
      <c r="I10" s="9" t="str">
        <f ca="1">IFERROR(__xludf.DUMMYFUNCTION("""COMPUTED_VALUE"""),"Kyodo kumiai Fuji")</f>
        <v>Kyodo kumiai Fuji</v>
      </c>
      <c r="J10" s="9" t="str">
        <f ca="1">IFERROR(__xludf.DUMMYFUNCTION("""COMPUTED_VALUE"""),"#REF!")</f>
        <v>#REF!</v>
      </c>
      <c r="K10" s="9" t="str">
        <f ca="1">IFERROR(__xludf.DUMMYFUNCTION("""COMPUTED_VALUE"""),"#REF!")</f>
        <v>#REF!</v>
      </c>
      <c r="L10" s="9" t="str">
        <f ca="1">IFERROR(__xludf.DUMMYFUNCTION("""COMPUTED_VALUE"""),"#REF!")</f>
        <v>#REF!</v>
      </c>
    </row>
    <row r="11" spans="2:12" x14ac:dyDescent="0.3">
      <c r="B11" s="11" t="str">
        <f ca="1">IFERROR(__xludf.DUMMYFUNCTION("""COMPUTED_VALUE"""),"Lắp máy điều hòa không khí và máy đông lạnh")</f>
        <v>Lắp máy điều hòa không khí và máy đông lạnh</v>
      </c>
      <c r="C11" s="11" t="str">
        <f ca="1">IFERROR(__xludf.DUMMYFUNCTION("""COMPUTED_VALUE"""),"冷凍空気調和機器施工")</f>
        <v>冷凍空気調和機器施工</v>
      </c>
      <c r="D11" s="11" t="str">
        <f ca="1">IFERROR(__xludf.DUMMYFUNCTION("""COMPUTED_VALUE"""),"Freezing and air conditioning apparatus installing")</f>
        <v>Freezing and air conditioning apparatus installing</v>
      </c>
      <c r="E11" s="8"/>
      <c r="F11" s="9" t="str">
        <f ca="1">IFERROR(__xludf.DUMMYFUNCTION("""COMPUTED_VALUE"""),"#REF!")</f>
        <v>#REF!</v>
      </c>
      <c r="G11" s="9" t="str">
        <f ca="1">IFERROR(__xludf.DUMMYFUNCTION("""COMPUTED_VALUE"""),"#REF!")</f>
        <v>#REF!</v>
      </c>
      <c r="H11" s="10" t="str">
        <f ca="1">IFERROR(__xludf.DUMMYFUNCTION("""COMPUTED_VALUE"""),"協同組合エービーエス")</f>
        <v>協同組合エービーエス</v>
      </c>
      <c r="I11" s="9" t="str">
        <f ca="1">IFERROR(__xludf.DUMMYFUNCTION("""COMPUTED_VALUE"""),"Kyodo kumiai ABS")</f>
        <v>Kyodo kumiai ABS</v>
      </c>
      <c r="J11" s="9" t="str">
        <f ca="1">IFERROR(__xludf.DUMMYFUNCTION("""COMPUTED_VALUE"""),"#REF!")</f>
        <v>#REF!</v>
      </c>
      <c r="K11" s="9" t="str">
        <f ca="1">IFERROR(__xludf.DUMMYFUNCTION("""COMPUTED_VALUE"""),"#REF!")</f>
        <v>#REF!</v>
      </c>
      <c r="L11" s="9" t="str">
        <f ca="1">IFERROR(__xludf.DUMMYFUNCTION("""COMPUTED_VALUE"""),"#REF!")</f>
        <v>#REF!</v>
      </c>
    </row>
    <row r="12" spans="2:12" x14ac:dyDescent="0.3">
      <c r="B12" s="11" t="str">
        <f ca="1">IFERROR(__xludf.DUMMYFUNCTION("""COMPUTED_VALUE"""),"Sản xuất đồ gia cố trong xây dựng")</f>
        <v>Sản xuất đồ gia cố trong xây dựng</v>
      </c>
      <c r="C12" s="11" t="str">
        <f ca="1">IFERROR(__xludf.DUMMYFUNCTION("""COMPUTED_VALUE"""),"建具製作")</f>
        <v>建具製作</v>
      </c>
      <c r="D12" s="11" t="str">
        <f ca="1">IFERROR(__xludf.DUMMYFUNCTION("""COMPUTED_VALUE"""),"Fixture making")</f>
        <v>Fixture making</v>
      </c>
      <c r="E12" s="8"/>
      <c r="F12" s="9" t="str">
        <f ca="1">IFERROR(__xludf.DUMMYFUNCTION("""COMPUTED_VALUE"""),"#REF!")</f>
        <v>#REF!</v>
      </c>
      <c r="G12" s="9" t="str">
        <f ca="1">IFERROR(__xludf.DUMMYFUNCTION("""COMPUTED_VALUE"""),"#REF!")</f>
        <v>#REF!</v>
      </c>
      <c r="H12" s="10" t="str">
        <f ca="1">IFERROR(__xludf.DUMMYFUNCTION("""COMPUTED_VALUE"""),"TEC協同組合")</f>
        <v>TEC協同組合</v>
      </c>
      <c r="I12" s="9" t="str">
        <f ca="1">IFERROR(__xludf.DUMMYFUNCTION("""COMPUTED_VALUE"""),"TEC Kyodo Kumiai")</f>
        <v>TEC Kyodo Kumiai</v>
      </c>
      <c r="J12" s="9" t="str">
        <f ca="1">IFERROR(__xludf.DUMMYFUNCTION("""COMPUTED_VALUE"""),"#REF!")</f>
        <v>#REF!</v>
      </c>
      <c r="K12" s="9" t="str">
        <f ca="1">IFERROR(__xludf.DUMMYFUNCTION("""COMPUTED_VALUE"""),"#REF!")</f>
        <v>#REF!</v>
      </c>
      <c r="L12" s="9" t="str">
        <f ca="1">IFERROR(__xludf.DUMMYFUNCTION("""COMPUTED_VALUE"""),"#REF!")</f>
        <v>#REF!</v>
      </c>
    </row>
    <row r="13" spans="2:12" x14ac:dyDescent="0.3">
      <c r="B13" s="11" t="str">
        <f ca="1">IFERROR(__xludf.DUMMYFUNCTION("""COMPUTED_VALUE"""),"Thợ mộc")</f>
        <v>Thợ mộc</v>
      </c>
      <c r="C13" s="11" t="str">
        <f ca="1">IFERROR(__xludf.DUMMYFUNCTION("""COMPUTED_VALUE"""),"建築大工")</f>
        <v>建築大工</v>
      </c>
      <c r="D13" s="11" t="str">
        <f ca="1">IFERROR(__xludf.DUMMYFUNCTION("""COMPUTED_VALUE"""),"Carpentry")</f>
        <v>Carpentry</v>
      </c>
      <c r="E13" s="8"/>
      <c r="F13" s="9" t="str">
        <f ca="1">IFERROR(__xludf.DUMMYFUNCTION("""COMPUTED_VALUE"""),"#REF!")</f>
        <v>#REF!</v>
      </c>
      <c r="G13" s="9" t="str">
        <f ca="1">IFERROR(__xludf.DUMMYFUNCTION("""COMPUTED_VALUE"""),"#REF!")</f>
        <v>#REF!</v>
      </c>
      <c r="H13" s="10" t="str">
        <f ca="1">IFERROR(__xludf.DUMMYFUNCTION("""COMPUTED_VALUE"""),"綾瀬市商工会")</f>
        <v>綾瀬市商工会</v>
      </c>
      <c r="I13" s="9" t="str">
        <f ca="1">IFERROR(__xludf.DUMMYFUNCTION("""COMPUTED_VALUE"""),"Ayaseshi Shokokai")</f>
        <v>Ayaseshi Shokokai</v>
      </c>
      <c r="J13" s="9" t="str">
        <f ca="1">IFERROR(__xludf.DUMMYFUNCTION("""COMPUTED_VALUE"""),"#REF!")</f>
        <v>#REF!</v>
      </c>
      <c r="K13" s="9" t="str">
        <f ca="1">IFERROR(__xludf.DUMMYFUNCTION("""COMPUTED_VALUE"""),"#REF!")</f>
        <v>#REF!</v>
      </c>
      <c r="L13" s="9" t="str">
        <f ca="1">IFERROR(__xludf.DUMMYFUNCTION("""COMPUTED_VALUE"""),"#REF!")</f>
        <v>#REF!</v>
      </c>
    </row>
    <row r="14" spans="2:12" x14ac:dyDescent="0.3">
      <c r="B14" s="11" t="str">
        <f ca="1">IFERROR(__xludf.DUMMYFUNCTION("""COMPUTED_VALUE"""),"Cốp pha")</f>
        <v>Cốp pha</v>
      </c>
      <c r="C14" s="11" t="str">
        <f ca="1">IFERROR(__xludf.DUMMYFUNCTION("""COMPUTED_VALUE"""),"型枠施工")</f>
        <v>型枠施工</v>
      </c>
      <c r="D14" s="11" t="str">
        <f ca="1">IFERROR(__xludf.DUMMYFUNCTION("""COMPUTED_VALUE"""),"Frame working")</f>
        <v>Frame working</v>
      </c>
      <c r="E14" s="8"/>
      <c r="F14" s="9" t="str">
        <f ca="1">IFERROR(__xludf.DUMMYFUNCTION("""COMPUTED_VALUE"""),"#REF!")</f>
        <v>#REF!</v>
      </c>
      <c r="G14" s="9" t="str">
        <f ca="1">IFERROR(__xludf.DUMMYFUNCTION("""COMPUTED_VALUE"""),"#REF!")</f>
        <v>#REF!</v>
      </c>
      <c r="H14" s="10" t="str">
        <f ca="1">IFERROR(__xludf.DUMMYFUNCTION("""COMPUTED_VALUE"""),"東海人材支援事業協同組合")</f>
        <v>東海人材支援事業協同組合</v>
      </c>
      <c r="I14" s="9" t="str">
        <f ca="1">IFERROR(__xludf.DUMMYFUNCTION("""COMPUTED_VALUE"""),"Tokai Jinzai Shien Jigyo Kyodo Kumiai")</f>
        <v>Tokai Jinzai Shien Jigyo Kyodo Kumiai</v>
      </c>
      <c r="J14" s="9" t="str">
        <f ca="1">IFERROR(__xludf.DUMMYFUNCTION("""COMPUTED_VALUE"""),"#REF!")</f>
        <v>#REF!</v>
      </c>
      <c r="K14" s="9" t="str">
        <f ca="1">IFERROR(__xludf.DUMMYFUNCTION("""COMPUTED_VALUE"""),"#REF!")</f>
        <v>#REF!</v>
      </c>
      <c r="L14" s="9" t="str">
        <f ca="1">IFERROR(__xludf.DUMMYFUNCTION("""COMPUTED_VALUE"""),"#REF!")</f>
        <v>#REF!</v>
      </c>
    </row>
    <row r="15" spans="2:12" x14ac:dyDescent="0.3">
      <c r="B15" s="11" t="str">
        <f ca="1">IFERROR(__xludf.DUMMYFUNCTION("""COMPUTED_VALUE"""),"Cốt thép")</f>
        <v>Cốt thép</v>
      </c>
      <c r="C15" s="11" t="str">
        <f ca="1">IFERROR(__xludf.DUMMYFUNCTION("""COMPUTED_VALUE"""),"鉄筋施工")</f>
        <v>鉄筋施工</v>
      </c>
      <c r="D15" s="11" t="str">
        <f ca="1">IFERROR(__xludf.DUMMYFUNCTION("""COMPUTED_VALUE"""),"Reinforcing bar construction")</f>
        <v>Reinforcing bar construction</v>
      </c>
      <c r="E15" s="8"/>
      <c r="F15" s="9" t="str">
        <f ca="1">IFERROR(__xludf.DUMMYFUNCTION("""COMPUTED_VALUE"""),"#REF!")</f>
        <v>#REF!</v>
      </c>
      <c r="G15" s="9" t="str">
        <f ca="1">IFERROR(__xludf.DUMMYFUNCTION("""COMPUTED_VALUE"""),"#REF!")</f>
        <v>#REF!</v>
      </c>
      <c r="H15" s="9" t="str">
        <f ca="1">IFERROR(__xludf.DUMMYFUNCTION("""COMPUTED_VALUE"""),"協同組合ビジネス交流センター")</f>
        <v>協同組合ビジネス交流センター</v>
      </c>
      <c r="I15" s="9" t="str">
        <f ca="1">IFERROR(__xludf.DUMMYFUNCTION("""COMPUTED_VALUE"""),"Kyodo Kumiai Bisiness Koryu Center (BEC)")</f>
        <v>Kyodo Kumiai Bisiness Koryu Center (BEC)</v>
      </c>
      <c r="J15" s="9" t="str">
        <f ca="1">IFERROR(__xludf.DUMMYFUNCTION("""COMPUTED_VALUE"""),"#REF!")</f>
        <v>#REF!</v>
      </c>
      <c r="K15" s="9" t="str">
        <f ca="1">IFERROR(__xludf.DUMMYFUNCTION("""COMPUTED_VALUE"""),"#REF!")</f>
        <v>#REF!</v>
      </c>
      <c r="L15" s="9" t="str">
        <f ca="1">IFERROR(__xludf.DUMMYFUNCTION("""COMPUTED_VALUE"""),"#REF!")</f>
        <v>#REF!</v>
      </c>
    </row>
    <row r="16" spans="2:12" x14ac:dyDescent="0.3">
      <c r="B16" s="11" t="str">
        <f ca="1">IFERROR(__xludf.DUMMYFUNCTION("""COMPUTED_VALUE"""),"Giàn giáo")</f>
        <v>Giàn giáo</v>
      </c>
      <c r="C16" s="11" t="str">
        <f ca="1">IFERROR(__xludf.DUMMYFUNCTION("""COMPUTED_VALUE"""),"とび")</f>
        <v>とび</v>
      </c>
      <c r="D16" s="11" t="str">
        <f ca="1">IFERROR(__xludf.DUMMYFUNCTION("""COMPUTED_VALUE"""),"Scaffolding")</f>
        <v>Scaffolding</v>
      </c>
      <c r="E16" s="8"/>
      <c r="F16" s="9" t="str">
        <f ca="1">IFERROR(__xludf.DUMMYFUNCTION("""COMPUTED_VALUE"""),"#REF!")</f>
        <v>#REF!</v>
      </c>
      <c r="G16" s="9" t="str">
        <f ca="1">IFERROR(__xludf.DUMMYFUNCTION("""COMPUTED_VALUE"""),"#REF!")</f>
        <v>#REF!</v>
      </c>
      <c r="H16" s="10" t="str">
        <f ca="1">IFERROR(__xludf.DUMMYFUNCTION("""COMPUTED_VALUE"""),"協同組合西海協")</f>
        <v>協同組合西海協</v>
      </c>
      <c r="I16" s="9" t="str">
        <f ca="1">IFERROR(__xludf.DUMMYFUNCTION("""COMPUTED_VALUE"""),"KYODO KUMIAI SAIKAIKYO")</f>
        <v>KYODO KUMIAI SAIKAIKYO</v>
      </c>
      <c r="J16" s="9" t="str">
        <f ca="1">IFERROR(__xludf.DUMMYFUNCTION("""COMPUTED_VALUE"""),"#REF!")</f>
        <v>#REF!</v>
      </c>
      <c r="K16" s="9" t="str">
        <f ca="1">IFERROR(__xludf.DUMMYFUNCTION("""COMPUTED_VALUE"""),"#REF!")</f>
        <v>#REF!</v>
      </c>
      <c r="L16" s="9" t="str">
        <f ca="1">IFERROR(__xludf.DUMMYFUNCTION("""COMPUTED_VALUE"""),"#REF!")</f>
        <v>#REF!</v>
      </c>
    </row>
    <row r="17" spans="2:12" x14ac:dyDescent="0.3">
      <c r="B17" s="11" t="str">
        <f ca="1">IFERROR(__xludf.DUMMYFUNCTION("""COMPUTED_VALUE"""),"Thợ xây")</f>
        <v>Thợ xây</v>
      </c>
      <c r="C17" s="11" t="str">
        <f ca="1">IFERROR(__xludf.DUMMYFUNCTION("""COMPUTED_VALUE"""),"石材施工")</f>
        <v>石材施工</v>
      </c>
      <c r="D17" s="11" t="str">
        <f ca="1">IFERROR(__xludf.DUMMYFUNCTION("""COMPUTED_VALUE"""),"Building stone constructing")</f>
        <v>Building stone constructing</v>
      </c>
      <c r="E17" s="8"/>
      <c r="F17" s="9" t="str">
        <f ca="1">IFERROR(__xludf.DUMMYFUNCTION("""COMPUTED_VALUE"""),"#REF!")</f>
        <v>#REF!</v>
      </c>
      <c r="G17" s="9" t="str">
        <f ca="1">IFERROR(__xludf.DUMMYFUNCTION("""COMPUTED_VALUE"""),"#REF!")</f>
        <v>#REF!</v>
      </c>
      <c r="H17" s="10" t="str">
        <f ca="1">IFERROR(__xludf.DUMMYFUNCTION("""COMPUTED_VALUE"""),"ワールドリード事業協同組合")</f>
        <v>ワールドリード事業協同組合</v>
      </c>
      <c r="I17" s="9" t="str">
        <f ca="1">IFERROR(__xludf.DUMMYFUNCTION("""COMPUTED_VALUE"""),"World Lead Jigyo Kyodo Kumiai")</f>
        <v>World Lead Jigyo Kyodo Kumiai</v>
      </c>
      <c r="J17" s="9" t="str">
        <f ca="1">IFERROR(__xludf.DUMMYFUNCTION("""COMPUTED_VALUE"""),"#REF!")</f>
        <v>#REF!</v>
      </c>
      <c r="K17" s="9" t="str">
        <f ca="1">IFERROR(__xludf.DUMMYFUNCTION("""COMPUTED_VALUE"""),"#REF!")</f>
        <v>#REF!</v>
      </c>
      <c r="L17" s="9" t="str">
        <f ca="1">IFERROR(__xludf.DUMMYFUNCTION("""COMPUTED_VALUE"""),"#REF!")</f>
        <v>#REF!</v>
      </c>
    </row>
    <row r="18" spans="2:12" x14ac:dyDescent="0.3">
      <c r="B18" s="11" t="str">
        <f ca="1">IFERROR(__xludf.DUMMYFUNCTION("""COMPUTED_VALUE"""),"Lát gạch")</f>
        <v>Lát gạch</v>
      </c>
      <c r="C18" s="11" t="str">
        <f ca="1">IFERROR(__xludf.DUMMYFUNCTION("""COMPUTED_VALUE"""),"タイル張り")</f>
        <v>タイル張り</v>
      </c>
      <c r="D18" s="11" t="str">
        <f ca="1">IFERROR(__xludf.DUMMYFUNCTION("""COMPUTED_VALUE"""),"Tiling")</f>
        <v>Tiling</v>
      </c>
      <c r="E18" s="8"/>
      <c r="F18" s="9" t="str">
        <f ca="1">IFERROR(__xludf.DUMMYFUNCTION("""COMPUTED_VALUE"""),"#REF!")</f>
        <v>#REF!</v>
      </c>
      <c r="G18" s="9" t="str">
        <f ca="1">IFERROR(__xludf.DUMMYFUNCTION("""COMPUTED_VALUE"""),"#REF!")</f>
        <v>#REF!</v>
      </c>
      <c r="H18" s="10" t="str">
        <f ca="1">IFERROR(__xludf.DUMMYFUNCTION("""COMPUTED_VALUE"""),"協同組合企業交流センター")</f>
        <v>協同組合企業交流センター</v>
      </c>
      <c r="I18" s="9" t="str">
        <f ca="1">IFERROR(__xludf.DUMMYFUNCTION("""COMPUTED_VALUE"""),"Kyodo Kumiai Kigyo Koryu Center")</f>
        <v>Kyodo Kumiai Kigyo Koryu Center</v>
      </c>
      <c r="J18" s="9" t="str">
        <f ca="1">IFERROR(__xludf.DUMMYFUNCTION("""COMPUTED_VALUE"""),"#REF!")</f>
        <v>#REF!</v>
      </c>
      <c r="K18" s="9" t="str">
        <f ca="1">IFERROR(__xludf.DUMMYFUNCTION("""COMPUTED_VALUE"""),"#REF!")</f>
        <v>#REF!</v>
      </c>
      <c r="L18" s="9" t="str">
        <f ca="1">IFERROR(__xludf.DUMMYFUNCTION("""COMPUTED_VALUE"""),"#REF!")</f>
        <v>#REF!</v>
      </c>
    </row>
    <row r="19" spans="2:12" x14ac:dyDescent="0.3">
      <c r="B19" s="11" t="str">
        <f ca="1">IFERROR(__xludf.DUMMYFUNCTION("""COMPUTED_VALUE"""),"Lợp gói")</f>
        <v>Lợp gói</v>
      </c>
      <c r="C19" s="11" t="str">
        <f ca="1">IFERROR(__xludf.DUMMYFUNCTION("""COMPUTED_VALUE"""),"かわらぶき")</f>
        <v>かわらぶき</v>
      </c>
      <c r="D19" s="11" t="str">
        <f ca="1">IFERROR(__xludf.DUMMYFUNCTION("""COMPUTED_VALUE"""),"Tile roofing")</f>
        <v>Tile roofing</v>
      </c>
      <c r="E19" s="8"/>
      <c r="F19" s="9" t="str">
        <f ca="1">IFERROR(__xludf.DUMMYFUNCTION("""COMPUTED_VALUE"""),"#REF!")</f>
        <v>#REF!</v>
      </c>
      <c r="G19" s="9" t="str">
        <f ca="1">IFERROR(__xludf.DUMMYFUNCTION("""COMPUTED_VALUE"""),"#REF!")</f>
        <v>#REF!</v>
      </c>
      <c r="H19" s="9" t="str">
        <f ca="1">IFERROR(__xludf.DUMMYFUNCTION("""COMPUTED_VALUE"""),"国際福祉事業協同組合")</f>
        <v>国際福祉事業協同組合</v>
      </c>
      <c r="I19" s="9" t="str">
        <f ca="1">IFERROR(__xludf.DUMMYFUNCTION("""COMPUTED_VALUE"""),"Kokusai Fukushi Jigyo Kyodo Kumiai")</f>
        <v>Kokusai Fukushi Jigyo Kyodo Kumiai</v>
      </c>
      <c r="J19" s="9" t="str">
        <f ca="1">IFERROR(__xludf.DUMMYFUNCTION("""COMPUTED_VALUE"""),"#REF!")</f>
        <v>#REF!</v>
      </c>
      <c r="K19" s="9" t="str">
        <f ca="1">IFERROR(__xludf.DUMMYFUNCTION("""COMPUTED_VALUE"""),"#REF!")</f>
        <v>#REF!</v>
      </c>
      <c r="L19" s="9" t="str">
        <f ca="1">IFERROR(__xludf.DUMMYFUNCTION("""COMPUTED_VALUE"""),"#REF!")</f>
        <v>#REF!</v>
      </c>
    </row>
    <row r="20" spans="2:12" x14ac:dyDescent="0.3">
      <c r="B20" s="11" t="str">
        <f ca="1">IFERROR(__xludf.DUMMYFUNCTION("""COMPUTED_VALUE"""),"Trát vữa")</f>
        <v>Trát vữa</v>
      </c>
      <c r="C20" s="11" t="str">
        <f ca="1">IFERROR(__xludf.DUMMYFUNCTION("""COMPUTED_VALUE"""),"左官")</f>
        <v>左官</v>
      </c>
      <c r="D20" s="11" t="str">
        <f ca="1">IFERROR(__xludf.DUMMYFUNCTION("""COMPUTED_VALUE"""),"Plastering")</f>
        <v>Plastering</v>
      </c>
      <c r="E20" s="8"/>
      <c r="F20" s="9" t="str">
        <f ca="1">IFERROR(__xludf.DUMMYFUNCTION("""COMPUTED_VALUE"""),"#REF!")</f>
        <v>#REF!</v>
      </c>
      <c r="G20" s="9" t="str">
        <f ca="1">IFERROR(__xludf.DUMMYFUNCTION("""COMPUTED_VALUE"""),"#REF!")</f>
        <v>#REF!</v>
      </c>
      <c r="H20" s="10" t="str">
        <f ca="1">IFERROR(__xludf.DUMMYFUNCTION("""COMPUTED_VALUE"""),"駿河テクノ協同組合")</f>
        <v>駿河テクノ協同組合</v>
      </c>
      <c r="I20" s="9" t="str">
        <f ca="1">IFERROR(__xludf.DUMMYFUNCTION("""COMPUTED_VALUE"""),"Suruga Tekuno Kyodo Kumiai")</f>
        <v>Suruga Tekuno Kyodo Kumiai</v>
      </c>
      <c r="J20" s="9" t="str">
        <f ca="1">IFERROR(__xludf.DUMMYFUNCTION("""COMPUTED_VALUE"""),"#REF!")</f>
        <v>#REF!</v>
      </c>
      <c r="K20" s="9" t="str">
        <f ca="1">IFERROR(__xludf.DUMMYFUNCTION("""COMPUTED_VALUE"""),"#REF!")</f>
        <v>#REF!</v>
      </c>
      <c r="L20" s="9" t="str">
        <f ca="1">IFERROR(__xludf.DUMMYFUNCTION("""COMPUTED_VALUE"""),"#REF!")</f>
        <v>#REF!</v>
      </c>
    </row>
    <row r="21" spans="2:12" x14ac:dyDescent="0.3">
      <c r="B21" s="11" t="str">
        <f ca="1">IFERROR(__xludf.DUMMYFUNCTION("""COMPUTED_VALUE"""),"Đặt ống nước")</f>
        <v>Đặt ống nước</v>
      </c>
      <c r="C21" s="11" t="str">
        <f ca="1">IFERROR(__xludf.DUMMYFUNCTION("""COMPUTED_VALUE"""),"配管")</f>
        <v>配管</v>
      </c>
      <c r="D21" s="11" t="str">
        <f ca="1">IFERROR(__xludf.DUMMYFUNCTION("""COMPUTED_VALUE"""),"Plumbing")</f>
        <v>Plumbing</v>
      </c>
      <c r="E21" s="8"/>
      <c r="F21" s="9" t="str">
        <f ca="1">IFERROR(__xludf.DUMMYFUNCTION("""COMPUTED_VALUE"""),"#REF!")</f>
        <v>#REF!</v>
      </c>
      <c r="G21" s="9" t="str">
        <f ca="1">IFERROR(__xludf.DUMMYFUNCTION("""COMPUTED_VALUE"""),"#REF!")</f>
        <v>#REF!</v>
      </c>
      <c r="H21" s="9" t="str">
        <f ca="1">IFERROR(__xludf.DUMMYFUNCTION("""COMPUTED_VALUE"""),"阿波ネット協同組合")</f>
        <v>阿波ネット協同組合</v>
      </c>
      <c r="I21" s="9" t="str">
        <f ca="1">IFERROR(__xludf.DUMMYFUNCTION("""COMPUTED_VALUE"""),"Awanet Kyodo Kumiai")</f>
        <v>Awanet Kyodo Kumiai</v>
      </c>
      <c r="J21" s="9" t="str">
        <f ca="1">IFERROR(__xludf.DUMMYFUNCTION("""COMPUTED_VALUE"""),"#REF!")</f>
        <v>#REF!</v>
      </c>
      <c r="K21" s="9" t="str">
        <f ca="1">IFERROR(__xludf.DUMMYFUNCTION("""COMPUTED_VALUE"""),"#REF!")</f>
        <v>#REF!</v>
      </c>
      <c r="L21" s="9" t="str">
        <f ca="1">IFERROR(__xludf.DUMMYFUNCTION("""COMPUTED_VALUE"""),"#REF!")</f>
        <v>#REF!</v>
      </c>
    </row>
    <row r="22" spans="2:12" x14ac:dyDescent="0.3">
      <c r="B22" s="11" t="str">
        <f ca="1">IFERROR(__xludf.DUMMYFUNCTION("""COMPUTED_VALUE"""),"Cách nhiệt")</f>
        <v>Cách nhiệt</v>
      </c>
      <c r="C22" s="11" t="str">
        <f ca="1">IFERROR(__xludf.DUMMYFUNCTION("""COMPUTED_VALUE"""),"熱絶緑施工")</f>
        <v>熱絶緑施工</v>
      </c>
      <c r="D22" s="11" t="str">
        <f ca="1">IFERROR(__xludf.DUMMYFUNCTION("""COMPUTED_VALUE"""),"Heat insulation")</f>
        <v>Heat insulation</v>
      </c>
      <c r="E22" s="8"/>
      <c r="F22" s="9" t="str">
        <f ca="1">IFERROR(__xludf.DUMMYFUNCTION("""COMPUTED_VALUE"""),"#REF!")</f>
        <v>#REF!</v>
      </c>
      <c r="G22" s="9" t="str">
        <f ca="1">IFERROR(__xludf.DUMMYFUNCTION("""COMPUTED_VALUE"""),"#REF!")</f>
        <v>#REF!</v>
      </c>
      <c r="H22" s="10" t="str">
        <f ca="1">IFERROR(__xludf.DUMMYFUNCTION("""COMPUTED_VALUE"""),"新電電協力事業協同組合")</f>
        <v>新電電協力事業協同組合</v>
      </c>
      <c r="I22" s="9" t="str">
        <f ca="1">IFERROR(__xludf.DUMMYFUNCTION("""COMPUTED_VALUE"""),"Shindenden Kyoryoku Jigyo Kyodo Kumiai")</f>
        <v>Shindenden Kyoryoku Jigyo Kyodo Kumiai</v>
      </c>
      <c r="J22" s="9" t="str">
        <f ca="1">IFERROR(__xludf.DUMMYFUNCTION("""COMPUTED_VALUE"""),"#REF!")</f>
        <v>#REF!</v>
      </c>
      <c r="K22" s="9" t="str">
        <f ca="1">IFERROR(__xludf.DUMMYFUNCTION("""COMPUTED_VALUE"""),"#REF!")</f>
        <v>#REF!</v>
      </c>
      <c r="L22" s="9" t="str">
        <f ca="1">IFERROR(__xludf.DUMMYFUNCTION("""COMPUTED_VALUE"""),"#REF!")</f>
        <v>#REF!</v>
      </c>
    </row>
    <row r="23" spans="2:12" x14ac:dyDescent="0.3">
      <c r="B23" s="11" t="str">
        <f ca="1">IFERROR(__xludf.DUMMYFUNCTION("""COMPUTED_VALUE"""),"Hoàn thiện nội thất")</f>
        <v>Hoàn thiện nội thất</v>
      </c>
      <c r="C23" s="11" t="str">
        <f ca="1">IFERROR(__xludf.DUMMYFUNCTION("""COMPUTED_VALUE"""),"内装仕上げ施工")</f>
        <v>内装仕上げ施工</v>
      </c>
      <c r="D23" s="11" t="str">
        <f ca="1">IFERROR(__xludf.DUMMYFUNCTION("""COMPUTED_VALUE"""),"Interior finishing")</f>
        <v>Interior finishing</v>
      </c>
      <c r="E23" s="8"/>
      <c r="F23" s="9" t="str">
        <f ca="1">IFERROR(__xludf.DUMMYFUNCTION("""COMPUTED_VALUE"""),"#REF!")</f>
        <v>#REF!</v>
      </c>
      <c r="G23" s="9" t="str">
        <f ca="1">IFERROR(__xludf.DUMMYFUNCTION("""COMPUTED_VALUE"""),"#REF!")</f>
        <v>#REF!</v>
      </c>
      <c r="H23" s="10" t="str">
        <f ca="1">IFERROR(__xludf.DUMMYFUNCTION("""COMPUTED_VALUE"""),"協同組合 TRUST")</f>
        <v>協同組合 TRUST</v>
      </c>
      <c r="I23" s="9" t="str">
        <f ca="1">IFERROR(__xludf.DUMMYFUNCTION("""COMPUTED_VALUE"""),"Kyodo Kumiai Trust")</f>
        <v>Kyodo Kumiai Trust</v>
      </c>
      <c r="J23" s="9" t="str">
        <f ca="1">IFERROR(__xludf.DUMMYFUNCTION("""COMPUTED_VALUE"""),"#REF!")</f>
        <v>#REF!</v>
      </c>
      <c r="K23" s="9" t="str">
        <f ca="1">IFERROR(__xludf.DUMMYFUNCTION("""COMPUTED_VALUE"""),"#REF!")</f>
        <v>#REF!</v>
      </c>
      <c r="L23" s="9" t="str">
        <f ca="1">IFERROR(__xludf.DUMMYFUNCTION("""COMPUTED_VALUE"""),"#REF!")</f>
        <v>#REF!</v>
      </c>
    </row>
    <row r="24" spans="2:12" x14ac:dyDescent="0.3">
      <c r="B24" s="11" t="str">
        <f ca="1">IFERROR(__xludf.DUMMYFUNCTION("""COMPUTED_VALUE"""),"Lắp khung nhôm kính")</f>
        <v>Lắp khung nhôm kính</v>
      </c>
      <c r="C24" s="11" t="str">
        <f ca="1">IFERROR(__xludf.DUMMYFUNCTION("""COMPUTED_VALUE"""),"サッシ施工")</f>
        <v>サッシ施工</v>
      </c>
      <c r="D24" s="11" t="str">
        <f ca="1">IFERROR(__xludf.DUMMYFUNCTION("""COMPUTED_VALUE"""),"Sash setting")</f>
        <v>Sash setting</v>
      </c>
      <c r="E24" s="8"/>
      <c r="F24" s="9" t="str">
        <f ca="1">IFERROR(__xludf.DUMMYFUNCTION("""COMPUTED_VALUE"""),"#REF!")</f>
        <v>#REF!</v>
      </c>
      <c r="G24" s="9" t="str">
        <f ca="1">IFERROR(__xludf.DUMMYFUNCTION("""COMPUTED_VALUE"""),"#REF!")</f>
        <v>#REF!</v>
      </c>
      <c r="H24" s="10" t="str">
        <f ca="1">IFERROR(__xludf.DUMMYFUNCTION("""COMPUTED_VALUE"""),"富士ビジネス協同組合")</f>
        <v>富士ビジネス協同組合</v>
      </c>
      <c r="I24" s="9" t="str">
        <f ca="1">IFERROR(__xludf.DUMMYFUNCTION("""COMPUTED_VALUE"""),"Fuji Business Kyodo Kumiai")</f>
        <v>Fuji Business Kyodo Kumiai</v>
      </c>
      <c r="J24" s="9" t="str">
        <f ca="1">IFERROR(__xludf.DUMMYFUNCTION("""COMPUTED_VALUE"""),"#REF!")</f>
        <v>#REF!</v>
      </c>
      <c r="K24" s="9" t="str">
        <f ca="1">IFERROR(__xludf.DUMMYFUNCTION("""COMPUTED_VALUE"""),"#REF!")</f>
        <v>#REF!</v>
      </c>
      <c r="L24" s="9" t="str">
        <f ca="1">IFERROR(__xludf.DUMMYFUNCTION("""COMPUTED_VALUE"""),"#REF!")</f>
        <v>#REF!</v>
      </c>
    </row>
    <row r="25" spans="2:12" x14ac:dyDescent="0.3">
      <c r="B25" s="11" t="str">
        <f ca="1">IFERROR(__xludf.DUMMYFUNCTION("""COMPUTED_VALUE"""),"Chống thấm nước")</f>
        <v>Chống thấm nước</v>
      </c>
      <c r="C25" s="11" t="str">
        <f ca="1">IFERROR(__xludf.DUMMYFUNCTION("""COMPUTED_VALUE"""),"防水施工")</f>
        <v>防水施工</v>
      </c>
      <c r="D25" s="11" t="str">
        <f ca="1">IFERROR(__xludf.DUMMYFUNCTION("""COMPUTED_VALUE"""),"Water proofing")</f>
        <v>Water proofing</v>
      </c>
      <c r="E25" s="8"/>
      <c r="F25" s="9" t="str">
        <f ca="1">IFERROR(__xludf.DUMMYFUNCTION("""COMPUTED_VALUE"""),"#REF!")</f>
        <v>#REF!</v>
      </c>
      <c r="G25" s="9" t="str">
        <f ca="1">IFERROR(__xludf.DUMMYFUNCTION("""COMPUTED_VALUE"""),"#REF!")</f>
        <v>#REF!</v>
      </c>
      <c r="H25" s="10" t="str">
        <f ca="1">IFERROR(__xludf.DUMMYFUNCTION("""COMPUTED_VALUE"""),"Life vision 協同組合")</f>
        <v>Life vision 協同組合</v>
      </c>
      <c r="I25" s="9" t="str">
        <f ca="1">IFERROR(__xludf.DUMMYFUNCTION("""COMPUTED_VALUE"""),"Life vision Kyodo Kumiai")</f>
        <v>Life vision Kyodo Kumiai</v>
      </c>
      <c r="J25" s="9" t="str">
        <f ca="1">IFERROR(__xludf.DUMMYFUNCTION("""COMPUTED_VALUE"""),"#REF!")</f>
        <v>#REF!</v>
      </c>
      <c r="K25" s="9" t="str">
        <f ca="1">IFERROR(__xludf.DUMMYFUNCTION("""COMPUTED_VALUE"""),"#REF!")</f>
        <v>#REF!</v>
      </c>
      <c r="L25" s="9" t="str">
        <f ca="1">IFERROR(__xludf.DUMMYFUNCTION("""COMPUTED_VALUE"""),"#REF!")</f>
        <v>#REF!</v>
      </c>
    </row>
    <row r="26" spans="2:12" x14ac:dyDescent="0.3">
      <c r="B26" s="11" t="str">
        <f ca="1">IFERROR(__xludf.DUMMYFUNCTION("""COMPUTED_VALUE"""),"Cấp liệu bê tông bằng áp lực")</f>
        <v>Cấp liệu bê tông bằng áp lực</v>
      </c>
      <c r="C26" s="11" t="str">
        <f ca="1">IFERROR(__xludf.DUMMYFUNCTION("""COMPUTED_VALUE"""),"コンクリート圧送施工")</f>
        <v>コンクリート圧送施工</v>
      </c>
      <c r="D26" s="11" t="str">
        <f ca="1">IFERROR(__xludf.DUMMYFUNCTION("""COMPUTED_VALUE"""),"Concrete pressure feeding")</f>
        <v>Concrete pressure feeding</v>
      </c>
      <c r="E26" s="8"/>
      <c r="F26" s="9" t="str">
        <f ca="1">IFERROR(__xludf.DUMMYFUNCTION("""COMPUTED_VALUE"""),"#REF!")</f>
        <v>#REF!</v>
      </c>
      <c r="G26" s="9" t="str">
        <f ca="1">IFERROR(__xludf.DUMMYFUNCTION("""COMPUTED_VALUE"""),"#REF!")</f>
        <v>#REF!</v>
      </c>
      <c r="H26" s="10" t="str">
        <f ca="1">IFERROR(__xludf.DUMMYFUNCTION("""COMPUTED_VALUE"""),"日本企業振興協同組合")</f>
        <v>日本企業振興協同組合</v>
      </c>
      <c r="I26" s="9" t="str">
        <f ca="1">IFERROR(__xludf.DUMMYFUNCTION("""COMPUTED_VALUE"""),"Nihon Kigyo Shinko Kyodo Kumiai")</f>
        <v>Nihon Kigyo Shinko Kyodo Kumiai</v>
      </c>
      <c r="J26" s="9" t="str">
        <f ca="1">IFERROR(__xludf.DUMMYFUNCTION("""COMPUTED_VALUE"""),"#REF!")</f>
        <v>#REF!</v>
      </c>
      <c r="K26" s="9" t="str">
        <f ca="1">IFERROR(__xludf.DUMMYFUNCTION("""COMPUTED_VALUE"""),"#REF!")</f>
        <v>#REF!</v>
      </c>
      <c r="L26" s="9" t="str">
        <f ca="1">IFERROR(__xludf.DUMMYFUNCTION("""COMPUTED_VALUE"""),"#REF!")</f>
        <v>#REF!</v>
      </c>
    </row>
    <row r="27" spans="2:12" x14ac:dyDescent="0.3">
      <c r="B27" s="11" t="str">
        <f ca="1">IFERROR(__xludf.DUMMYFUNCTION("""COMPUTED_VALUE"""),"Xây dựng bộ lọc ống kim")</f>
        <v>Xây dựng bộ lọc ống kim</v>
      </c>
      <c r="C27" s="11" t="str">
        <f ca="1">IFERROR(__xludf.DUMMYFUNCTION("""COMPUTED_VALUE"""),"ウェルポイント施工")</f>
        <v>ウェルポイント施工</v>
      </c>
      <c r="D27" s="11" t="str">
        <f ca="1">IFERROR(__xludf.DUMMYFUNCTION("""COMPUTED_VALUE"""),"Well point construction")</f>
        <v>Well point construction</v>
      </c>
      <c r="E27" s="8"/>
      <c r="F27" s="9" t="str">
        <f ca="1">IFERROR(__xludf.DUMMYFUNCTION("""COMPUTED_VALUE"""),"#REF!")</f>
        <v>#REF!</v>
      </c>
      <c r="G27" s="9" t="str">
        <f ca="1">IFERROR(__xludf.DUMMYFUNCTION("""COMPUTED_VALUE"""),"#REF!")</f>
        <v>#REF!</v>
      </c>
      <c r="H27" s="10" t="str">
        <f ca="1">IFERROR(__xludf.DUMMYFUNCTION("""COMPUTED_VALUE"""),"いちご事業協同組合")</f>
        <v>いちご事業協同組合</v>
      </c>
      <c r="I27" s="9" t="str">
        <f ca="1">IFERROR(__xludf.DUMMYFUNCTION("""COMPUTED_VALUE"""),"Ichigo jigyo kyodo kumiai")</f>
        <v>Ichigo jigyo kyodo kumiai</v>
      </c>
      <c r="J27" s="9" t="str">
        <f ca="1">IFERROR(__xludf.DUMMYFUNCTION("""COMPUTED_VALUE"""),"#REF!")</f>
        <v>#REF!</v>
      </c>
      <c r="K27" s="9" t="str">
        <f ca="1">IFERROR(__xludf.DUMMYFUNCTION("""COMPUTED_VALUE"""),"#REF!")</f>
        <v>#REF!</v>
      </c>
      <c r="L27" s="9" t="str">
        <f ca="1">IFERROR(__xludf.DUMMYFUNCTION("""COMPUTED_VALUE"""),"#REF!")</f>
        <v>#REF!</v>
      </c>
    </row>
    <row r="28" spans="2:12" x14ac:dyDescent="0.3">
      <c r="B28" s="11" t="str">
        <f ca="1">IFERROR(__xludf.DUMMYFUNCTION("""COMPUTED_VALUE"""),"Dán giấy tường")</f>
        <v>Dán giấy tường</v>
      </c>
      <c r="C28" s="11" t="str">
        <f ca="1">IFERROR(__xludf.DUMMYFUNCTION("""COMPUTED_VALUE"""),"表装")</f>
        <v>表装</v>
      </c>
      <c r="D28" s="11" t="str">
        <f ca="1">IFERROR(__xludf.DUMMYFUNCTION("""COMPUTED_VALUE"""),"Paper hanging")</f>
        <v>Paper hanging</v>
      </c>
      <c r="E28" s="8"/>
      <c r="F28" s="9" t="str">
        <f ca="1">IFERROR(__xludf.DUMMYFUNCTION("""COMPUTED_VALUE"""),"#REF!")</f>
        <v>#REF!</v>
      </c>
      <c r="G28" s="9" t="str">
        <f ca="1">IFERROR(__xludf.DUMMYFUNCTION("""COMPUTED_VALUE"""),"#REF!")</f>
        <v>#REF!</v>
      </c>
      <c r="H28" s="10" t="str">
        <f ca="1">IFERROR(__xludf.DUMMYFUNCTION("""COMPUTED_VALUE"""),"イーエイチエル協同組合")</f>
        <v>イーエイチエル協同組合</v>
      </c>
      <c r="I28" s="9" t="str">
        <f ca="1">IFERROR(__xludf.DUMMYFUNCTION("""COMPUTED_VALUE"""),"EHL Kyodo Kumiai")</f>
        <v>EHL Kyodo Kumiai</v>
      </c>
      <c r="J28" s="9" t="str">
        <f ca="1">IFERROR(__xludf.DUMMYFUNCTION("""COMPUTED_VALUE"""),"#REF!")</f>
        <v>#REF!</v>
      </c>
      <c r="K28" s="9" t="str">
        <f ca="1">IFERROR(__xludf.DUMMYFUNCTION("""COMPUTED_VALUE"""),"#REF!")</f>
        <v>#REF!</v>
      </c>
      <c r="L28" s="9" t="str">
        <f ca="1">IFERROR(__xludf.DUMMYFUNCTION("""COMPUTED_VALUE"""),"#REF!")</f>
        <v>#REF!</v>
      </c>
    </row>
    <row r="29" spans="2:12" x14ac:dyDescent="0.3">
      <c r="B29" s="11" t="str">
        <f ca="1">IFERROR(__xludf.DUMMYFUNCTION("""COMPUTED_VALUE"""),"Nghề dùng các thiết bị xây dựng")</f>
        <v>Nghề dùng các thiết bị xây dựng</v>
      </c>
      <c r="C29" s="11" t="str">
        <f ca="1">IFERROR(__xludf.DUMMYFUNCTION("""COMPUTED_VALUE"""),"建設機械施工")</f>
        <v>建設機械施工</v>
      </c>
      <c r="D29" s="11" t="str">
        <f ca="1">IFERROR(__xludf.DUMMYFUNCTION("""COMPUTED_VALUE"""),"Application of construction equipment*")</f>
        <v>Application of construction equipment*</v>
      </c>
      <c r="E29" s="8"/>
      <c r="F29" s="9" t="str">
        <f ca="1">IFERROR(__xludf.DUMMYFUNCTION("""COMPUTED_VALUE"""),"#REF!")</f>
        <v>#REF!</v>
      </c>
      <c r="G29" s="9" t="str">
        <f ca="1">IFERROR(__xludf.DUMMYFUNCTION("""COMPUTED_VALUE"""),"#REF!")</f>
        <v>#REF!</v>
      </c>
      <c r="H29" s="10"/>
      <c r="I29" s="9" t="str">
        <f ca="1">IFERROR(__xludf.DUMMYFUNCTION("""COMPUTED_VALUE"""),"Care 21")</f>
        <v>Care 21</v>
      </c>
      <c r="J29" s="9" t="str">
        <f ca="1">IFERROR(__xludf.DUMMYFUNCTION("""COMPUTED_VALUE"""),"#REF!")</f>
        <v>#REF!</v>
      </c>
      <c r="K29" s="9" t="str">
        <f ca="1">IFERROR(__xludf.DUMMYFUNCTION("""COMPUTED_VALUE"""),"#REF!")</f>
        <v>#REF!</v>
      </c>
      <c r="L29" s="9" t="str">
        <f ca="1">IFERROR(__xludf.DUMMYFUNCTION("""COMPUTED_VALUE"""),"#REF!")</f>
        <v>#REF!</v>
      </c>
    </row>
    <row r="30" spans="2:12" x14ac:dyDescent="0.3">
      <c r="B30" s="11" t="str">
        <f ca="1">IFERROR(__xludf.DUMMYFUNCTION("""COMPUTED_VALUE"""),"Xây dựng lò")</f>
        <v>Xây dựng lò</v>
      </c>
      <c r="C30" s="11" t="str">
        <f ca="1">IFERROR(__xludf.DUMMYFUNCTION("""COMPUTED_VALUE"""),"築炉")</f>
        <v>築炉</v>
      </c>
      <c r="D30" s="11" t="str">
        <f ca="1">IFERROR(__xludf.DUMMYFUNCTION("""COMPUTED_VALUE"""),"Furnace construction")</f>
        <v>Furnace construction</v>
      </c>
      <c r="E30" s="8"/>
      <c r="F30" s="9" t="str">
        <f ca="1">IFERROR(__xludf.DUMMYFUNCTION("""COMPUTED_VALUE"""),"#REF!")</f>
        <v>#REF!</v>
      </c>
      <c r="G30" s="9" t="str">
        <f ca="1">IFERROR(__xludf.DUMMYFUNCTION("""COMPUTED_VALUE"""),"#REF!")</f>
        <v>#REF!</v>
      </c>
      <c r="H30" s="10" t="str">
        <f ca="1">IFERROR(__xludf.DUMMYFUNCTION("""COMPUTED_VALUE"""),"WWW 協同組合")</f>
        <v>WWW 協同組合</v>
      </c>
      <c r="I30" s="9" t="str">
        <f ca="1">IFERROR(__xludf.DUMMYFUNCTION("""COMPUTED_VALUE"""),"NGHIỆP ĐOÀN WWW")</f>
        <v>NGHIỆP ĐOÀN WWW</v>
      </c>
      <c r="J30" s="9" t="str">
        <f ca="1">IFERROR(__xludf.DUMMYFUNCTION("""COMPUTED_VALUE"""),"#REF!")</f>
        <v>#REF!</v>
      </c>
      <c r="K30" s="9" t="str">
        <f ca="1">IFERROR(__xludf.DUMMYFUNCTION("""COMPUTED_VALUE"""),"#REF!")</f>
        <v>#REF!</v>
      </c>
      <c r="L30" s="9" t="str">
        <f ca="1">IFERROR(__xludf.DUMMYFUNCTION("""COMPUTED_VALUE"""),"#REF!")</f>
        <v>#REF!</v>
      </c>
    </row>
    <row r="31" spans="2:12" ht="17.399999999999999" x14ac:dyDescent="0.3">
      <c r="B31" s="6" t="str">
        <f ca="1">IFERROR(__xludf.DUMMYFUNCTION("""COMPUTED_VALUE"""),"Chế biến thực phẩm")</f>
        <v>Chế biến thực phẩm</v>
      </c>
      <c r="C31" s="6" t="str">
        <f ca="1">IFERROR(__xludf.DUMMYFUNCTION("""COMPUTED_VALUE"""),"食品製造")</f>
        <v>食品製造</v>
      </c>
      <c r="D31" s="11" t="str">
        <f ca="1">IFERROR(__xludf.DUMMYFUNCTION("""COMPUTED_VALUE"""),"Food Manufacturing")</f>
        <v>Food Manufacturing</v>
      </c>
      <c r="E31" s="8"/>
      <c r="F31" s="9" t="str">
        <f ca="1">IFERROR(__xludf.DUMMYFUNCTION("""COMPUTED_VALUE"""),"#REF!")</f>
        <v>#REF!</v>
      </c>
      <c r="G31" s="9" t="str">
        <f ca="1">IFERROR(__xludf.DUMMYFUNCTION("""COMPUTED_VALUE"""),"#REF!")</f>
        <v>#REF!</v>
      </c>
      <c r="H31" s="10" t="str">
        <f ca="1">IFERROR(__xludf.DUMMYFUNCTION("""COMPUTED_VALUE"""),"P&amp;F事業協同組合")</f>
        <v>P&amp;F事業協同組合</v>
      </c>
      <c r="I31" s="9" t="str">
        <f ca="1">IFERROR(__xludf.DUMMYFUNCTION("""COMPUTED_VALUE"""),"P&amp;F Jigyo Kyodo Kumiai")</f>
        <v>P&amp;F Jigyo Kyodo Kumiai</v>
      </c>
      <c r="J31" s="9" t="str">
        <f ca="1">IFERROR(__xludf.DUMMYFUNCTION("""COMPUTED_VALUE"""),"#REF!")</f>
        <v>#REF!</v>
      </c>
      <c r="K31" s="9" t="str">
        <f ca="1">IFERROR(__xludf.DUMMYFUNCTION("""COMPUTED_VALUE"""),"#REF!")</f>
        <v>#REF!</v>
      </c>
      <c r="L31" s="9" t="str">
        <f ca="1">IFERROR(__xludf.DUMMYFUNCTION("""COMPUTED_VALUE"""),"#REF!")</f>
        <v>#REF!</v>
      </c>
    </row>
    <row r="32" spans="2:12" x14ac:dyDescent="0.3">
      <c r="B32" s="11" t="str">
        <f ca="1">IFERROR(__xludf.DUMMYFUNCTION("""COMPUTED_VALUE"""),"Đóng hộp thực phẩm")</f>
        <v>Đóng hộp thực phẩm</v>
      </c>
      <c r="C32" s="11" t="str">
        <f ca="1">IFERROR(__xludf.DUMMYFUNCTION("""COMPUTED_VALUE"""),"缶詰巻締")</f>
        <v>缶詰巻締</v>
      </c>
      <c r="D32" s="11" t="str">
        <f ca="1">IFERROR(__xludf.DUMMYFUNCTION("""COMPUTED_VALUE"""),"Can seaming for canned foods*")</f>
        <v>Can seaming for canned foods*</v>
      </c>
      <c r="E32" s="8"/>
      <c r="F32" s="9" t="str">
        <f ca="1">IFERROR(__xludf.DUMMYFUNCTION("""COMPUTED_VALUE"""),"#REF!")</f>
        <v>#REF!</v>
      </c>
      <c r="G32" s="9" t="str">
        <f ca="1">IFERROR(__xludf.DUMMYFUNCTION("""COMPUTED_VALUE"""),"#REF!")</f>
        <v>#REF!</v>
      </c>
      <c r="H32" s="10" t="str">
        <f ca="1">IFERROR(__xludf.DUMMYFUNCTION("""COMPUTED_VALUE"""),"協同組合アクシス")</f>
        <v>協同組合アクシス</v>
      </c>
      <c r="I32" s="9" t="str">
        <f ca="1">IFERROR(__xludf.DUMMYFUNCTION("""COMPUTED_VALUE"""),"Kyodo Kumiai Axis")</f>
        <v>Kyodo Kumiai Axis</v>
      </c>
      <c r="J32" s="9" t="str">
        <f ca="1">IFERROR(__xludf.DUMMYFUNCTION("""COMPUTED_VALUE"""),"#REF!")</f>
        <v>#REF!</v>
      </c>
      <c r="K32" s="9" t="str">
        <f ca="1">IFERROR(__xludf.DUMMYFUNCTION("""COMPUTED_VALUE"""),"#REF!")</f>
        <v>#REF!</v>
      </c>
      <c r="L32" s="9" t="str">
        <f ca="1">IFERROR(__xludf.DUMMYFUNCTION("""COMPUTED_VALUE"""),"#REF!")</f>
        <v>#REF!</v>
      </c>
    </row>
    <row r="33" spans="2:12" x14ac:dyDescent="0.3">
      <c r="B33" s="11" t="str">
        <f ca="1">IFERROR(__xludf.DUMMYFUNCTION("""COMPUTED_VALUE"""),"Gia công xử lý thịt gà")</f>
        <v>Gia công xử lý thịt gà</v>
      </c>
      <c r="C33" s="11" t="str">
        <f ca="1">IFERROR(__xludf.DUMMYFUNCTION("""COMPUTED_VALUE"""),"食鳥処理加工業")</f>
        <v>食鳥処理加工業</v>
      </c>
      <c r="D33" s="11" t="str">
        <f ca="1">IFERROR(__xludf.DUMMYFUNCTION("""COMPUTED_VALUE"""),"Poultry processing industry*")</f>
        <v>Poultry processing industry*</v>
      </c>
      <c r="E33" s="8"/>
      <c r="F33" s="9" t="str">
        <f ca="1">IFERROR(__xludf.DUMMYFUNCTION("""COMPUTED_VALUE"""),"#REF!")</f>
        <v>#REF!</v>
      </c>
      <c r="G33" s="9" t="str">
        <f ca="1">IFERROR(__xludf.DUMMYFUNCTION("""COMPUTED_VALUE"""),"#REF!")</f>
        <v>#REF!</v>
      </c>
      <c r="H33" s="10" t="str">
        <f ca="1">IFERROR(__xludf.DUMMYFUNCTION("""COMPUTED_VALUE"""),"JINZAI 協同組合")</f>
        <v>JINZAI 協同組合</v>
      </c>
      <c r="I33" s="9" t="str">
        <f ca="1">IFERROR(__xludf.DUMMYFUNCTION("""COMPUTED_VALUE"""),"JINZAI KYOUDOU KUMIAI ( ZENSHO)")</f>
        <v>JINZAI KYOUDOU KUMIAI ( ZENSHO)</v>
      </c>
      <c r="J33" s="9" t="str">
        <f ca="1">IFERROR(__xludf.DUMMYFUNCTION("""COMPUTED_VALUE"""),"#REF!")</f>
        <v>#REF!</v>
      </c>
      <c r="K33" s="9" t="str">
        <f ca="1">IFERROR(__xludf.DUMMYFUNCTION("""COMPUTED_VALUE"""),"#REF!")</f>
        <v>#REF!</v>
      </c>
      <c r="L33" s="9" t="str">
        <f ca="1">IFERROR(__xludf.DUMMYFUNCTION("""COMPUTED_VALUE"""),"#REF!")</f>
        <v>#REF!</v>
      </c>
    </row>
    <row r="34" spans="2:12" x14ac:dyDescent="0.3">
      <c r="B34" s="11" t="str">
        <f ca="1">IFERROR(__xludf.DUMMYFUNCTION("""COMPUTED_VALUE"""),"Chế biến thực phẩm thủy sản gia nhiệt")</f>
        <v>Chế biến thực phẩm thủy sản gia nhiệt</v>
      </c>
      <c r="C34" s="11" t="str">
        <f ca="1">IFERROR(__xludf.DUMMYFUNCTION("""COMPUTED_VALUE"""),"加熱性水産加工食品製造業")</f>
        <v>加熱性水産加工食品製造業</v>
      </c>
      <c r="D34" s="11" t="str">
        <f ca="1">IFERROR(__xludf.DUMMYFUNCTION("""COMPUTED_VALUE"""),"Heated fishery processed foodstuff manufacturing work*")</f>
        <v>Heated fishery processed foodstuff manufacturing work*</v>
      </c>
      <c r="E34" s="8"/>
      <c r="F34" s="9" t="str">
        <f ca="1">IFERROR(__xludf.DUMMYFUNCTION("""COMPUTED_VALUE"""),"#REF!")</f>
        <v>#REF!</v>
      </c>
      <c r="G34" s="9" t="str">
        <f ca="1">IFERROR(__xludf.DUMMYFUNCTION("""COMPUTED_VALUE"""),"#REF!")</f>
        <v>#REF!</v>
      </c>
      <c r="H34" s="10"/>
      <c r="I34" s="9" t="str">
        <f ca="1">IFERROR(__xludf.DUMMYFUNCTION("""COMPUTED_VALUE"""),"Nishokosan")</f>
        <v>Nishokosan</v>
      </c>
      <c r="J34" s="9" t="str">
        <f ca="1">IFERROR(__xludf.DUMMYFUNCTION("""COMPUTED_VALUE"""),"#REF!")</f>
        <v>#REF!</v>
      </c>
      <c r="K34" s="9" t="str">
        <f ca="1">IFERROR(__xludf.DUMMYFUNCTION("""COMPUTED_VALUE"""),"#REF!")</f>
        <v>#REF!</v>
      </c>
      <c r="L34" s="9" t="str">
        <f ca="1">IFERROR(__xludf.DUMMYFUNCTION("""COMPUTED_VALUE"""),"#REF!")</f>
        <v>#REF!</v>
      </c>
    </row>
    <row r="35" spans="2:12" x14ac:dyDescent="0.3">
      <c r="B35" s="11" t="str">
        <f ca="1">IFERROR(__xludf.DUMMYFUNCTION("""COMPUTED_VALUE"""),"Chế biến thực phẩm thủy sản không gia nhiệt")</f>
        <v>Chế biến thực phẩm thủy sản không gia nhiệt</v>
      </c>
      <c r="C35" s="11" t="str">
        <f ca="1">IFERROR(__xludf.DUMMYFUNCTION("""COMPUTED_VALUE"""),"非加熱性水産加工食品製造業")</f>
        <v>非加熱性水産加工食品製造業</v>
      </c>
      <c r="D35" s="11" t="str">
        <f ca="1">IFERROR(__xludf.DUMMYFUNCTION("""COMPUTED_VALUE"""),"Non-heated fishery processed foodstuff manufacturing work*")</f>
        <v>Non-heated fishery processed foodstuff manufacturing work*</v>
      </c>
      <c r="E35" s="8"/>
      <c r="F35" s="9" t="str">
        <f ca="1">IFERROR(__xludf.DUMMYFUNCTION("""COMPUTED_VALUE"""),"#REF!")</f>
        <v>#REF!</v>
      </c>
      <c r="G35" s="9" t="str">
        <f ca="1">IFERROR(__xludf.DUMMYFUNCTION("""COMPUTED_VALUE"""),"#REF!")</f>
        <v>#REF!</v>
      </c>
      <c r="H35" s="10"/>
      <c r="I35" s="9" t="str">
        <f ca="1">IFERROR(__xludf.DUMMYFUNCTION("""COMPUTED_VALUE"""),"Tsunagu Group")</f>
        <v>Tsunagu Group</v>
      </c>
      <c r="J35" s="9" t="str">
        <f ca="1">IFERROR(__xludf.DUMMYFUNCTION("""COMPUTED_VALUE"""),"#REF!")</f>
        <v>#REF!</v>
      </c>
      <c r="K35" s="9" t="str">
        <f ca="1">IFERROR(__xludf.DUMMYFUNCTION("""COMPUTED_VALUE"""),"#REF!")</f>
        <v>#REF!</v>
      </c>
      <c r="L35" s="9" t="str">
        <f ca="1">IFERROR(__xludf.DUMMYFUNCTION("""COMPUTED_VALUE"""),"#REF!")</f>
        <v>#REF!</v>
      </c>
    </row>
    <row r="36" spans="2:12" x14ac:dyDescent="0.3">
      <c r="B36" s="11" t="str">
        <f ca="1">IFERROR(__xludf.DUMMYFUNCTION("""COMPUTED_VALUE"""),"Hàng thủy sản nghiền thành bột")</f>
        <v>Hàng thủy sản nghiền thành bột</v>
      </c>
      <c r="C36" s="11" t="str">
        <f ca="1">IFERROR(__xludf.DUMMYFUNCTION("""COMPUTED_VALUE"""),"水産練り製品製造")</f>
        <v>水産練り製品製造</v>
      </c>
      <c r="D36" s="11" t="str">
        <f ca="1">IFERROR(__xludf.DUMMYFUNCTION("""COMPUTED_VALUE"""),"Fish paste making")</f>
        <v>Fish paste making</v>
      </c>
      <c r="E36" s="8"/>
      <c r="F36" s="9" t="str">
        <f ca="1">IFERROR(__xludf.DUMMYFUNCTION("""COMPUTED_VALUE"""),"#REF!")</f>
        <v>#REF!</v>
      </c>
      <c r="G36" s="9" t="str">
        <f ca="1">IFERROR(__xludf.DUMMYFUNCTION("""COMPUTED_VALUE"""),"#REF!")</f>
        <v>#REF!</v>
      </c>
      <c r="H36" s="10" t="str">
        <f ca="1">IFERROR(__xludf.DUMMYFUNCTION("""COMPUTED_VALUE"""),"株式会社イセキ開発工機")</f>
        <v>株式会社イセキ開発工機</v>
      </c>
      <c r="I36" s="9" t="str">
        <f ca="1">IFERROR(__xludf.DUMMYFUNCTION("""COMPUTED_VALUE"""),"Iseki Kaihatsu Koki (KTV)")</f>
        <v>Iseki Kaihatsu Koki (KTV)</v>
      </c>
      <c r="J36" s="9" t="str">
        <f ca="1">IFERROR(__xludf.DUMMYFUNCTION("""COMPUTED_VALUE"""),"#REF!")</f>
        <v>#REF!</v>
      </c>
      <c r="K36" s="9" t="str">
        <f ca="1">IFERROR(__xludf.DUMMYFUNCTION("""COMPUTED_VALUE"""),"#REF!")</f>
        <v>#REF!</v>
      </c>
      <c r="L36" s="9" t="str">
        <f ca="1">IFERROR(__xludf.DUMMYFUNCTION("""COMPUTED_VALUE"""),"#REF!")</f>
        <v>#REF!</v>
      </c>
    </row>
    <row r="37" spans="2:12" x14ac:dyDescent="0.3">
      <c r="B37" s="11" t="str">
        <f ca="1">IFERROR(__xludf.DUMMYFUNCTION("""COMPUTED_VALUE"""),"Chế biến thịt bò và thịt lợn")</f>
        <v>Chế biến thịt bò và thịt lợn</v>
      </c>
      <c r="C37" s="11" t="str">
        <f ca="1">IFERROR(__xludf.DUMMYFUNCTION("""COMPUTED_VALUE"""),"牛豚食肉処理加工業")</f>
        <v>牛豚食肉処理加工業</v>
      </c>
      <c r="D37" s="11" t="str">
        <f ca="1">IFERROR(__xludf.DUMMYFUNCTION("""COMPUTED_VALUE"""),"Beef and pork processing industry*")</f>
        <v>Beef and pork processing industry*</v>
      </c>
      <c r="E37" s="8"/>
      <c r="F37" s="9" t="str">
        <f ca="1">IFERROR(__xludf.DUMMYFUNCTION("""COMPUTED_VALUE"""),"#REF!")</f>
        <v>#REF!</v>
      </c>
      <c r="G37" s="9" t="str">
        <f ca="1">IFERROR(__xludf.DUMMYFUNCTION("""COMPUTED_VALUE"""),"#REF!")</f>
        <v>#REF!</v>
      </c>
      <c r="H37" s="10" t="str">
        <f ca="1">IFERROR(__xludf.DUMMYFUNCTION("""COMPUTED_VALUE"""),"すばる事業協同組合")</f>
        <v>すばる事業協同組合</v>
      </c>
      <c r="I37" s="9" t="str">
        <f ca="1">IFERROR(__xludf.DUMMYFUNCTION("""COMPUTED_VALUE"""),"SUBARU COOPERATIVE ASSOCIATION")</f>
        <v>SUBARU COOPERATIVE ASSOCIATION</v>
      </c>
      <c r="J37" s="9" t="str">
        <f ca="1">IFERROR(__xludf.DUMMYFUNCTION("""COMPUTED_VALUE"""),"#REF!")</f>
        <v>#REF!</v>
      </c>
      <c r="K37" s="9" t="str">
        <f ca="1">IFERROR(__xludf.DUMMYFUNCTION("""COMPUTED_VALUE"""),"#REF!")</f>
        <v>#REF!</v>
      </c>
      <c r="L37" s="9" t="str">
        <f ca="1">IFERROR(__xludf.DUMMYFUNCTION("""COMPUTED_VALUE"""),"#REF!")</f>
        <v>#REF!</v>
      </c>
    </row>
    <row r="38" spans="2:12" x14ac:dyDescent="0.3">
      <c r="B38" s="11" t="str">
        <f ca="1">IFERROR(__xludf.DUMMYFUNCTION("""COMPUTED_VALUE"""),"Làm thịt nguội")</f>
        <v>Làm thịt nguội</v>
      </c>
      <c r="C38" s="11" t="str">
        <f ca="1">IFERROR(__xludf.DUMMYFUNCTION("""COMPUTED_VALUE"""),"ハム・ソーセージ・べーコン製造")</f>
        <v>ハム・ソーセージ・べーコン製造</v>
      </c>
      <c r="D38" s="11" t="str">
        <f ca="1">IFERROR(__xludf.DUMMYFUNCTION("""COMPUTED_VALUE"""),"Ham, sausage and bacon making")</f>
        <v>Ham, sausage and bacon making</v>
      </c>
      <c r="E38" s="8"/>
      <c r="F38" s="9" t="str">
        <f ca="1">IFERROR(__xludf.DUMMYFUNCTION("""COMPUTED_VALUE"""),"#REF!")</f>
        <v>#REF!</v>
      </c>
      <c r="G38" s="9" t="str">
        <f ca="1">IFERROR(__xludf.DUMMYFUNCTION("""COMPUTED_VALUE"""),"#REF!")</f>
        <v>#REF!</v>
      </c>
      <c r="H38" s="10"/>
      <c r="I38" s="9" t="str">
        <f ca="1">IFERROR(__xludf.DUMMYFUNCTION("""COMPUTED_VALUE"""),"Tokutei")</f>
        <v>Tokutei</v>
      </c>
      <c r="J38" s="9" t="str">
        <f ca="1">IFERROR(__xludf.DUMMYFUNCTION("""COMPUTED_VALUE"""),"#REF!")</f>
        <v>#REF!</v>
      </c>
      <c r="K38" s="9" t="str">
        <f ca="1">IFERROR(__xludf.DUMMYFUNCTION("""COMPUTED_VALUE"""),"#REF!")</f>
        <v>#REF!</v>
      </c>
      <c r="L38" s="9" t="str">
        <f ca="1">IFERROR(__xludf.DUMMYFUNCTION("""COMPUTED_VALUE"""),"#REF!")</f>
        <v>#REF!</v>
      </c>
    </row>
    <row r="39" spans="2:12" x14ac:dyDescent="0.3">
      <c r="B39" s="11" t="str">
        <f ca="1">IFERROR(__xludf.DUMMYFUNCTION("""COMPUTED_VALUE"""),"Nướng bánh mỳ")</f>
        <v>Nướng bánh mỳ</v>
      </c>
      <c r="C39" s="11" t="str">
        <f ca="1">IFERROR(__xludf.DUMMYFUNCTION("""COMPUTED_VALUE"""),"パン製造")</f>
        <v>パン製造</v>
      </c>
      <c r="D39" s="11" t="str">
        <f ca="1">IFERROR(__xludf.DUMMYFUNCTION("""COMPUTED_VALUE"""),"Bread baking")</f>
        <v>Bread baking</v>
      </c>
      <c r="E39" s="8"/>
      <c r="F39" s="9" t="str">
        <f ca="1">IFERROR(__xludf.DUMMYFUNCTION("""COMPUTED_VALUE"""),"#REF!")</f>
        <v>#REF!</v>
      </c>
      <c r="G39" s="9" t="str">
        <f ca="1">IFERROR(__xludf.DUMMYFUNCTION("""COMPUTED_VALUE"""),"#REF!")</f>
        <v>#REF!</v>
      </c>
      <c r="H39" s="10" t="str">
        <f ca="1">IFERROR(__xludf.DUMMYFUNCTION("""COMPUTED_VALUE"""),"ティー・アイ・シー協同組合")</f>
        <v>ティー・アイ・シー協同組合</v>
      </c>
      <c r="I39" s="9" t="str">
        <f ca="1">IFERROR(__xludf.DUMMYFUNCTION("""COMPUTED_VALUE"""),"TICC KYODO KUMIAI")</f>
        <v>TICC KYODO KUMIAI</v>
      </c>
      <c r="J39" s="9" t="str">
        <f ca="1">IFERROR(__xludf.DUMMYFUNCTION("""COMPUTED_VALUE"""),"#REF!")</f>
        <v>#REF!</v>
      </c>
      <c r="K39" s="9" t="str">
        <f ca="1">IFERROR(__xludf.DUMMYFUNCTION("""COMPUTED_VALUE"""),"#REF!")</f>
        <v>#REF!</v>
      </c>
      <c r="L39" s="9" t="str">
        <f ca="1">IFERROR(__xludf.DUMMYFUNCTION("""COMPUTED_VALUE"""),"#REF!")</f>
        <v>#REF!</v>
      </c>
    </row>
    <row r="40" spans="2:12" x14ac:dyDescent="0.3">
      <c r="B40" s="11" t="str">
        <f ca="1">IFERROR(__xludf.DUMMYFUNCTION("""COMPUTED_VALUE"""),"Chế biến đồ ăn sẵn")</f>
        <v>Chế biến đồ ăn sẵn</v>
      </c>
      <c r="C40" s="11" t="str">
        <f ca="1">IFERROR(__xludf.DUMMYFUNCTION("""COMPUTED_VALUE"""),"惣菜製造業")</f>
        <v>惣菜製造業</v>
      </c>
      <c r="D40" s="11" t="str">
        <f ca="1">IFERROR(__xludf.DUMMYFUNCTION("""COMPUTED_VALUE"""),"Ready-made meal manufacturing work*")</f>
        <v>Ready-made meal manufacturing work*</v>
      </c>
      <c r="E40" s="8"/>
      <c r="F40" s="9" t="str">
        <f ca="1">IFERROR(__xludf.DUMMYFUNCTION("""COMPUTED_VALUE"""),"#REF!")</f>
        <v>#REF!</v>
      </c>
      <c r="G40" s="9" t="str">
        <f ca="1">IFERROR(__xludf.DUMMYFUNCTION("""COMPUTED_VALUE"""),"#REF!")</f>
        <v>#REF!</v>
      </c>
      <c r="H40" s="10" t="str">
        <f ca="1">IFERROR(__xludf.DUMMYFUNCTION("""COMPUTED_VALUE"""),"くまなん事業協同組合")</f>
        <v>くまなん事業協同組合</v>
      </c>
      <c r="I40" s="9" t="str">
        <f ca="1">IFERROR(__xludf.DUMMYFUNCTION("""COMPUTED_VALUE"""),"KUMANAN COOPERATIVE ASSOCIATION")</f>
        <v>KUMANAN COOPERATIVE ASSOCIATION</v>
      </c>
      <c r="J40" s="9" t="str">
        <f ca="1">IFERROR(__xludf.DUMMYFUNCTION("""COMPUTED_VALUE"""),"#REF!")</f>
        <v>#REF!</v>
      </c>
      <c r="K40" s="9" t="str">
        <f ca="1">IFERROR(__xludf.DUMMYFUNCTION("""COMPUTED_VALUE"""),"#REF!")</f>
        <v>#REF!</v>
      </c>
      <c r="L40" s="9" t="str">
        <f ca="1">IFERROR(__xludf.DUMMYFUNCTION("""COMPUTED_VALUE"""),"#REF!")</f>
        <v>#REF!</v>
      </c>
    </row>
    <row r="41" spans="2:12" x14ac:dyDescent="0.3">
      <c r="B41" s="11" t="str">
        <f ca="1">IFERROR(__xludf.DUMMYFUNCTION("""COMPUTED_VALUE"""),"Sản xuất dưa muối đồ nông sản")</f>
        <v>Sản xuất dưa muối đồ nông sản</v>
      </c>
      <c r="C41" s="11" t="str">
        <f ca="1">IFERROR(__xludf.DUMMYFUNCTION("""COMPUTED_VALUE"""),"農産物漬物製造業")</f>
        <v>農産物漬物製造業</v>
      </c>
      <c r="D41" s="11" t="str">
        <f ca="1">IFERROR(__xludf.DUMMYFUNCTION("""COMPUTED_VALUE"""),"Agricultural pickles processing")</f>
        <v>Agricultural pickles processing</v>
      </c>
      <c r="E41" s="8"/>
      <c r="F41" s="9" t="str">
        <f ca="1">IFERROR(__xludf.DUMMYFUNCTION("""COMPUTED_VALUE"""),"#REF!")</f>
        <v>#REF!</v>
      </c>
      <c r="G41" s="9" t="str">
        <f ca="1">IFERROR(__xludf.DUMMYFUNCTION("""COMPUTED_VALUE"""),"#REF!")</f>
        <v>#REF!</v>
      </c>
      <c r="H41" s="10" t="str">
        <f ca="1">IFERROR(__xludf.DUMMYFUNCTION("""COMPUTED_VALUE"""),"ひょうご地場産業協同組合")</f>
        <v>ひょうご地場産業協同組合</v>
      </c>
      <c r="I41" s="9" t="str">
        <f ca="1">IFERROR(__xludf.DUMMYFUNCTION("""COMPUTED_VALUE"""),"HYOGO JIBASANGYO KYODO KUMIAI")</f>
        <v>HYOGO JIBASANGYO KYODO KUMIAI</v>
      </c>
      <c r="J41" s="9" t="str">
        <f ca="1">IFERROR(__xludf.DUMMYFUNCTION("""COMPUTED_VALUE"""),"#REF!")</f>
        <v>#REF!</v>
      </c>
      <c r="K41" s="9" t="str">
        <f ca="1">IFERROR(__xludf.DUMMYFUNCTION("""COMPUTED_VALUE"""),"#REF!")</f>
        <v>#REF!</v>
      </c>
      <c r="L41" s="9" t="str">
        <f ca="1">IFERROR(__xludf.DUMMYFUNCTION("""COMPUTED_VALUE"""),"#REF!")</f>
        <v>#REF!</v>
      </c>
    </row>
    <row r="42" spans="2:12" x14ac:dyDescent="0.3">
      <c r="B42" s="11" t="str">
        <f ca="1">IFERROR(__xludf.DUMMYFUNCTION("""COMPUTED_VALUE"""),"Chế biến suất ăn trong cơ sở y tế phúc lợi")</f>
        <v>Chế biến suất ăn trong cơ sở y tế phúc lợi</v>
      </c>
      <c r="C42" s="11" t="str">
        <f ca="1">IFERROR(__xludf.DUMMYFUNCTION("""COMPUTED_VALUE"""),"医療・福祉施設給⾷製造")</f>
        <v>医療・福祉施設給⾷製造</v>
      </c>
      <c r="D42" s="11" t="str">
        <f ca="1">IFERROR(__xludf.DUMMYFUNCTION("""COMPUTED_VALUE"""),"Meal processing for medical and welfare facilities")</f>
        <v>Meal processing for medical and welfare facilities</v>
      </c>
      <c r="E42" s="8"/>
      <c r="F42" s="9" t="str">
        <f ca="1">IFERROR(__xludf.DUMMYFUNCTION("""COMPUTED_VALUE"""),"#REF!")</f>
        <v>#REF!</v>
      </c>
      <c r="G42" s="9" t="str">
        <f ca="1">IFERROR(__xludf.DUMMYFUNCTION("""COMPUTED_VALUE"""),"#REF!")</f>
        <v>#REF!</v>
      </c>
      <c r="H42" s="9" t="str">
        <f ca="1">IFERROR(__xludf.DUMMYFUNCTION("""COMPUTED_VALUE"""),"JOE協同組合")</f>
        <v>JOE協同組合</v>
      </c>
      <c r="I42" s="12" t="str">
        <f ca="1">IFERROR(__xludf.DUMMYFUNCTION("""COMPUTED_VALUE"""),"JOE KYODO KUMIAI")</f>
        <v>JOE KYODO KUMIAI</v>
      </c>
      <c r="J42" s="9" t="str">
        <f ca="1">IFERROR(__xludf.DUMMYFUNCTION("""COMPUTED_VALUE"""),"#REF!")</f>
        <v>#REF!</v>
      </c>
      <c r="K42" s="9" t="str">
        <f ca="1">IFERROR(__xludf.DUMMYFUNCTION("""COMPUTED_VALUE"""),"#REF!")</f>
        <v>#REF!</v>
      </c>
      <c r="L42" s="9" t="str">
        <f ca="1">IFERROR(__xludf.DUMMYFUNCTION("""COMPUTED_VALUE"""),"#REF!")</f>
        <v>#REF!</v>
      </c>
    </row>
    <row r="43" spans="2:12" ht="17.399999999999999" x14ac:dyDescent="0.3">
      <c r="B43" s="6" t="str">
        <f ca="1">IFERROR(__xludf.DUMMYFUNCTION("""COMPUTED_VALUE"""),"May mạc")</f>
        <v>May mạc</v>
      </c>
      <c r="C43" s="6" t="str">
        <f ca="1">IFERROR(__xludf.DUMMYFUNCTION("""COMPUTED_VALUE"""),"繊維・衣服関係")</f>
        <v>繊維・衣服関係</v>
      </c>
      <c r="D43" s="11" t="str">
        <f ca="1">IFERROR(__xludf.DUMMYFUNCTION("""COMPUTED_VALUE"""),"5. Textile")</f>
        <v>5. Textile</v>
      </c>
      <c r="E43" s="8"/>
      <c r="F43" s="9" t="str">
        <f ca="1">IFERROR(__xludf.DUMMYFUNCTION("""COMPUTED_VALUE"""),"#REF!")</f>
        <v>#REF!</v>
      </c>
      <c r="G43" s="9" t="str">
        <f ca="1">IFERROR(__xludf.DUMMYFUNCTION("""COMPUTED_VALUE"""),"#REF!")</f>
        <v>#REF!</v>
      </c>
      <c r="H43" s="9" t="str">
        <f ca="1">IFERROR(__xludf.DUMMYFUNCTION("""COMPUTED_VALUE"""),"安祥協同組合")</f>
        <v>安祥協同組合</v>
      </c>
      <c r="I43" s="12" t="str">
        <f ca="1">IFERROR(__xludf.DUMMYFUNCTION("""COMPUTED_VALUE"""),"ANSHO KYODO KUMIAI")</f>
        <v>ANSHO KYODO KUMIAI</v>
      </c>
      <c r="J43" s="9" t="str">
        <f ca="1">IFERROR(__xludf.DUMMYFUNCTION("""COMPUTED_VALUE"""),"#REF!")</f>
        <v>#REF!</v>
      </c>
      <c r="K43" s="9" t="str">
        <f ca="1">IFERROR(__xludf.DUMMYFUNCTION("""COMPUTED_VALUE"""),"#REF!")</f>
        <v>#REF!</v>
      </c>
      <c r="L43" s="9" t="str">
        <f ca="1">IFERROR(__xludf.DUMMYFUNCTION("""COMPUTED_VALUE"""),"#REF!")</f>
        <v>#REF!</v>
      </c>
    </row>
    <row r="44" spans="2:12" x14ac:dyDescent="0.3">
      <c r="B44" s="11" t="str">
        <f ca="1">IFERROR(__xludf.DUMMYFUNCTION("""COMPUTED_VALUE"""),"Xe chỉ")</f>
        <v>Xe chỉ</v>
      </c>
      <c r="C44" s="11" t="str">
        <f ca="1">IFERROR(__xludf.DUMMYFUNCTION("""COMPUTED_VALUE"""),"紡績運転")</f>
        <v>紡績運転</v>
      </c>
      <c r="D44" s="11" t="str">
        <f ca="1">IFERROR(__xludf.DUMMYFUNCTION("""COMPUTED_VALUE"""),"Spinning operation*")</f>
        <v>Spinning operation*</v>
      </c>
      <c r="E44" s="8"/>
      <c r="F44" s="9" t="str">
        <f ca="1">IFERROR(__xludf.DUMMYFUNCTION("""COMPUTED_VALUE"""),"#REF!")</f>
        <v>#REF!</v>
      </c>
      <c r="G44" s="9" t="str">
        <f ca="1">IFERROR(__xludf.DUMMYFUNCTION("""COMPUTED_VALUE"""),"#REF!")</f>
        <v>#REF!</v>
      </c>
      <c r="H44" s="9" t="str">
        <f ca="1">IFERROR(__xludf.DUMMYFUNCTION("""COMPUTED_VALUE"""),"TNK協同組合")</f>
        <v>TNK協同組合</v>
      </c>
      <c r="I44" s="12" t="str">
        <f ca="1">IFERROR(__xludf.DUMMYFUNCTION("""COMPUTED_VALUE"""),"TNK KYOUDOU KUMIAI")</f>
        <v>TNK KYOUDOU KUMIAI</v>
      </c>
      <c r="J44" s="9" t="str">
        <f ca="1">IFERROR(__xludf.DUMMYFUNCTION("""COMPUTED_VALUE"""),"#REF!")</f>
        <v>#REF!</v>
      </c>
      <c r="K44" s="9" t="str">
        <f ca="1">IFERROR(__xludf.DUMMYFUNCTION("""COMPUTED_VALUE"""),"#REF!")</f>
        <v>#REF!</v>
      </c>
      <c r="L44" s="9" t="str">
        <f ca="1">IFERROR(__xludf.DUMMYFUNCTION("""COMPUTED_VALUE"""),"#REF!")</f>
        <v>#REF!</v>
      </c>
    </row>
    <row r="45" spans="2:12" x14ac:dyDescent="0.3">
      <c r="B45" s="11" t="str">
        <f ca="1">IFERROR(__xludf.DUMMYFUNCTION("""COMPUTED_VALUE"""),"Dệt")</f>
        <v>Dệt</v>
      </c>
      <c r="C45" s="11" t="str">
        <f ca="1">IFERROR(__xludf.DUMMYFUNCTION("""COMPUTED_VALUE"""),"織布運転")</f>
        <v>織布運転</v>
      </c>
      <c r="D45" s="11" t="str">
        <f ca="1">IFERROR(__xludf.DUMMYFUNCTION("""COMPUTED_VALUE"""),"Weaving operation*")</f>
        <v>Weaving operation*</v>
      </c>
      <c r="E45" s="8"/>
      <c r="F45" s="9" t="str">
        <f ca="1">IFERROR(__xludf.DUMMYFUNCTION("""COMPUTED_VALUE"""),"#REF!")</f>
        <v>#REF!</v>
      </c>
      <c r="G45" s="9" t="str">
        <f ca="1">IFERROR(__xludf.DUMMYFUNCTION("""COMPUTED_VALUE"""),"#REF!")</f>
        <v>#REF!</v>
      </c>
      <c r="H45" s="9" t="str">
        <f ca="1">IFERROR(__xludf.DUMMYFUNCTION("""COMPUTED_VALUE"""),"高志協同組合")</f>
        <v>高志協同組合</v>
      </c>
      <c r="I45" s="12" t="str">
        <f ca="1">IFERROR(__xludf.DUMMYFUNCTION("""COMPUTED_VALUE"""),"KOSHI KYODO KUMIAI")</f>
        <v>KOSHI KYODO KUMIAI</v>
      </c>
      <c r="J45" s="9" t="str">
        <f ca="1">IFERROR(__xludf.DUMMYFUNCTION("""COMPUTED_VALUE"""),"#REF!")</f>
        <v>#REF!</v>
      </c>
      <c r="K45" s="9" t="str">
        <f ca="1">IFERROR(__xludf.DUMMYFUNCTION("""COMPUTED_VALUE"""),"#REF!")</f>
        <v>#REF!</v>
      </c>
      <c r="L45" s="9" t="str">
        <f ca="1">IFERROR(__xludf.DUMMYFUNCTION("""COMPUTED_VALUE"""),"#REF!")</f>
        <v>#REF!</v>
      </c>
    </row>
    <row r="46" spans="2:12" x14ac:dyDescent="0.3">
      <c r="B46" s="11" t="str">
        <f ca="1">IFERROR(__xludf.DUMMYFUNCTION("""COMPUTED_VALUE"""),"Nhuộm")</f>
        <v>Nhuộm</v>
      </c>
      <c r="C46" s="11" t="str">
        <f ca="1">IFERROR(__xludf.DUMMYFUNCTION("""COMPUTED_VALUE"""),"染色")</f>
        <v>染色</v>
      </c>
      <c r="D46" s="11" t="str">
        <f ca="1">IFERROR(__xludf.DUMMYFUNCTION("""COMPUTED_VALUE"""),"Dyeing")</f>
        <v>Dyeing</v>
      </c>
      <c r="E46" s="8"/>
      <c r="F46" s="9" t="str">
        <f ca="1">IFERROR(__xludf.DUMMYFUNCTION("""COMPUTED_VALUE"""),"#REF!")</f>
        <v>#REF!</v>
      </c>
      <c r="G46" s="9" t="str">
        <f ca="1">IFERROR(__xludf.DUMMYFUNCTION("""COMPUTED_VALUE"""),"#REF!")</f>
        <v>#REF!</v>
      </c>
      <c r="H46" s="9" t="str">
        <f ca="1">IFERROR(__xludf.DUMMYFUNCTION("""COMPUTED_VALUE"""),"株式会社ユースタッフ")</f>
        <v>株式会社ユースタッフ</v>
      </c>
      <c r="I46" s="12" t="str">
        <f ca="1">IFERROR(__xludf.DUMMYFUNCTION("""COMPUTED_VALUE"""),"KABUSHIKI KAISYA YOU-STAFF")</f>
        <v>KABUSHIKI KAISYA YOU-STAFF</v>
      </c>
      <c r="J46" s="9" t="str">
        <f ca="1">IFERROR(__xludf.DUMMYFUNCTION("""COMPUTED_VALUE"""),"#REF!")</f>
        <v>#REF!</v>
      </c>
      <c r="K46" s="9" t="str">
        <f ca="1">IFERROR(__xludf.DUMMYFUNCTION("""COMPUTED_VALUE"""),"#REF!")</f>
        <v>#REF!</v>
      </c>
      <c r="L46" s="9" t="str">
        <f ca="1">IFERROR(__xludf.DUMMYFUNCTION("""COMPUTED_VALUE"""),"#REF!")</f>
        <v>#REF!</v>
      </c>
    </row>
    <row r="47" spans="2:12" x14ac:dyDescent="0.3">
      <c r="B47" s="11" t="str">
        <f ca="1">IFERROR(__xludf.DUMMYFUNCTION("""COMPUTED_VALUE"""),"Đan, dệt kim")</f>
        <v>Đan, dệt kim</v>
      </c>
      <c r="C47" s="11" t="str">
        <f ca="1">IFERROR(__xludf.DUMMYFUNCTION("""COMPUTED_VALUE"""),"ニット製品製造")</f>
        <v>ニット製品製造</v>
      </c>
      <c r="D47" s="11" t="str">
        <f ca="1">IFERROR(__xludf.DUMMYFUNCTION("""COMPUTED_VALUE"""),"Knit goods manufacturing")</f>
        <v>Knit goods manufacturing</v>
      </c>
      <c r="E47" s="8"/>
      <c r="F47" s="9" t="str">
        <f ca="1">IFERROR(__xludf.DUMMYFUNCTION("""COMPUTED_VALUE"""),"#REF!")</f>
        <v>#REF!</v>
      </c>
      <c r="G47" s="9" t="str">
        <f ca="1">IFERROR(__xludf.DUMMYFUNCTION("""COMPUTED_VALUE"""),"#REF!")</f>
        <v>#REF!</v>
      </c>
      <c r="H47" s="9" t="str">
        <f ca="1">IFERROR(__xludf.DUMMYFUNCTION("""COMPUTED_VALUE"""),"株式会社BAZALAコーポレーション")</f>
        <v>株式会社BAZALAコーポレーション</v>
      </c>
      <c r="I47" s="12" t="str">
        <f ca="1">IFERROR(__xludf.DUMMYFUNCTION("""COMPUTED_VALUE"""),"Công ty cổ phần BAZALA Corporation")</f>
        <v>Công ty cổ phần BAZALA Corporation</v>
      </c>
      <c r="J47" s="9" t="str">
        <f ca="1">IFERROR(__xludf.DUMMYFUNCTION("""COMPUTED_VALUE"""),"#REF!")</f>
        <v>#REF!</v>
      </c>
      <c r="K47" s="9" t="str">
        <f ca="1">IFERROR(__xludf.DUMMYFUNCTION("""COMPUTED_VALUE"""),"#REF!")</f>
        <v>#REF!</v>
      </c>
      <c r="L47" s="9" t="str">
        <f ca="1">IFERROR(__xludf.DUMMYFUNCTION("""COMPUTED_VALUE"""),"#REF!")</f>
        <v>#REF!</v>
      </c>
    </row>
    <row r="48" spans="2:12" x14ac:dyDescent="0.3">
      <c r="B48" s="11" t="str">
        <f ca="1">IFERROR(__xludf.DUMMYFUNCTION("""COMPUTED_VALUE"""),"Sản xuất sợi đan dọc")</f>
        <v>Sản xuất sợi đan dọc</v>
      </c>
      <c r="C48" s="11" t="str">
        <f ca="1">IFERROR(__xludf.DUMMYFUNCTION("""COMPUTED_VALUE"""),"たて編ニット生地製造")</f>
        <v>たて編ニット生地製造</v>
      </c>
      <c r="D48" s="11" t="str">
        <f ca="1">IFERROR(__xludf.DUMMYFUNCTION("""COMPUTED_VALUE"""),"Warp knitted fabrics manufacturing*")</f>
        <v>Warp knitted fabrics manufacturing*</v>
      </c>
      <c r="E48" s="8"/>
      <c r="F48" s="9" t="str">
        <f ca="1">IFERROR(__xludf.DUMMYFUNCTION("""COMPUTED_VALUE"""),"#REF!")</f>
        <v>#REF!</v>
      </c>
      <c r="G48" s="9" t="str">
        <f ca="1">IFERROR(__xludf.DUMMYFUNCTION("""COMPUTED_VALUE"""),"#REF!")</f>
        <v>#REF!</v>
      </c>
      <c r="H48" s="9" t="str">
        <f ca="1">IFERROR(__xludf.DUMMYFUNCTION("""COMPUTED_VALUE"""),"#N/A")</f>
        <v>#N/A</v>
      </c>
      <c r="I48" s="12"/>
      <c r="J48" s="9" t="str">
        <f ca="1">IFERROR(__xludf.DUMMYFUNCTION("""COMPUTED_VALUE"""),"#REF!")</f>
        <v>#REF!</v>
      </c>
      <c r="K48" s="9" t="str">
        <f ca="1">IFERROR(__xludf.DUMMYFUNCTION("""COMPUTED_VALUE"""),"#REF!")</f>
        <v>#REF!</v>
      </c>
      <c r="L48" s="9" t="str">
        <f ca="1">IFERROR(__xludf.DUMMYFUNCTION("""COMPUTED_VALUE"""),"#REF!")</f>
        <v>#REF!</v>
      </c>
    </row>
    <row r="49" spans="2:12" x14ac:dyDescent="0.3">
      <c r="B49" s="11" t="str">
        <f ca="1">IFERROR(__xludf.DUMMYFUNCTION("""COMPUTED_VALUE"""),"Sản xuất quần áo phụ nữ và trẻ em")</f>
        <v>Sản xuất quần áo phụ nữ và trẻ em</v>
      </c>
      <c r="C49" s="11" t="str">
        <f ca="1">IFERROR(__xludf.DUMMYFUNCTION("""COMPUTED_VALUE"""),"婦人子供服製造")</f>
        <v>婦人子供服製造</v>
      </c>
      <c r="D49" s="11" t="str">
        <f ca="1">IFERROR(__xludf.DUMMYFUNCTION("""COMPUTED_VALUE"""),"Ladies' and children's dress making")</f>
        <v>Ladies' and children's dress making</v>
      </c>
      <c r="E49" s="8"/>
      <c r="F49" s="9" t="str">
        <f ca="1">IFERROR(__xludf.DUMMYFUNCTION("""COMPUTED_VALUE"""),"#REF!")</f>
        <v>#REF!</v>
      </c>
      <c r="G49" s="9" t="str">
        <f ca="1">IFERROR(__xludf.DUMMYFUNCTION("""COMPUTED_VALUE"""),"#REF!")</f>
        <v>#REF!</v>
      </c>
      <c r="H49" s="9" t="str">
        <f ca="1">IFERROR(__xludf.DUMMYFUNCTION("""COMPUTED_VALUE"""),"#N/A")</f>
        <v>#N/A</v>
      </c>
      <c r="I49" s="12"/>
      <c r="J49" s="9" t="str">
        <f ca="1">IFERROR(__xludf.DUMMYFUNCTION("""COMPUTED_VALUE"""),"#REF!")</f>
        <v>#REF!</v>
      </c>
      <c r="K49" s="9" t="str">
        <f ca="1">IFERROR(__xludf.DUMMYFUNCTION("""COMPUTED_VALUE"""),"#REF!")</f>
        <v>#REF!</v>
      </c>
      <c r="L49" s="9" t="str">
        <f ca="1">IFERROR(__xludf.DUMMYFUNCTION("""COMPUTED_VALUE"""),"#REF!")</f>
        <v>#REF!</v>
      </c>
    </row>
    <row r="50" spans="2:12" x14ac:dyDescent="0.3">
      <c r="B50" s="11" t="str">
        <f ca="1">IFERROR(__xludf.DUMMYFUNCTION("""COMPUTED_VALUE"""),"Sản xuất quan áo nam giới")</f>
        <v>Sản xuất quan áo nam giới</v>
      </c>
      <c r="C50" s="11" t="str">
        <f ca="1">IFERROR(__xludf.DUMMYFUNCTION("""COMPUTED_VALUE"""),"紬士服製造")</f>
        <v>紬士服製造</v>
      </c>
      <c r="D50" s="11" t="str">
        <f ca="1">IFERROR(__xludf.DUMMYFUNCTION("""COMPUTED_VALUE"""),"Tailoring men's suit making")</f>
        <v>Tailoring men's suit making</v>
      </c>
      <c r="E50" s="8"/>
      <c r="F50" s="9" t="str">
        <f ca="1">IFERROR(__xludf.DUMMYFUNCTION("""COMPUTED_VALUE"""),"#REF!")</f>
        <v>#REF!</v>
      </c>
      <c r="G50" s="9" t="str">
        <f ca="1">IFERROR(__xludf.DUMMYFUNCTION("""COMPUTED_VALUE"""),"#REF!")</f>
        <v>#REF!</v>
      </c>
      <c r="H50" s="9" t="str">
        <f ca="1">IFERROR(__xludf.DUMMYFUNCTION("""COMPUTED_VALUE"""),"#N/A")</f>
        <v>#N/A</v>
      </c>
      <c r="I50" s="12"/>
      <c r="J50" s="9" t="str">
        <f ca="1">IFERROR(__xludf.DUMMYFUNCTION("""COMPUTED_VALUE"""),"#REF!")</f>
        <v>#REF!</v>
      </c>
      <c r="K50" s="9" t="str">
        <f ca="1">IFERROR(__xludf.DUMMYFUNCTION("""COMPUTED_VALUE"""),"#REF!")</f>
        <v>#REF!</v>
      </c>
      <c r="L50" s="9" t="str">
        <f ca="1">IFERROR(__xludf.DUMMYFUNCTION("""COMPUTED_VALUE"""),"#REF!")</f>
        <v>#REF!</v>
      </c>
    </row>
    <row r="51" spans="2:12" x14ac:dyDescent="0.3">
      <c r="B51" s="11" t="str">
        <f ca="1">IFERROR(__xludf.DUMMYFUNCTION("""COMPUTED_VALUE"""),"May đồ lót")</f>
        <v>May đồ lót</v>
      </c>
      <c r="C51" s="11" t="str">
        <f ca="1">IFERROR(__xludf.DUMMYFUNCTION("""COMPUTED_VALUE"""),"下着類製造")</f>
        <v>下着類製造</v>
      </c>
      <c r="D51" s="11" t="str">
        <f ca="1">IFERROR(__xludf.DUMMYFUNCTION("""COMPUTED_VALUE"""),"Underwear manufacturing*")</f>
        <v>Underwear manufacturing*</v>
      </c>
      <c r="E51" s="8"/>
      <c r="F51" s="9" t="str">
        <f ca="1">IFERROR(__xludf.DUMMYFUNCTION("""COMPUTED_VALUE"""),"#REF!")</f>
        <v>#REF!</v>
      </c>
      <c r="G51" s="9" t="str">
        <f ca="1">IFERROR(__xludf.DUMMYFUNCTION("""COMPUTED_VALUE"""),"#REF!")</f>
        <v>#REF!</v>
      </c>
      <c r="H51" s="9" t="str">
        <f ca="1">IFERROR(__xludf.DUMMYFUNCTION("""COMPUTED_VALUE"""),"#N/A")</f>
        <v>#N/A</v>
      </c>
      <c r="I51" s="12"/>
      <c r="J51" s="9" t="str">
        <f ca="1">IFERROR(__xludf.DUMMYFUNCTION("""COMPUTED_VALUE"""),"#REF!")</f>
        <v>#REF!</v>
      </c>
      <c r="K51" s="9" t="str">
        <f ca="1">IFERROR(__xludf.DUMMYFUNCTION("""COMPUTED_VALUE"""),"#REF!")</f>
        <v>#REF!</v>
      </c>
      <c r="L51" s="9" t="str">
        <f ca="1">IFERROR(__xludf.DUMMYFUNCTION("""COMPUTED_VALUE"""),"#REF!")</f>
        <v>#REF!</v>
      </c>
    </row>
    <row r="52" spans="2:12" x14ac:dyDescent="0.3">
      <c r="B52" s="11" t="str">
        <f ca="1">IFERROR(__xludf.DUMMYFUNCTION("""COMPUTED_VALUE"""),"Sản xuất đồ giường")</f>
        <v>Sản xuất đồ giường</v>
      </c>
      <c r="C52" s="11" t="str">
        <f ca="1">IFERROR(__xludf.DUMMYFUNCTION("""COMPUTED_VALUE"""),"寝具製作")</f>
        <v>寝具製作</v>
      </c>
      <c r="D52" s="11" t="str">
        <f ca="1">IFERROR(__xludf.DUMMYFUNCTION("""COMPUTED_VALUE"""),"Bedclothes making")</f>
        <v>Bedclothes making</v>
      </c>
      <c r="E52" s="8"/>
      <c r="F52" s="9" t="str">
        <f ca="1">IFERROR(__xludf.DUMMYFUNCTION("""COMPUTED_VALUE"""),"#REF!")</f>
        <v>#REF!</v>
      </c>
      <c r="G52" s="9" t="str">
        <f ca="1">IFERROR(__xludf.DUMMYFUNCTION("""COMPUTED_VALUE"""),"#REF!")</f>
        <v>#REF!</v>
      </c>
      <c r="H52" s="9" t="str">
        <f ca="1">IFERROR(__xludf.DUMMYFUNCTION("""COMPUTED_VALUE"""),"#N/A")</f>
        <v>#N/A</v>
      </c>
      <c r="I52" s="12"/>
      <c r="J52" s="9" t="str">
        <f ca="1">IFERROR(__xludf.DUMMYFUNCTION("""COMPUTED_VALUE"""),"#REF!")</f>
        <v>#REF!</v>
      </c>
      <c r="K52" s="9" t="str">
        <f ca="1">IFERROR(__xludf.DUMMYFUNCTION("""COMPUTED_VALUE"""),"#REF!")</f>
        <v>#REF!</v>
      </c>
      <c r="L52" s="9" t="str">
        <f ca="1">IFERROR(__xludf.DUMMYFUNCTION("""COMPUTED_VALUE"""),"#REF!")</f>
        <v>#REF!</v>
      </c>
    </row>
    <row r="53" spans="2:12" x14ac:dyDescent="0.3">
      <c r="B53" s="11" t="str">
        <f ca="1">IFERROR(__xludf.DUMMYFUNCTION("""COMPUTED_VALUE"""),"Sản xuất thảm")</f>
        <v>Sản xuất thảm</v>
      </c>
      <c r="C53" s="11" t="str">
        <f ca="1">IFERROR(__xludf.DUMMYFUNCTION("""COMPUTED_VALUE"""),"カーペット製造")</f>
        <v>カーペット製造</v>
      </c>
      <c r="D53" s="11" t="str">
        <f ca="1">IFERROR(__xludf.DUMMYFUNCTION("""COMPUTED_VALUE"""),"Carpet manufacturing*")</f>
        <v>Carpet manufacturing*</v>
      </c>
      <c r="E53" s="8"/>
      <c r="F53" s="9" t="str">
        <f ca="1">IFERROR(__xludf.DUMMYFUNCTION("""COMPUTED_VALUE"""),"#REF!")</f>
        <v>#REF!</v>
      </c>
      <c r="G53" s="9" t="str">
        <f ca="1">IFERROR(__xludf.DUMMYFUNCTION("""COMPUTED_VALUE"""),"#REF!")</f>
        <v>#REF!</v>
      </c>
      <c r="H53" s="9" t="str">
        <f ca="1">IFERROR(__xludf.DUMMYFUNCTION("""COMPUTED_VALUE"""),"#N/A")</f>
        <v>#N/A</v>
      </c>
      <c r="I53" s="12"/>
      <c r="J53" s="9" t="str">
        <f ca="1">IFERROR(__xludf.DUMMYFUNCTION("""COMPUTED_VALUE"""),"#REF!")</f>
        <v>#REF!</v>
      </c>
      <c r="K53" s="9" t="str">
        <f ca="1">IFERROR(__xludf.DUMMYFUNCTION("""COMPUTED_VALUE"""),"#REF!")</f>
        <v>#REF!</v>
      </c>
      <c r="L53" s="9" t="str">
        <f ca="1">IFERROR(__xludf.DUMMYFUNCTION("""COMPUTED_VALUE"""),"#REF!")</f>
        <v>#REF!</v>
      </c>
    </row>
    <row r="54" spans="2:12" x14ac:dyDescent="0.3">
      <c r="B54" s="11" t="str">
        <f ca="1">IFERROR(__xludf.DUMMYFUNCTION("""COMPUTED_VALUE"""),"Làm hàng vải bạt")</f>
        <v>Làm hàng vải bạt</v>
      </c>
      <c r="C54" s="11" t="str">
        <f ca="1">IFERROR(__xludf.DUMMYFUNCTION("""COMPUTED_VALUE"""),"帆布製品製造")</f>
        <v>帆布製品製造</v>
      </c>
      <c r="D54" s="11" t="str">
        <f ca="1">IFERROR(__xludf.DUMMYFUNCTION("""COMPUTED_VALUE"""),"Canvas product making")</f>
        <v>Canvas product making</v>
      </c>
      <c r="E54" s="8"/>
      <c r="F54" s="9" t="str">
        <f ca="1">IFERROR(__xludf.DUMMYFUNCTION("""COMPUTED_VALUE"""),"#REF!")</f>
        <v>#REF!</v>
      </c>
      <c r="G54" s="9" t="str">
        <f ca="1">IFERROR(__xludf.DUMMYFUNCTION("""COMPUTED_VALUE"""),"#REF!")</f>
        <v>#REF!</v>
      </c>
      <c r="H54" s="9" t="str">
        <f ca="1">IFERROR(__xludf.DUMMYFUNCTION("""COMPUTED_VALUE"""),"#N/A")</f>
        <v>#N/A</v>
      </c>
      <c r="I54" s="12"/>
      <c r="J54" s="9" t="str">
        <f ca="1">IFERROR(__xludf.DUMMYFUNCTION("""COMPUTED_VALUE"""),"#REF!")</f>
        <v>#REF!</v>
      </c>
      <c r="K54" s="9" t="str">
        <f ca="1">IFERROR(__xludf.DUMMYFUNCTION("""COMPUTED_VALUE"""),"#REF!")</f>
        <v>#REF!</v>
      </c>
      <c r="L54" s="9" t="str">
        <f ca="1">IFERROR(__xludf.DUMMYFUNCTION("""COMPUTED_VALUE"""),"#REF!")</f>
        <v>#REF!</v>
      </c>
    </row>
    <row r="55" spans="2:12" x14ac:dyDescent="0.3">
      <c r="B55" s="11" t="str">
        <f ca="1">IFERROR(__xludf.DUMMYFUNCTION("""COMPUTED_VALUE"""),"May ( quần áo)")</f>
        <v>May ( quần áo)</v>
      </c>
      <c r="C55" s="11" t="str">
        <f ca="1">IFERROR(__xludf.DUMMYFUNCTION("""COMPUTED_VALUE"""),"布はく縫製")</f>
        <v>布はく縫製</v>
      </c>
      <c r="D55" s="11" t="str">
        <f ca="1">IFERROR(__xludf.DUMMYFUNCTION("""COMPUTED_VALUE"""),"Cloth sewing")</f>
        <v>Cloth sewing</v>
      </c>
      <c r="E55" s="8"/>
      <c r="F55" s="9" t="str">
        <f ca="1">IFERROR(__xludf.DUMMYFUNCTION("""COMPUTED_VALUE"""),"#REF!")</f>
        <v>#REF!</v>
      </c>
      <c r="G55" s="9" t="str">
        <f ca="1">IFERROR(__xludf.DUMMYFUNCTION("""COMPUTED_VALUE"""),"#REF!")</f>
        <v>#REF!</v>
      </c>
      <c r="H55" s="9" t="str">
        <f ca="1">IFERROR(__xludf.DUMMYFUNCTION("""COMPUTED_VALUE"""),"#N/A")</f>
        <v>#N/A</v>
      </c>
      <c r="I55" s="12"/>
      <c r="J55" s="9" t="str">
        <f ca="1">IFERROR(__xludf.DUMMYFUNCTION("""COMPUTED_VALUE"""),"#REF!")</f>
        <v>#REF!</v>
      </c>
      <c r="K55" s="9" t="str">
        <f ca="1">IFERROR(__xludf.DUMMYFUNCTION("""COMPUTED_VALUE"""),"#REF!")</f>
        <v>#REF!</v>
      </c>
      <c r="L55" s="9" t="str">
        <f ca="1">IFERROR(__xludf.DUMMYFUNCTION("""COMPUTED_VALUE"""),"#REF!")</f>
        <v>#REF!</v>
      </c>
    </row>
    <row r="56" spans="2:12" x14ac:dyDescent="0.3">
      <c r="B56" s="11" t="str">
        <f ca="1">IFERROR(__xludf.DUMMYFUNCTION("""COMPUTED_VALUE"""),"May ( đệm nghế)")</f>
        <v>May ( đệm nghế)</v>
      </c>
      <c r="C56" s="11" t="str">
        <f ca="1">IFERROR(__xludf.DUMMYFUNCTION("""COMPUTED_VALUE"""),"座席シート縫製")</f>
        <v>座席シート縫製</v>
      </c>
      <c r="D56" s="11" t="str">
        <f ca="1">IFERROR(__xludf.DUMMYFUNCTION("""COMPUTED_VALUE"""),"Seat product sewing*")</f>
        <v>Seat product sewing*</v>
      </c>
      <c r="E56" s="8"/>
      <c r="F56" s="9" t="str">
        <f ca="1">IFERROR(__xludf.DUMMYFUNCTION("""COMPUTED_VALUE"""),"#REF!")</f>
        <v>#REF!</v>
      </c>
      <c r="G56" s="9" t="str">
        <f ca="1">IFERROR(__xludf.DUMMYFUNCTION("""COMPUTED_VALUE"""),"#REF!")</f>
        <v>#REF!</v>
      </c>
      <c r="H56" s="9" t="str">
        <f ca="1">IFERROR(__xludf.DUMMYFUNCTION("""COMPUTED_VALUE"""),"#N/A")</f>
        <v>#N/A</v>
      </c>
      <c r="I56" s="12"/>
      <c r="J56" s="9" t="str">
        <f ca="1">IFERROR(__xludf.DUMMYFUNCTION("""COMPUTED_VALUE"""),"#REF!")</f>
        <v>#REF!</v>
      </c>
      <c r="K56" s="9" t="str">
        <f ca="1">IFERROR(__xludf.DUMMYFUNCTION("""COMPUTED_VALUE"""),"#REF!")</f>
        <v>#REF!</v>
      </c>
      <c r="L56" s="9" t="str">
        <f ca="1">IFERROR(__xludf.DUMMYFUNCTION("""COMPUTED_VALUE"""),"#REF!")</f>
        <v>#REF!</v>
      </c>
    </row>
    <row r="57" spans="2:12" ht="17.399999999999999" x14ac:dyDescent="0.3">
      <c r="B57" s="6" t="str">
        <f ca="1">IFERROR(__xludf.DUMMYFUNCTION("""COMPUTED_VALUE"""),"Cơ khí")</f>
        <v>Cơ khí</v>
      </c>
      <c r="C57" s="6" t="str">
        <f ca="1">IFERROR(__xludf.DUMMYFUNCTION("""COMPUTED_VALUE"""),"機械・金属関係")</f>
        <v>機械・金属関係</v>
      </c>
      <c r="D57" s="11" t="str">
        <f ca="1">IFERROR(__xludf.DUMMYFUNCTION("""COMPUTED_VALUE"""),"6. Machinery &amp; Metal")</f>
        <v>6. Machinery &amp; Metal</v>
      </c>
      <c r="E57" s="8"/>
      <c r="F57" s="9" t="str">
        <f ca="1">IFERROR(__xludf.DUMMYFUNCTION("""COMPUTED_VALUE"""),"#REF!")</f>
        <v>#REF!</v>
      </c>
      <c r="G57" s="9" t="str">
        <f ca="1">IFERROR(__xludf.DUMMYFUNCTION("""COMPUTED_VALUE"""),"#REF!")</f>
        <v>#REF!</v>
      </c>
      <c r="H57" s="9" t="str">
        <f ca="1">IFERROR(__xludf.DUMMYFUNCTION("""COMPUTED_VALUE"""),"#REF!")</f>
        <v>#REF!</v>
      </c>
      <c r="I57" s="9" t="str">
        <f ca="1">IFERROR(__xludf.DUMMYFUNCTION("""COMPUTED_VALUE"""),"#REF!")</f>
        <v>#REF!</v>
      </c>
      <c r="J57" s="9" t="str">
        <f ca="1">IFERROR(__xludf.DUMMYFUNCTION("""COMPUTED_VALUE"""),"#REF!")</f>
        <v>#REF!</v>
      </c>
      <c r="K57" s="9" t="str">
        <f ca="1">IFERROR(__xludf.DUMMYFUNCTION("""COMPUTED_VALUE"""),"#REF!")</f>
        <v>#REF!</v>
      </c>
      <c r="L57" s="9" t="str">
        <f ca="1">IFERROR(__xludf.DUMMYFUNCTION("""COMPUTED_VALUE"""),"#REF!")</f>
        <v>#REF!</v>
      </c>
    </row>
    <row r="58" spans="2:12" x14ac:dyDescent="0.3">
      <c r="B58" s="11" t="str">
        <f ca="1">IFERROR(__xludf.DUMMYFUNCTION("""COMPUTED_VALUE"""),"Đúc")</f>
        <v>Đúc</v>
      </c>
      <c r="C58" s="11" t="str">
        <f ca="1">IFERROR(__xludf.DUMMYFUNCTION("""COMPUTED_VALUE"""),"鋳造")</f>
        <v>鋳造</v>
      </c>
      <c r="D58" s="11" t="str">
        <f ca="1">IFERROR(__xludf.DUMMYFUNCTION("""COMPUTED_VALUE"""),"Casting")</f>
        <v>Casting</v>
      </c>
      <c r="E58" s="8"/>
      <c r="F58" s="9" t="str">
        <f ca="1">IFERROR(__xludf.DUMMYFUNCTION("""COMPUTED_VALUE"""),"#REF!")</f>
        <v>#REF!</v>
      </c>
      <c r="G58" s="9" t="str">
        <f ca="1">IFERROR(__xludf.DUMMYFUNCTION("""COMPUTED_VALUE"""),"#REF!")</f>
        <v>#REF!</v>
      </c>
      <c r="H58" s="9" t="str">
        <f ca="1">IFERROR(__xludf.DUMMYFUNCTION("""COMPUTED_VALUE"""),"#REF!")</f>
        <v>#REF!</v>
      </c>
      <c r="I58" s="9" t="str">
        <f ca="1">IFERROR(__xludf.DUMMYFUNCTION("""COMPUTED_VALUE"""),"#REF!")</f>
        <v>#REF!</v>
      </c>
      <c r="J58" s="9" t="str">
        <f ca="1">IFERROR(__xludf.DUMMYFUNCTION("""COMPUTED_VALUE"""),"#REF!")</f>
        <v>#REF!</v>
      </c>
      <c r="K58" s="9" t="str">
        <f ca="1">IFERROR(__xludf.DUMMYFUNCTION("""COMPUTED_VALUE"""),"#REF!")</f>
        <v>#REF!</v>
      </c>
      <c r="L58" s="9" t="str">
        <f ca="1">IFERROR(__xludf.DUMMYFUNCTION("""COMPUTED_VALUE"""),"#REF!")</f>
        <v>#REF!</v>
      </c>
    </row>
    <row r="59" spans="2:12" x14ac:dyDescent="0.3">
      <c r="B59" s="11" t="str">
        <f ca="1">IFERROR(__xludf.DUMMYFUNCTION("""COMPUTED_VALUE"""),"Rèn")</f>
        <v>Rèn</v>
      </c>
      <c r="C59" s="11" t="str">
        <f ca="1">IFERROR(__xludf.DUMMYFUNCTION("""COMPUTED_VALUE"""),"鍛造")</f>
        <v>鍛造</v>
      </c>
      <c r="D59" s="11" t="str">
        <f ca="1">IFERROR(__xludf.DUMMYFUNCTION("""COMPUTED_VALUE"""),"Forging")</f>
        <v>Forging</v>
      </c>
      <c r="E59" s="8"/>
      <c r="F59" s="9" t="str">
        <f ca="1">IFERROR(__xludf.DUMMYFUNCTION("""COMPUTED_VALUE"""),"#REF!")</f>
        <v>#REF!</v>
      </c>
      <c r="G59" s="9" t="str">
        <f ca="1">IFERROR(__xludf.DUMMYFUNCTION("""COMPUTED_VALUE"""),"#REF!")</f>
        <v>#REF!</v>
      </c>
      <c r="H59" s="9" t="str">
        <f ca="1">IFERROR(__xludf.DUMMYFUNCTION("""COMPUTED_VALUE"""),"#REF!")</f>
        <v>#REF!</v>
      </c>
      <c r="I59" s="9" t="str">
        <f ca="1">IFERROR(__xludf.DUMMYFUNCTION("""COMPUTED_VALUE"""),"#REF!")</f>
        <v>#REF!</v>
      </c>
      <c r="J59" s="9" t="str">
        <f ca="1">IFERROR(__xludf.DUMMYFUNCTION("""COMPUTED_VALUE"""),"#REF!")</f>
        <v>#REF!</v>
      </c>
      <c r="K59" s="9" t="str">
        <f ca="1">IFERROR(__xludf.DUMMYFUNCTION("""COMPUTED_VALUE"""),"#REF!")</f>
        <v>#REF!</v>
      </c>
      <c r="L59" s="9" t="str">
        <f ca="1">IFERROR(__xludf.DUMMYFUNCTION("""COMPUTED_VALUE"""),"#REF!")</f>
        <v>#REF!</v>
      </c>
    </row>
    <row r="60" spans="2:12" x14ac:dyDescent="0.3">
      <c r="B60" s="11" t="str">
        <f ca="1">IFERROR(__xludf.DUMMYFUNCTION("""COMPUTED_VALUE"""),"Đúc khuôn")</f>
        <v>Đúc khuôn</v>
      </c>
      <c r="C60" s="11" t="str">
        <f ca="1">IFERROR(__xludf.DUMMYFUNCTION("""COMPUTED_VALUE"""),"ダイカスト")</f>
        <v>ダイカスト</v>
      </c>
      <c r="D60" s="11" t="str">
        <f ca="1">IFERROR(__xludf.DUMMYFUNCTION("""COMPUTED_VALUE"""),"Die casting")</f>
        <v>Die casting</v>
      </c>
      <c r="E60" s="8"/>
      <c r="F60" s="9" t="str">
        <f ca="1">IFERROR(__xludf.DUMMYFUNCTION("""COMPUTED_VALUE"""),"#REF!")</f>
        <v>#REF!</v>
      </c>
      <c r="G60" s="9" t="str">
        <f ca="1">IFERROR(__xludf.DUMMYFUNCTION("""COMPUTED_VALUE"""),"#REF!")</f>
        <v>#REF!</v>
      </c>
      <c r="H60" s="9" t="str">
        <f ca="1">IFERROR(__xludf.DUMMYFUNCTION("""COMPUTED_VALUE"""),"#REF!")</f>
        <v>#REF!</v>
      </c>
      <c r="I60" s="9" t="str">
        <f ca="1">IFERROR(__xludf.DUMMYFUNCTION("""COMPUTED_VALUE"""),"#REF!")</f>
        <v>#REF!</v>
      </c>
      <c r="J60" s="9" t="str">
        <f ca="1">IFERROR(__xludf.DUMMYFUNCTION("""COMPUTED_VALUE"""),"#REF!")</f>
        <v>#REF!</v>
      </c>
      <c r="K60" s="9" t="str">
        <f ca="1">IFERROR(__xludf.DUMMYFUNCTION("""COMPUTED_VALUE"""),"#REF!")</f>
        <v>#REF!</v>
      </c>
      <c r="L60" s="9" t="str">
        <f ca="1">IFERROR(__xludf.DUMMYFUNCTION("""COMPUTED_VALUE"""),"#REF!")</f>
        <v>#REF!</v>
      </c>
    </row>
    <row r="61" spans="2:12" x14ac:dyDescent="0.3">
      <c r="B61" s="11" t="str">
        <f ca="1">IFERROR(__xludf.DUMMYFUNCTION("""COMPUTED_VALUE"""),"Gia công cơ khí")</f>
        <v>Gia công cơ khí</v>
      </c>
      <c r="C61" s="11" t="str">
        <f ca="1">IFERROR(__xludf.DUMMYFUNCTION("""COMPUTED_VALUE"""),"機械加工")</f>
        <v>機械加工</v>
      </c>
      <c r="D61" s="11" t="str">
        <f ca="1">IFERROR(__xludf.DUMMYFUNCTION("""COMPUTED_VALUE"""),"Machining")</f>
        <v>Machining</v>
      </c>
      <c r="E61" s="8"/>
      <c r="F61" s="9" t="str">
        <f ca="1">IFERROR(__xludf.DUMMYFUNCTION("""COMPUTED_VALUE"""),"#REF!")</f>
        <v>#REF!</v>
      </c>
      <c r="G61" s="9" t="str">
        <f ca="1">IFERROR(__xludf.DUMMYFUNCTION("""COMPUTED_VALUE"""),"#REF!")</f>
        <v>#REF!</v>
      </c>
      <c r="H61" s="9" t="str">
        <f ca="1">IFERROR(__xludf.DUMMYFUNCTION("""COMPUTED_VALUE"""),"#REF!")</f>
        <v>#REF!</v>
      </c>
      <c r="I61" s="9" t="str">
        <f ca="1">IFERROR(__xludf.DUMMYFUNCTION("""COMPUTED_VALUE"""),"#REF!")</f>
        <v>#REF!</v>
      </c>
      <c r="J61" s="9" t="str">
        <f ca="1">IFERROR(__xludf.DUMMYFUNCTION("""COMPUTED_VALUE"""),"#REF!")</f>
        <v>#REF!</v>
      </c>
      <c r="K61" s="9" t="str">
        <f ca="1">IFERROR(__xludf.DUMMYFUNCTION("""COMPUTED_VALUE"""),"#REF!")</f>
        <v>#REF!</v>
      </c>
      <c r="L61" s="9" t="str">
        <f ca="1">IFERROR(__xludf.DUMMYFUNCTION("""COMPUTED_VALUE"""),"#REF!")</f>
        <v>#REF!</v>
      </c>
    </row>
    <row r="62" spans="2:12" x14ac:dyDescent="0.3">
      <c r="B62" s="11" t="str">
        <f ca="1">IFERROR(__xludf.DUMMYFUNCTION("""COMPUTED_VALUE"""),"Ép kim loại")</f>
        <v>Ép kim loại</v>
      </c>
      <c r="C62" s="11" t="str">
        <f ca="1">IFERROR(__xludf.DUMMYFUNCTION("""COMPUTED_VALUE"""),"金属プレス加工")</f>
        <v>金属プレス加工</v>
      </c>
      <c r="D62" s="11" t="str">
        <f ca="1">IFERROR(__xludf.DUMMYFUNCTION("""COMPUTED_VALUE"""),"Metal press")</f>
        <v>Metal press</v>
      </c>
      <c r="E62" s="8"/>
      <c r="F62" s="9" t="str">
        <f ca="1">IFERROR(__xludf.DUMMYFUNCTION("""COMPUTED_VALUE"""),"#REF!")</f>
        <v>#REF!</v>
      </c>
      <c r="G62" s="9" t="str">
        <f ca="1">IFERROR(__xludf.DUMMYFUNCTION("""COMPUTED_VALUE"""),"#REF!")</f>
        <v>#REF!</v>
      </c>
      <c r="H62" s="9" t="str">
        <f ca="1">IFERROR(__xludf.DUMMYFUNCTION("""COMPUTED_VALUE"""),"#REF!")</f>
        <v>#REF!</v>
      </c>
      <c r="I62" s="9" t="str">
        <f ca="1">IFERROR(__xludf.DUMMYFUNCTION("""COMPUTED_VALUE"""),"#REF!")</f>
        <v>#REF!</v>
      </c>
      <c r="J62" s="9" t="str">
        <f ca="1">IFERROR(__xludf.DUMMYFUNCTION("""COMPUTED_VALUE"""),"#REF!")</f>
        <v>#REF!</v>
      </c>
      <c r="K62" s="9" t="str">
        <f ca="1">IFERROR(__xludf.DUMMYFUNCTION("""COMPUTED_VALUE"""),"#REF!")</f>
        <v>#REF!</v>
      </c>
      <c r="L62" s="9" t="str">
        <f ca="1">IFERROR(__xludf.DUMMYFUNCTION("""COMPUTED_VALUE"""),"#REF!")</f>
        <v>#REF!</v>
      </c>
    </row>
    <row r="63" spans="2:12" x14ac:dyDescent="0.3">
      <c r="B63" s="11" t="str">
        <f ca="1">IFERROR(__xludf.DUMMYFUNCTION("""COMPUTED_VALUE"""),"Gia công kim loại ( kết cấu)")</f>
        <v>Gia công kim loại ( kết cấu)</v>
      </c>
      <c r="C63" s="11" t="str">
        <f ca="1">IFERROR(__xludf.DUMMYFUNCTION("""COMPUTED_VALUE"""),"鉄工")</f>
        <v>鉄工</v>
      </c>
      <c r="D63" s="11" t="str">
        <f ca="1">IFERROR(__xludf.DUMMYFUNCTION("""COMPUTED_VALUE"""),"Iron work")</f>
        <v>Iron work</v>
      </c>
      <c r="E63" s="8"/>
      <c r="F63" s="9" t="str">
        <f ca="1">IFERROR(__xludf.DUMMYFUNCTION("""COMPUTED_VALUE"""),"#REF!")</f>
        <v>#REF!</v>
      </c>
      <c r="G63" s="9" t="str">
        <f ca="1">IFERROR(__xludf.DUMMYFUNCTION("""COMPUTED_VALUE"""),"#REF!")</f>
        <v>#REF!</v>
      </c>
      <c r="H63" s="9" t="str">
        <f ca="1">IFERROR(__xludf.DUMMYFUNCTION("""COMPUTED_VALUE"""),"#REF!")</f>
        <v>#REF!</v>
      </c>
      <c r="I63" s="9" t="str">
        <f ca="1">IFERROR(__xludf.DUMMYFUNCTION("""COMPUTED_VALUE"""),"#REF!")</f>
        <v>#REF!</v>
      </c>
      <c r="J63" s="9" t="str">
        <f ca="1">IFERROR(__xludf.DUMMYFUNCTION("""COMPUTED_VALUE"""),"#REF!")</f>
        <v>#REF!</v>
      </c>
      <c r="K63" s="9" t="str">
        <f ca="1">IFERROR(__xludf.DUMMYFUNCTION("""COMPUTED_VALUE"""),"#REF!")</f>
        <v>#REF!</v>
      </c>
      <c r="L63" s="9" t="str">
        <f ca="1">IFERROR(__xludf.DUMMYFUNCTION("""COMPUTED_VALUE"""),"#REF!")</f>
        <v>#REF!</v>
      </c>
    </row>
    <row r="64" spans="2:12" x14ac:dyDescent="0.3">
      <c r="B64" s="11" t="str">
        <f ca="1">IFERROR(__xludf.DUMMYFUNCTION("""COMPUTED_VALUE"""),"Làm kim loại miếng tại nhà máy")</f>
        <v>Làm kim loại miếng tại nhà máy</v>
      </c>
      <c r="C64" s="11" t="str">
        <f ca="1">IFERROR(__xludf.DUMMYFUNCTION("""COMPUTED_VALUE"""),"工場板金")</f>
        <v>工場板金</v>
      </c>
      <c r="D64" s="11" t="str">
        <f ca="1">IFERROR(__xludf.DUMMYFUNCTION("""COMPUTED_VALUE"""),"Factory sheet metal work")</f>
        <v>Factory sheet metal work</v>
      </c>
      <c r="E64" s="8"/>
      <c r="F64" s="9" t="str">
        <f ca="1">IFERROR(__xludf.DUMMYFUNCTION("""COMPUTED_VALUE"""),"#REF!")</f>
        <v>#REF!</v>
      </c>
      <c r="G64" s="9" t="str">
        <f ca="1">IFERROR(__xludf.DUMMYFUNCTION("""COMPUTED_VALUE"""),"#REF!")</f>
        <v>#REF!</v>
      </c>
      <c r="H64" s="9" t="str">
        <f ca="1">IFERROR(__xludf.DUMMYFUNCTION("""COMPUTED_VALUE"""),"#REF!")</f>
        <v>#REF!</v>
      </c>
      <c r="I64" s="9" t="str">
        <f ca="1">IFERROR(__xludf.DUMMYFUNCTION("""COMPUTED_VALUE"""),"#REF!")</f>
        <v>#REF!</v>
      </c>
      <c r="J64" s="9" t="str">
        <f ca="1">IFERROR(__xludf.DUMMYFUNCTION("""COMPUTED_VALUE"""),"#REF!")</f>
        <v>#REF!</v>
      </c>
      <c r="K64" s="9" t="str">
        <f ca="1">IFERROR(__xludf.DUMMYFUNCTION("""COMPUTED_VALUE"""),"#REF!")</f>
        <v>#REF!</v>
      </c>
      <c r="L64" s="9" t="str">
        <f ca="1">IFERROR(__xludf.DUMMYFUNCTION("""COMPUTED_VALUE"""),"#REF!")</f>
        <v>#REF!</v>
      </c>
    </row>
    <row r="65" spans="2:12" x14ac:dyDescent="0.3">
      <c r="B65" s="11" t="str">
        <f ca="1">IFERROR(__xludf.DUMMYFUNCTION("""COMPUTED_VALUE"""),"Mạ điện")</f>
        <v>Mạ điện</v>
      </c>
      <c r="C65" s="11" t="str">
        <f ca="1">IFERROR(__xludf.DUMMYFUNCTION("""COMPUTED_VALUE"""),"めっき")</f>
        <v>めっき</v>
      </c>
      <c r="D65" s="11" t="str">
        <f ca="1">IFERROR(__xludf.DUMMYFUNCTION("""COMPUTED_VALUE"""),"Electroplating")</f>
        <v>Electroplating</v>
      </c>
      <c r="E65" s="8"/>
      <c r="F65" s="9" t="str">
        <f ca="1">IFERROR(__xludf.DUMMYFUNCTION("""COMPUTED_VALUE"""),"#REF!")</f>
        <v>#REF!</v>
      </c>
      <c r="G65" s="9" t="str">
        <f ca="1">IFERROR(__xludf.DUMMYFUNCTION("""COMPUTED_VALUE"""),"#REF!")</f>
        <v>#REF!</v>
      </c>
      <c r="H65" s="9" t="str">
        <f ca="1">IFERROR(__xludf.DUMMYFUNCTION("""COMPUTED_VALUE"""),"#REF!")</f>
        <v>#REF!</v>
      </c>
      <c r="I65" s="9" t="str">
        <f ca="1">IFERROR(__xludf.DUMMYFUNCTION("""COMPUTED_VALUE"""),"#REF!")</f>
        <v>#REF!</v>
      </c>
      <c r="J65" s="9" t="str">
        <f ca="1">IFERROR(__xludf.DUMMYFUNCTION("""COMPUTED_VALUE"""),"#REF!")</f>
        <v>#REF!</v>
      </c>
      <c r="K65" s="9" t="str">
        <f ca="1">IFERROR(__xludf.DUMMYFUNCTION("""COMPUTED_VALUE"""),"#REF!")</f>
        <v>#REF!</v>
      </c>
      <c r="L65" s="9" t="str">
        <f ca="1">IFERROR(__xludf.DUMMYFUNCTION("""COMPUTED_VALUE"""),"#REF!")</f>
        <v>#REF!</v>
      </c>
    </row>
    <row r="66" spans="2:12" x14ac:dyDescent="0.3">
      <c r="B66" s="11" t="str">
        <f ca="1">IFERROR(__xludf.DUMMYFUNCTION("""COMPUTED_VALUE"""),"Xử lý anốt nhôm")</f>
        <v>Xử lý anốt nhôm</v>
      </c>
      <c r="C66" s="11" t="str">
        <f ca="1">IFERROR(__xludf.DUMMYFUNCTION("""COMPUTED_VALUE"""),"アルミニウム陽極酸化処理")</f>
        <v>アルミニウム陽極酸化処理</v>
      </c>
      <c r="D66" s="11" t="str">
        <f ca="1">IFERROR(__xludf.DUMMYFUNCTION("""COMPUTED_VALUE"""),"Aluminum anodizing")</f>
        <v>Aluminum anodizing</v>
      </c>
      <c r="E66" s="8"/>
      <c r="F66" s="9" t="str">
        <f ca="1">IFERROR(__xludf.DUMMYFUNCTION("""COMPUTED_VALUE"""),"#REF!")</f>
        <v>#REF!</v>
      </c>
      <c r="G66" s="9" t="str">
        <f ca="1">IFERROR(__xludf.DUMMYFUNCTION("""COMPUTED_VALUE"""),"#REF!")</f>
        <v>#REF!</v>
      </c>
      <c r="H66" s="9" t="str">
        <f ca="1">IFERROR(__xludf.DUMMYFUNCTION("""COMPUTED_VALUE"""),"#REF!")</f>
        <v>#REF!</v>
      </c>
      <c r="I66" s="9" t="str">
        <f ca="1">IFERROR(__xludf.DUMMYFUNCTION("""COMPUTED_VALUE"""),"#REF!")</f>
        <v>#REF!</v>
      </c>
      <c r="J66" s="9" t="str">
        <f ca="1">IFERROR(__xludf.DUMMYFUNCTION("""COMPUTED_VALUE"""),"#REF!")</f>
        <v>#REF!</v>
      </c>
      <c r="K66" s="9" t="str">
        <f ca="1">IFERROR(__xludf.DUMMYFUNCTION("""COMPUTED_VALUE"""),"#REF!")</f>
        <v>#REF!</v>
      </c>
      <c r="L66" s="9" t="str">
        <f ca="1">IFERROR(__xludf.DUMMYFUNCTION("""COMPUTED_VALUE"""),"#REF!")</f>
        <v>#REF!</v>
      </c>
    </row>
    <row r="67" spans="2:12" x14ac:dyDescent="0.3">
      <c r="B67" s="11" t="str">
        <f ca="1">IFERROR(__xludf.DUMMYFUNCTION("""COMPUTED_VALUE"""),"Hoàn thiện, đánh bóng kim loại")</f>
        <v>Hoàn thiện, đánh bóng kim loại</v>
      </c>
      <c r="C67" s="11" t="str">
        <f ca="1">IFERROR(__xludf.DUMMYFUNCTION("""COMPUTED_VALUE"""),"仕上げ")</f>
        <v>仕上げ</v>
      </c>
      <c r="D67" s="11" t="str">
        <f ca="1">IFERROR(__xludf.DUMMYFUNCTION("""COMPUTED_VALUE"""),"Finishing")</f>
        <v>Finishing</v>
      </c>
      <c r="E67" s="8"/>
      <c r="F67" s="9" t="str">
        <f ca="1">IFERROR(__xludf.DUMMYFUNCTION("""COMPUTED_VALUE"""),"#REF!")</f>
        <v>#REF!</v>
      </c>
      <c r="G67" s="9" t="str">
        <f ca="1">IFERROR(__xludf.DUMMYFUNCTION("""COMPUTED_VALUE"""),"#REF!")</f>
        <v>#REF!</v>
      </c>
      <c r="H67" s="9" t="str">
        <f ca="1">IFERROR(__xludf.DUMMYFUNCTION("""COMPUTED_VALUE"""),"#REF!")</f>
        <v>#REF!</v>
      </c>
      <c r="I67" s="9" t="str">
        <f ca="1">IFERROR(__xludf.DUMMYFUNCTION("""COMPUTED_VALUE"""),"#REF!")</f>
        <v>#REF!</v>
      </c>
      <c r="J67" s="9" t="str">
        <f ca="1">IFERROR(__xludf.DUMMYFUNCTION("""COMPUTED_VALUE"""),"#REF!")</f>
        <v>#REF!</v>
      </c>
      <c r="K67" s="9" t="str">
        <f ca="1">IFERROR(__xludf.DUMMYFUNCTION("""COMPUTED_VALUE"""),"#REF!")</f>
        <v>#REF!</v>
      </c>
      <c r="L67" s="9" t="str">
        <f ca="1">IFERROR(__xludf.DUMMYFUNCTION("""COMPUTED_VALUE"""),"#REF!")</f>
        <v>#REF!</v>
      </c>
    </row>
    <row r="68" spans="2:12" x14ac:dyDescent="0.3">
      <c r="B68" s="11" t="str">
        <f ca="1">IFERROR(__xludf.DUMMYFUNCTION("""COMPUTED_VALUE"""),"Kiểm tra máy")</f>
        <v>Kiểm tra máy</v>
      </c>
      <c r="C68" s="11" t="str">
        <f ca="1">IFERROR(__xludf.DUMMYFUNCTION("""COMPUTED_VALUE"""),"機械検査")</f>
        <v>機械検査</v>
      </c>
      <c r="D68" s="11" t="str">
        <f ca="1">IFERROR(__xludf.DUMMYFUNCTION("""COMPUTED_VALUE"""),"Machine inspection")</f>
        <v>Machine inspection</v>
      </c>
      <c r="E68" s="8"/>
      <c r="F68" s="9" t="str">
        <f ca="1">IFERROR(__xludf.DUMMYFUNCTION("""COMPUTED_VALUE"""),"#REF!")</f>
        <v>#REF!</v>
      </c>
      <c r="G68" s="9" t="str">
        <f ca="1">IFERROR(__xludf.DUMMYFUNCTION("""COMPUTED_VALUE"""),"#REF!")</f>
        <v>#REF!</v>
      </c>
      <c r="H68" s="9" t="str">
        <f ca="1">IFERROR(__xludf.DUMMYFUNCTION("""COMPUTED_VALUE"""),"#REF!")</f>
        <v>#REF!</v>
      </c>
      <c r="I68" s="9" t="str">
        <f ca="1">IFERROR(__xludf.DUMMYFUNCTION("""COMPUTED_VALUE"""),"#REF!")</f>
        <v>#REF!</v>
      </c>
      <c r="J68" s="9" t="str">
        <f ca="1">IFERROR(__xludf.DUMMYFUNCTION("""COMPUTED_VALUE"""),"#REF!")</f>
        <v>#REF!</v>
      </c>
      <c r="K68" s="9" t="str">
        <f ca="1">IFERROR(__xludf.DUMMYFUNCTION("""COMPUTED_VALUE"""),"#REF!")</f>
        <v>#REF!</v>
      </c>
      <c r="L68" s="9" t="str">
        <f ca="1">IFERROR(__xludf.DUMMYFUNCTION("""COMPUTED_VALUE"""),"#REF!")</f>
        <v>#REF!</v>
      </c>
    </row>
    <row r="69" spans="2:12" x14ac:dyDescent="0.3">
      <c r="B69" s="11" t="str">
        <f ca="1">IFERROR(__xludf.DUMMYFUNCTION("""COMPUTED_VALUE"""),"Bảo dưỡng máy móc")</f>
        <v>Bảo dưỡng máy móc</v>
      </c>
      <c r="C69" s="11" t="str">
        <f ca="1">IFERROR(__xludf.DUMMYFUNCTION("""COMPUTED_VALUE"""),"機械保全")</f>
        <v>機械保全</v>
      </c>
      <c r="D69" s="11" t="str">
        <f ca="1">IFERROR(__xludf.DUMMYFUNCTION("""COMPUTED_VALUE"""),"Machine maintenance")</f>
        <v>Machine maintenance</v>
      </c>
      <c r="E69" s="8"/>
      <c r="F69" s="9" t="str">
        <f ca="1">IFERROR(__xludf.DUMMYFUNCTION("""COMPUTED_VALUE"""),"#REF!")</f>
        <v>#REF!</v>
      </c>
      <c r="G69" s="9" t="str">
        <f ca="1">IFERROR(__xludf.DUMMYFUNCTION("""COMPUTED_VALUE"""),"#REF!")</f>
        <v>#REF!</v>
      </c>
      <c r="H69" s="9" t="str">
        <f ca="1">IFERROR(__xludf.DUMMYFUNCTION("""COMPUTED_VALUE"""),"#REF!")</f>
        <v>#REF!</v>
      </c>
      <c r="I69" s="9" t="str">
        <f ca="1">IFERROR(__xludf.DUMMYFUNCTION("""COMPUTED_VALUE"""),"#REF!")</f>
        <v>#REF!</v>
      </c>
      <c r="J69" s="9" t="str">
        <f ca="1">IFERROR(__xludf.DUMMYFUNCTION("""COMPUTED_VALUE"""),"#REF!")</f>
        <v>#REF!</v>
      </c>
      <c r="K69" s="9" t="str">
        <f ca="1">IFERROR(__xludf.DUMMYFUNCTION("""COMPUTED_VALUE"""),"#REF!")</f>
        <v>#REF!</v>
      </c>
      <c r="L69" s="9" t="str">
        <f ca="1">IFERROR(__xludf.DUMMYFUNCTION("""COMPUTED_VALUE"""),"#REF!")</f>
        <v>#REF!</v>
      </c>
    </row>
    <row r="70" spans="2:12" x14ac:dyDescent="0.3">
      <c r="B70" s="11" t="str">
        <f ca="1">IFERROR(__xludf.DUMMYFUNCTION("""COMPUTED_VALUE"""),"Lắp ráp thiết bị và máy móc điện tử")</f>
        <v>Lắp ráp thiết bị và máy móc điện tử</v>
      </c>
      <c r="C70" s="11" t="str">
        <f ca="1">IFERROR(__xludf.DUMMYFUNCTION("""COMPUTED_VALUE"""),"電子機器組立て")</f>
        <v>電子機器組立て</v>
      </c>
      <c r="D70" s="11" t="str">
        <f ca="1">IFERROR(__xludf.DUMMYFUNCTION("""COMPUTED_VALUE"""),"Electronic equipment assembling")</f>
        <v>Electronic equipment assembling</v>
      </c>
      <c r="E70" s="8"/>
      <c r="F70" s="9" t="str">
        <f ca="1">IFERROR(__xludf.DUMMYFUNCTION("""COMPUTED_VALUE"""),"#REF!")</f>
        <v>#REF!</v>
      </c>
      <c r="G70" s="9" t="str">
        <f ca="1">IFERROR(__xludf.DUMMYFUNCTION("""COMPUTED_VALUE"""),"#REF!")</f>
        <v>#REF!</v>
      </c>
      <c r="H70" s="9" t="str">
        <f ca="1">IFERROR(__xludf.DUMMYFUNCTION("""COMPUTED_VALUE"""),"#REF!")</f>
        <v>#REF!</v>
      </c>
      <c r="I70" s="9" t="str">
        <f ca="1">IFERROR(__xludf.DUMMYFUNCTION("""COMPUTED_VALUE"""),"#REF!")</f>
        <v>#REF!</v>
      </c>
      <c r="J70" s="9" t="str">
        <f ca="1">IFERROR(__xludf.DUMMYFUNCTION("""COMPUTED_VALUE"""),"#REF!")</f>
        <v>#REF!</v>
      </c>
      <c r="K70" s="9" t="str">
        <f ca="1">IFERROR(__xludf.DUMMYFUNCTION("""COMPUTED_VALUE"""),"#REF!")</f>
        <v>#REF!</v>
      </c>
      <c r="L70" s="9" t="str">
        <f ca="1">IFERROR(__xludf.DUMMYFUNCTION("""COMPUTED_VALUE"""),"#REF!")</f>
        <v>#REF!</v>
      </c>
    </row>
    <row r="71" spans="2:12" x14ac:dyDescent="0.3">
      <c r="B71" s="11" t="str">
        <f ca="1">IFERROR(__xludf.DUMMYFUNCTION("""COMPUTED_VALUE"""),"Lắp ráp thiết bị và các máy điện")</f>
        <v>Lắp ráp thiết bị và các máy điện</v>
      </c>
      <c r="C71" s="11" t="str">
        <f ca="1">IFERROR(__xludf.DUMMYFUNCTION("""COMPUTED_VALUE"""),"電気機器組立て")</f>
        <v>電気機器組立て</v>
      </c>
      <c r="D71" s="11" t="str">
        <f ca="1">IFERROR(__xludf.DUMMYFUNCTION("""COMPUTED_VALUE"""),"Electric equipment assembling")</f>
        <v>Electric equipment assembling</v>
      </c>
      <c r="E71" s="8"/>
      <c r="F71" s="9" t="str">
        <f ca="1">IFERROR(__xludf.DUMMYFUNCTION("""COMPUTED_VALUE"""),"#REF!")</f>
        <v>#REF!</v>
      </c>
      <c r="G71" s="9" t="str">
        <f ca="1">IFERROR(__xludf.DUMMYFUNCTION("""COMPUTED_VALUE"""),"#REF!")</f>
        <v>#REF!</v>
      </c>
      <c r="H71" s="9" t="str">
        <f ca="1">IFERROR(__xludf.DUMMYFUNCTION("""COMPUTED_VALUE"""),"#REF!")</f>
        <v>#REF!</v>
      </c>
      <c r="I71" s="9" t="str">
        <f ca="1">IFERROR(__xludf.DUMMYFUNCTION("""COMPUTED_VALUE"""),"#REF!")</f>
        <v>#REF!</v>
      </c>
      <c r="J71" s="9" t="str">
        <f ca="1">IFERROR(__xludf.DUMMYFUNCTION("""COMPUTED_VALUE"""),"#REF!")</f>
        <v>#REF!</v>
      </c>
      <c r="K71" s="9" t="str">
        <f ca="1">IFERROR(__xludf.DUMMYFUNCTION("""COMPUTED_VALUE"""),"#REF!")</f>
        <v>#REF!</v>
      </c>
      <c r="L71" s="9" t="str">
        <f ca="1">IFERROR(__xludf.DUMMYFUNCTION("""COMPUTED_VALUE"""),"#REF!")</f>
        <v>#REF!</v>
      </c>
    </row>
    <row r="72" spans="2:12" x14ac:dyDescent="0.3">
      <c r="B72" s="11" t="str">
        <f ca="1">IFERROR(__xludf.DUMMYFUNCTION("""COMPUTED_VALUE"""),"Sản xuất bảng mạch in")</f>
        <v>Sản xuất bảng mạch in</v>
      </c>
      <c r="C72" s="11" t="str">
        <f ca="1">IFERROR(__xludf.DUMMYFUNCTION("""COMPUTED_VALUE"""),"プリント配線板製造")</f>
        <v>プリント配線板製造</v>
      </c>
      <c r="D72" s="11" t="str">
        <f ca="1">IFERROR(__xludf.DUMMYFUNCTION("""COMPUTED_VALUE"""),"Print wiring board manufacturing")</f>
        <v>Print wiring board manufacturing</v>
      </c>
      <c r="E72" s="8"/>
      <c r="F72" s="9" t="str">
        <f ca="1">IFERROR(__xludf.DUMMYFUNCTION("""COMPUTED_VALUE"""),"#REF!")</f>
        <v>#REF!</v>
      </c>
      <c r="G72" s="9" t="str">
        <f ca="1">IFERROR(__xludf.DUMMYFUNCTION("""COMPUTED_VALUE"""),"#REF!")</f>
        <v>#REF!</v>
      </c>
      <c r="H72" s="9" t="str">
        <f ca="1">IFERROR(__xludf.DUMMYFUNCTION("""COMPUTED_VALUE"""),"#REF!")</f>
        <v>#REF!</v>
      </c>
      <c r="I72" s="9" t="str">
        <f ca="1">IFERROR(__xludf.DUMMYFUNCTION("""COMPUTED_VALUE"""),"#REF!")</f>
        <v>#REF!</v>
      </c>
      <c r="J72" s="9" t="str">
        <f ca="1">IFERROR(__xludf.DUMMYFUNCTION("""COMPUTED_VALUE"""),"#REF!")</f>
        <v>#REF!</v>
      </c>
      <c r="K72" s="9" t="str">
        <f ca="1">IFERROR(__xludf.DUMMYFUNCTION("""COMPUTED_VALUE"""),"#REF!")</f>
        <v>#REF!</v>
      </c>
      <c r="L72" s="9" t="str">
        <f ca="1">IFERROR(__xludf.DUMMYFUNCTION("""COMPUTED_VALUE"""),"#REF!")</f>
        <v>#REF!</v>
      </c>
    </row>
    <row r="73" spans="2:12" ht="17.399999999999999" x14ac:dyDescent="0.3">
      <c r="B73" s="6" t="str">
        <f ca="1">IFERROR(__xludf.DUMMYFUNCTION("""COMPUTED_VALUE"""),"Ngành nghề khac")</f>
        <v>Ngành nghề khac</v>
      </c>
      <c r="C73" s="6" t="str">
        <f ca="1">IFERROR(__xludf.DUMMYFUNCTION("""COMPUTED_VALUE"""),"その他")</f>
        <v>その他</v>
      </c>
      <c r="D73" s="11" t="str">
        <f ca="1">IFERROR(__xludf.DUMMYFUNCTION("""COMPUTED_VALUE"""),"7. Others")</f>
        <v>7. Others</v>
      </c>
      <c r="E73" s="8"/>
      <c r="F73" s="9" t="str">
        <f ca="1">IFERROR(__xludf.DUMMYFUNCTION("""COMPUTED_VALUE"""),"#REF!")</f>
        <v>#REF!</v>
      </c>
      <c r="G73" s="9" t="str">
        <f ca="1">IFERROR(__xludf.DUMMYFUNCTION("""COMPUTED_VALUE"""),"#REF!")</f>
        <v>#REF!</v>
      </c>
      <c r="H73" s="9" t="str">
        <f ca="1">IFERROR(__xludf.DUMMYFUNCTION("""COMPUTED_VALUE"""),"#REF!")</f>
        <v>#REF!</v>
      </c>
      <c r="I73" s="9" t="str">
        <f ca="1">IFERROR(__xludf.DUMMYFUNCTION("""COMPUTED_VALUE"""),"#REF!")</f>
        <v>#REF!</v>
      </c>
      <c r="J73" s="9" t="str">
        <f ca="1">IFERROR(__xludf.DUMMYFUNCTION("""COMPUTED_VALUE"""),"#REF!")</f>
        <v>#REF!</v>
      </c>
      <c r="K73" s="9" t="str">
        <f ca="1">IFERROR(__xludf.DUMMYFUNCTION("""COMPUTED_VALUE"""),"#REF!")</f>
        <v>#REF!</v>
      </c>
      <c r="L73" s="9" t="str">
        <f ca="1">IFERROR(__xludf.DUMMYFUNCTION("""COMPUTED_VALUE"""),"#REF!")</f>
        <v>#REF!</v>
      </c>
    </row>
    <row r="74" spans="2:12" x14ac:dyDescent="0.3">
      <c r="B74" s="11" t="str">
        <f ca="1">IFERROR(__xludf.DUMMYFUNCTION("""COMPUTED_VALUE"""),"Làm đồ đạc trong nhà")</f>
        <v>Làm đồ đạc trong nhà</v>
      </c>
      <c r="C74" s="11" t="str">
        <f ca="1">IFERROR(__xludf.DUMMYFUNCTION("""COMPUTED_VALUE"""),"家具製作")</f>
        <v>家具製作</v>
      </c>
      <c r="D74" s="11" t="str">
        <f ca="1">IFERROR(__xludf.DUMMYFUNCTION("""COMPUTED_VALUE"""),"Furniture making")</f>
        <v>Furniture making</v>
      </c>
      <c r="E74" s="8"/>
      <c r="F74" s="9" t="str">
        <f ca="1">IFERROR(__xludf.DUMMYFUNCTION("""COMPUTED_VALUE"""),"#REF!")</f>
        <v>#REF!</v>
      </c>
      <c r="G74" s="9" t="str">
        <f ca="1">IFERROR(__xludf.DUMMYFUNCTION("""COMPUTED_VALUE"""),"#REF!")</f>
        <v>#REF!</v>
      </c>
      <c r="H74" s="9" t="str">
        <f ca="1">IFERROR(__xludf.DUMMYFUNCTION("""COMPUTED_VALUE"""),"#REF!")</f>
        <v>#REF!</v>
      </c>
      <c r="I74" s="9" t="str">
        <f ca="1">IFERROR(__xludf.DUMMYFUNCTION("""COMPUTED_VALUE"""),"#REF!")</f>
        <v>#REF!</v>
      </c>
      <c r="J74" s="9" t="str">
        <f ca="1">IFERROR(__xludf.DUMMYFUNCTION("""COMPUTED_VALUE"""),"#REF!")</f>
        <v>#REF!</v>
      </c>
      <c r="K74" s="9" t="str">
        <f ca="1">IFERROR(__xludf.DUMMYFUNCTION("""COMPUTED_VALUE"""),"#REF!")</f>
        <v>#REF!</v>
      </c>
      <c r="L74" s="9" t="str">
        <f ca="1">IFERROR(__xludf.DUMMYFUNCTION("""COMPUTED_VALUE"""),"#REF!")</f>
        <v>#REF!</v>
      </c>
    </row>
    <row r="75" spans="2:12" x14ac:dyDescent="0.3">
      <c r="B75" s="11" t="str">
        <f ca="1">IFERROR(__xludf.DUMMYFUNCTION("""COMPUTED_VALUE"""),"In")</f>
        <v>In</v>
      </c>
      <c r="C75" s="11" t="str">
        <f ca="1">IFERROR(__xludf.DUMMYFUNCTION("""COMPUTED_VALUE"""),"印刷")</f>
        <v>印刷</v>
      </c>
      <c r="D75" s="11" t="str">
        <f ca="1">IFERROR(__xludf.DUMMYFUNCTION("""COMPUTED_VALUE"""),"Printing")</f>
        <v>Printing</v>
      </c>
      <c r="E75" s="8"/>
      <c r="F75" s="9" t="str">
        <f ca="1">IFERROR(__xludf.DUMMYFUNCTION("""COMPUTED_VALUE"""),"#REF!")</f>
        <v>#REF!</v>
      </c>
      <c r="G75" s="9" t="str">
        <f ca="1">IFERROR(__xludf.DUMMYFUNCTION("""COMPUTED_VALUE"""),"#REF!")</f>
        <v>#REF!</v>
      </c>
      <c r="H75" s="9" t="str">
        <f ca="1">IFERROR(__xludf.DUMMYFUNCTION("""COMPUTED_VALUE"""),"#REF!")</f>
        <v>#REF!</v>
      </c>
      <c r="I75" s="9" t="str">
        <f ca="1">IFERROR(__xludf.DUMMYFUNCTION("""COMPUTED_VALUE"""),"#REF!")</f>
        <v>#REF!</v>
      </c>
      <c r="J75" s="9" t="str">
        <f ca="1">IFERROR(__xludf.DUMMYFUNCTION("""COMPUTED_VALUE"""),"#REF!")</f>
        <v>#REF!</v>
      </c>
      <c r="K75" s="9" t="str">
        <f ca="1">IFERROR(__xludf.DUMMYFUNCTION("""COMPUTED_VALUE"""),"#REF!")</f>
        <v>#REF!</v>
      </c>
      <c r="L75" s="9" t="str">
        <f ca="1">IFERROR(__xludf.DUMMYFUNCTION("""COMPUTED_VALUE"""),"#REF!")</f>
        <v>#REF!</v>
      </c>
    </row>
    <row r="76" spans="2:12" x14ac:dyDescent="0.3">
      <c r="B76" s="11" t="str">
        <f ca="1">IFERROR(__xludf.DUMMYFUNCTION("""COMPUTED_VALUE"""),"Đóng sách")</f>
        <v>Đóng sách</v>
      </c>
      <c r="C76" s="11" t="str">
        <f ca="1">IFERROR(__xludf.DUMMYFUNCTION("""COMPUTED_VALUE"""),"製本")</f>
        <v>製本</v>
      </c>
      <c r="D76" s="11" t="str">
        <f ca="1">IFERROR(__xludf.DUMMYFUNCTION("""COMPUTED_VALUE"""),"Book binding")</f>
        <v>Book binding</v>
      </c>
      <c r="E76" s="8"/>
      <c r="F76" s="9" t="str">
        <f ca="1">IFERROR(__xludf.DUMMYFUNCTION("""COMPUTED_VALUE"""),"#REF!")</f>
        <v>#REF!</v>
      </c>
      <c r="G76" s="9" t="str">
        <f ca="1">IFERROR(__xludf.DUMMYFUNCTION("""COMPUTED_VALUE"""),"#REF!")</f>
        <v>#REF!</v>
      </c>
      <c r="H76" s="9" t="str">
        <f ca="1">IFERROR(__xludf.DUMMYFUNCTION("""COMPUTED_VALUE"""),"#REF!")</f>
        <v>#REF!</v>
      </c>
      <c r="I76" s="9" t="str">
        <f ca="1">IFERROR(__xludf.DUMMYFUNCTION("""COMPUTED_VALUE"""),"#REF!")</f>
        <v>#REF!</v>
      </c>
      <c r="J76" s="9" t="str">
        <f ca="1">IFERROR(__xludf.DUMMYFUNCTION("""COMPUTED_VALUE"""),"#REF!")</f>
        <v>#REF!</v>
      </c>
      <c r="K76" s="9" t="str">
        <f ca="1">IFERROR(__xludf.DUMMYFUNCTION("""COMPUTED_VALUE"""),"#REF!")</f>
        <v>#REF!</v>
      </c>
      <c r="L76" s="9" t="str">
        <f ca="1">IFERROR(__xludf.DUMMYFUNCTION("""COMPUTED_VALUE"""),"#REF!")</f>
        <v>#REF!</v>
      </c>
    </row>
    <row r="77" spans="2:12" x14ac:dyDescent="0.3">
      <c r="B77" s="11" t="str">
        <f ca="1">IFERROR(__xludf.DUMMYFUNCTION("""COMPUTED_VALUE"""),"Đúc đồ nhựa")</f>
        <v>Đúc đồ nhựa</v>
      </c>
      <c r="C77" s="11" t="str">
        <f ca="1">IFERROR(__xludf.DUMMYFUNCTION("""COMPUTED_VALUE"""),"プラスチック成形")</f>
        <v>プラスチック成形</v>
      </c>
      <c r="D77" s="11" t="str">
        <f ca="1">IFERROR(__xludf.DUMMYFUNCTION("""COMPUTED_VALUE"""),"Plastic molding")</f>
        <v>Plastic molding</v>
      </c>
      <c r="E77" s="8"/>
      <c r="F77" s="9" t="str">
        <f ca="1">IFERROR(__xludf.DUMMYFUNCTION("""COMPUTED_VALUE"""),"#REF!")</f>
        <v>#REF!</v>
      </c>
      <c r="G77" s="9" t="str">
        <f ca="1">IFERROR(__xludf.DUMMYFUNCTION("""COMPUTED_VALUE"""),"#REF!")</f>
        <v>#REF!</v>
      </c>
      <c r="H77" s="9" t="str">
        <f ca="1">IFERROR(__xludf.DUMMYFUNCTION("""COMPUTED_VALUE"""),"#REF!")</f>
        <v>#REF!</v>
      </c>
      <c r="I77" s="9" t="str">
        <f ca="1">IFERROR(__xludf.DUMMYFUNCTION("""COMPUTED_VALUE"""),"#REF!")</f>
        <v>#REF!</v>
      </c>
      <c r="J77" s="9" t="str">
        <f ca="1">IFERROR(__xludf.DUMMYFUNCTION("""COMPUTED_VALUE"""),"#REF!")</f>
        <v>#REF!</v>
      </c>
      <c r="K77" s="9" t="str">
        <f ca="1">IFERROR(__xludf.DUMMYFUNCTION("""COMPUTED_VALUE"""),"#REF!")</f>
        <v>#REF!</v>
      </c>
      <c r="L77" s="9" t="str">
        <f ca="1">IFERROR(__xludf.DUMMYFUNCTION("""COMPUTED_VALUE"""),"#REF!")</f>
        <v>#REF!</v>
      </c>
    </row>
    <row r="78" spans="2:12" x14ac:dyDescent="0.3">
      <c r="B78" s="11" t="str">
        <f ca="1">IFERROR(__xludf.DUMMYFUNCTION("""COMPUTED_VALUE"""),"Đúc chất dẻo có cốt")</f>
        <v>Đúc chất dẻo có cốt</v>
      </c>
      <c r="C78" s="11" t="str">
        <f ca="1">IFERROR(__xludf.DUMMYFUNCTION("""COMPUTED_VALUE"""),"強化プラスチック成形")</f>
        <v>強化プラスチック成形</v>
      </c>
      <c r="D78" s="11" t="str">
        <f ca="1">IFERROR(__xludf.DUMMYFUNCTION("""COMPUTED_VALUE"""),"Reinforced plastic molding")</f>
        <v>Reinforced plastic molding</v>
      </c>
      <c r="E78" s="8"/>
      <c r="F78" s="9" t="str">
        <f ca="1">IFERROR(__xludf.DUMMYFUNCTION("""COMPUTED_VALUE"""),"#REF!")</f>
        <v>#REF!</v>
      </c>
      <c r="G78" s="9" t="str">
        <f ca="1">IFERROR(__xludf.DUMMYFUNCTION("""COMPUTED_VALUE"""),"#REF!")</f>
        <v>#REF!</v>
      </c>
      <c r="H78" s="9" t="str">
        <f ca="1">IFERROR(__xludf.DUMMYFUNCTION("""COMPUTED_VALUE"""),"#REF!")</f>
        <v>#REF!</v>
      </c>
      <c r="I78" s="9" t="str">
        <f ca="1">IFERROR(__xludf.DUMMYFUNCTION("""COMPUTED_VALUE"""),"#REF!")</f>
        <v>#REF!</v>
      </c>
      <c r="J78" s="9" t="str">
        <f ca="1">IFERROR(__xludf.DUMMYFUNCTION("""COMPUTED_VALUE"""),"#REF!")</f>
        <v>#REF!</v>
      </c>
      <c r="K78" s="9" t="str">
        <f ca="1">IFERROR(__xludf.DUMMYFUNCTION("""COMPUTED_VALUE"""),"#REF!")</f>
        <v>#REF!</v>
      </c>
      <c r="L78" s="9" t="str">
        <f ca="1">IFERROR(__xludf.DUMMYFUNCTION("""COMPUTED_VALUE"""),"#REF!")</f>
        <v>#REF!</v>
      </c>
    </row>
    <row r="79" spans="2:12" x14ac:dyDescent="0.3">
      <c r="B79" s="11" t="str">
        <f ca="1">IFERROR(__xludf.DUMMYFUNCTION("""COMPUTED_VALUE"""),"Sơn")</f>
        <v>Sơn</v>
      </c>
      <c r="C79" s="11" t="str">
        <f ca="1">IFERROR(__xludf.DUMMYFUNCTION("""COMPUTED_VALUE"""),"塗装")</f>
        <v>塗装</v>
      </c>
      <c r="D79" s="11" t="str">
        <f ca="1">IFERROR(__xludf.DUMMYFUNCTION("""COMPUTED_VALUE"""),"Painting")</f>
        <v>Painting</v>
      </c>
      <c r="E79" s="8"/>
      <c r="F79" s="9" t="str">
        <f ca="1">IFERROR(__xludf.DUMMYFUNCTION("""COMPUTED_VALUE"""),"#REF!")</f>
        <v>#REF!</v>
      </c>
      <c r="G79" s="9" t="str">
        <f ca="1">IFERROR(__xludf.DUMMYFUNCTION("""COMPUTED_VALUE"""),"#REF!")</f>
        <v>#REF!</v>
      </c>
      <c r="H79" s="9" t="str">
        <f ca="1">IFERROR(__xludf.DUMMYFUNCTION("""COMPUTED_VALUE"""),"#REF!")</f>
        <v>#REF!</v>
      </c>
      <c r="I79" s="9" t="str">
        <f ca="1">IFERROR(__xludf.DUMMYFUNCTION("""COMPUTED_VALUE"""),"#REF!")</f>
        <v>#REF!</v>
      </c>
      <c r="J79" s="9" t="str">
        <f ca="1">IFERROR(__xludf.DUMMYFUNCTION("""COMPUTED_VALUE"""),"#REF!")</f>
        <v>#REF!</v>
      </c>
      <c r="K79" s="9" t="str">
        <f ca="1">IFERROR(__xludf.DUMMYFUNCTION("""COMPUTED_VALUE"""),"#REF!")</f>
        <v>#REF!</v>
      </c>
      <c r="L79" s="9" t="str">
        <f ca="1">IFERROR(__xludf.DUMMYFUNCTION("""COMPUTED_VALUE"""),"#REF!")</f>
        <v>#REF!</v>
      </c>
    </row>
    <row r="80" spans="2:12" x14ac:dyDescent="0.3">
      <c r="B80" s="11" t="str">
        <f ca="1">IFERROR(__xludf.DUMMYFUNCTION("""COMPUTED_VALUE"""),"Hàn")</f>
        <v>Hàn</v>
      </c>
      <c r="C80" s="11" t="str">
        <f ca="1">IFERROR(__xludf.DUMMYFUNCTION("""COMPUTED_VALUE"""),"溶接")</f>
        <v>溶接</v>
      </c>
      <c r="D80" s="11" t="str">
        <f ca="1">IFERROR(__xludf.DUMMYFUNCTION("""COMPUTED_VALUE"""),"Welding*")</f>
        <v>Welding*</v>
      </c>
      <c r="E80" s="8"/>
      <c r="F80" s="9" t="str">
        <f ca="1">IFERROR(__xludf.DUMMYFUNCTION("""COMPUTED_VALUE"""),"#REF!")</f>
        <v>#REF!</v>
      </c>
      <c r="G80" s="9" t="str">
        <f ca="1">IFERROR(__xludf.DUMMYFUNCTION("""COMPUTED_VALUE"""),"#REF!")</f>
        <v>#REF!</v>
      </c>
      <c r="H80" s="9" t="str">
        <f ca="1">IFERROR(__xludf.DUMMYFUNCTION("""COMPUTED_VALUE"""),"#REF!")</f>
        <v>#REF!</v>
      </c>
      <c r="I80" s="9" t="str">
        <f ca="1">IFERROR(__xludf.DUMMYFUNCTION("""COMPUTED_VALUE"""),"#REF!")</f>
        <v>#REF!</v>
      </c>
      <c r="J80" s="9" t="str">
        <f ca="1">IFERROR(__xludf.DUMMYFUNCTION("""COMPUTED_VALUE"""),"#REF!")</f>
        <v>#REF!</v>
      </c>
      <c r="K80" s="9" t="str">
        <f ca="1">IFERROR(__xludf.DUMMYFUNCTION("""COMPUTED_VALUE"""),"#REF!")</f>
        <v>#REF!</v>
      </c>
      <c r="L80" s="9" t="str">
        <f ca="1">IFERROR(__xludf.DUMMYFUNCTION("""COMPUTED_VALUE"""),"#REF!")</f>
        <v>#REF!</v>
      </c>
    </row>
    <row r="81" spans="2:12" x14ac:dyDescent="0.3">
      <c r="B81" s="11" t="str">
        <f ca="1">IFERROR(__xludf.DUMMYFUNCTION("""COMPUTED_VALUE"""),"Đóng gói công nghiệp")</f>
        <v>Đóng gói công nghiệp</v>
      </c>
      <c r="C81" s="11" t="str">
        <f ca="1">IFERROR(__xludf.DUMMYFUNCTION("""COMPUTED_VALUE"""),"工業包装")</f>
        <v>工業包装</v>
      </c>
      <c r="D81" s="11" t="str">
        <f ca="1">IFERROR(__xludf.DUMMYFUNCTION("""COMPUTED_VALUE"""),"Industrial packaging")</f>
        <v>Industrial packaging</v>
      </c>
      <c r="E81" s="8"/>
      <c r="F81" s="9" t="str">
        <f ca="1">IFERROR(__xludf.DUMMYFUNCTION("""COMPUTED_VALUE"""),"#REF!")</f>
        <v>#REF!</v>
      </c>
      <c r="G81" s="9" t="str">
        <f ca="1">IFERROR(__xludf.DUMMYFUNCTION("""COMPUTED_VALUE"""),"#REF!")</f>
        <v>#REF!</v>
      </c>
      <c r="H81" s="9" t="str">
        <f ca="1">IFERROR(__xludf.DUMMYFUNCTION("""COMPUTED_VALUE"""),"#REF!")</f>
        <v>#REF!</v>
      </c>
      <c r="I81" s="9" t="str">
        <f ca="1">IFERROR(__xludf.DUMMYFUNCTION("""COMPUTED_VALUE"""),"#REF!")</f>
        <v>#REF!</v>
      </c>
      <c r="J81" s="9" t="str">
        <f ca="1">IFERROR(__xludf.DUMMYFUNCTION("""COMPUTED_VALUE"""),"#REF!")</f>
        <v>#REF!</v>
      </c>
      <c r="K81" s="9" t="str">
        <f ca="1">IFERROR(__xludf.DUMMYFUNCTION("""COMPUTED_VALUE"""),"#REF!")</f>
        <v>#REF!</v>
      </c>
      <c r="L81" s="9" t="str">
        <f ca="1">IFERROR(__xludf.DUMMYFUNCTION("""COMPUTED_VALUE"""),"#REF!")</f>
        <v>#REF!</v>
      </c>
    </row>
    <row r="82" spans="2:12" x14ac:dyDescent="0.3">
      <c r="B82" s="11" t="str">
        <f ca="1">IFERROR(__xludf.DUMMYFUNCTION("""COMPUTED_VALUE"""),"Làm thùng các tông")</f>
        <v>Làm thùng các tông</v>
      </c>
      <c r="C82" s="11" t="str">
        <f ca="1">IFERROR(__xludf.DUMMYFUNCTION("""COMPUTED_VALUE"""),"紙器・段ボール箱製造")</f>
        <v>紙器・段ボール箱製造</v>
      </c>
      <c r="D82" s="11" t="str">
        <f ca="1">IFERROR(__xludf.DUMMYFUNCTION("""COMPUTED_VALUE"""),"Carton box and corrugated card board box making")</f>
        <v>Carton box and corrugated card board box making</v>
      </c>
      <c r="E82" s="8"/>
      <c r="F82" s="9" t="str">
        <f ca="1">IFERROR(__xludf.DUMMYFUNCTION("""COMPUTED_VALUE"""),"#REF!")</f>
        <v>#REF!</v>
      </c>
      <c r="G82" s="9" t="str">
        <f ca="1">IFERROR(__xludf.DUMMYFUNCTION("""COMPUTED_VALUE"""),"#REF!")</f>
        <v>#REF!</v>
      </c>
      <c r="H82" s="9" t="str">
        <f ca="1">IFERROR(__xludf.DUMMYFUNCTION("""COMPUTED_VALUE"""),"#REF!")</f>
        <v>#REF!</v>
      </c>
      <c r="I82" s="9" t="str">
        <f ca="1">IFERROR(__xludf.DUMMYFUNCTION("""COMPUTED_VALUE"""),"#REF!")</f>
        <v>#REF!</v>
      </c>
      <c r="J82" s="9" t="str">
        <f ca="1">IFERROR(__xludf.DUMMYFUNCTION("""COMPUTED_VALUE"""),"#REF!")</f>
        <v>#REF!</v>
      </c>
      <c r="K82" s="9" t="str">
        <f ca="1">IFERROR(__xludf.DUMMYFUNCTION("""COMPUTED_VALUE"""),"#REF!")</f>
        <v>#REF!</v>
      </c>
      <c r="L82" s="9" t="str">
        <f ca="1">IFERROR(__xludf.DUMMYFUNCTION("""COMPUTED_VALUE"""),"#REF!")</f>
        <v>#REF!</v>
      </c>
    </row>
    <row r="83" spans="2:12" x14ac:dyDescent="0.3">
      <c r="B83" s="11" t="str">
        <f ca="1">IFERROR(__xludf.DUMMYFUNCTION("""COMPUTED_VALUE"""),"Sản xuất gốm công nghiệp")</f>
        <v>Sản xuất gốm công nghiệp</v>
      </c>
      <c r="C83" s="11" t="str">
        <f ca="1">IFERROR(__xludf.DUMMYFUNCTION("""COMPUTED_VALUE"""),"陶磁器工業製品製造")</f>
        <v>陶磁器工業製品製造</v>
      </c>
      <c r="D83" s="11" t="str">
        <f ca="1">IFERROR(__xludf.DUMMYFUNCTION("""COMPUTED_VALUE"""),"Industrial manufacturing of pottery*")</f>
        <v>Industrial manufacturing of pottery*</v>
      </c>
      <c r="E83" s="8"/>
      <c r="F83" s="9" t="str">
        <f ca="1">IFERROR(__xludf.DUMMYFUNCTION("""COMPUTED_VALUE"""),"#REF!")</f>
        <v>#REF!</v>
      </c>
      <c r="G83" s="9" t="str">
        <f ca="1">IFERROR(__xludf.DUMMYFUNCTION("""COMPUTED_VALUE"""),"#REF!")</f>
        <v>#REF!</v>
      </c>
      <c r="H83" s="9" t="str">
        <f ca="1">IFERROR(__xludf.DUMMYFUNCTION("""COMPUTED_VALUE"""),"#REF!")</f>
        <v>#REF!</v>
      </c>
      <c r="I83" s="9" t="str">
        <f ca="1">IFERROR(__xludf.DUMMYFUNCTION("""COMPUTED_VALUE"""),"#REF!")</f>
        <v>#REF!</v>
      </c>
      <c r="J83" s="9" t="str">
        <f ca="1">IFERROR(__xludf.DUMMYFUNCTION("""COMPUTED_VALUE"""),"#REF!")</f>
        <v>#REF!</v>
      </c>
      <c r="K83" s="9" t="str">
        <f ca="1">IFERROR(__xludf.DUMMYFUNCTION("""COMPUTED_VALUE"""),"#REF!")</f>
        <v>#REF!</v>
      </c>
      <c r="L83" s="9" t="str">
        <f ca="1">IFERROR(__xludf.DUMMYFUNCTION("""COMPUTED_VALUE"""),"#REF!")</f>
        <v>#REF!</v>
      </c>
    </row>
    <row r="84" spans="2:12" x14ac:dyDescent="0.3">
      <c r="B84" s="11" t="str">
        <f ca="1">IFERROR(__xludf.DUMMYFUNCTION("""COMPUTED_VALUE"""),"Sửa chữa bảo dưỡng ôtô")</f>
        <v>Sửa chữa bảo dưỡng ôtô</v>
      </c>
      <c r="C84" s="11" t="str">
        <f ca="1">IFERROR(__xludf.DUMMYFUNCTION("""COMPUTED_VALUE"""),"自動車整備")</f>
        <v>自動車整備</v>
      </c>
      <c r="D84" s="11" t="str">
        <f ca="1">IFERROR(__xludf.DUMMYFUNCTION("""COMPUTED_VALUE"""),"Automobile repair and maintenance*")</f>
        <v>Automobile repair and maintenance*</v>
      </c>
      <c r="E84" s="8"/>
      <c r="F84" s="9" t="str">
        <f ca="1">IFERROR(__xludf.DUMMYFUNCTION("""COMPUTED_VALUE"""),"#REF!")</f>
        <v>#REF!</v>
      </c>
      <c r="G84" s="9" t="str">
        <f ca="1">IFERROR(__xludf.DUMMYFUNCTION("""COMPUTED_VALUE"""),"#REF!")</f>
        <v>#REF!</v>
      </c>
      <c r="H84" s="9" t="str">
        <f ca="1">IFERROR(__xludf.DUMMYFUNCTION("""COMPUTED_VALUE"""),"#REF!")</f>
        <v>#REF!</v>
      </c>
      <c r="I84" s="9" t="str">
        <f ca="1">IFERROR(__xludf.DUMMYFUNCTION("""COMPUTED_VALUE"""),"#REF!")</f>
        <v>#REF!</v>
      </c>
      <c r="J84" s="9" t="str">
        <f ca="1">IFERROR(__xludf.DUMMYFUNCTION("""COMPUTED_VALUE"""),"#REF!")</f>
        <v>#REF!</v>
      </c>
      <c r="K84" s="9" t="str">
        <f ca="1">IFERROR(__xludf.DUMMYFUNCTION("""COMPUTED_VALUE"""),"#REF!")</f>
        <v>#REF!</v>
      </c>
      <c r="L84" s="9" t="str">
        <f ca="1">IFERROR(__xludf.DUMMYFUNCTION("""COMPUTED_VALUE"""),"#REF!")</f>
        <v>#REF!</v>
      </c>
    </row>
    <row r="85" spans="2:12" x14ac:dyDescent="0.3">
      <c r="B85" s="11" t="str">
        <f ca="1">IFERROR(__xludf.DUMMYFUNCTION("""COMPUTED_VALUE"""),"Vệ sinh chăm sóc tòa nhà")</f>
        <v>Vệ sinh chăm sóc tòa nhà</v>
      </c>
      <c r="C85" s="11" t="str">
        <f ca="1">IFERROR(__xludf.DUMMYFUNCTION("""COMPUTED_VALUE"""),"ビルクリーニング")</f>
        <v>ビルクリーニング</v>
      </c>
      <c r="D85" s="11" t="str">
        <f ca="1">IFERROR(__xludf.DUMMYFUNCTION("""COMPUTED_VALUE"""),"Building cleaning management")</f>
        <v>Building cleaning management</v>
      </c>
      <c r="E85" s="8"/>
      <c r="F85" s="9" t="str">
        <f ca="1">IFERROR(__xludf.DUMMYFUNCTION("""COMPUTED_VALUE"""),"#REF!")</f>
        <v>#REF!</v>
      </c>
      <c r="G85" s="9" t="str">
        <f ca="1">IFERROR(__xludf.DUMMYFUNCTION("""COMPUTED_VALUE"""),"#REF!")</f>
        <v>#REF!</v>
      </c>
      <c r="H85" s="9" t="str">
        <f ca="1">IFERROR(__xludf.DUMMYFUNCTION("""COMPUTED_VALUE"""),"#REF!")</f>
        <v>#REF!</v>
      </c>
      <c r="I85" s="9" t="str">
        <f ca="1">IFERROR(__xludf.DUMMYFUNCTION("""COMPUTED_VALUE"""),"#REF!")</f>
        <v>#REF!</v>
      </c>
      <c r="J85" s="9" t="str">
        <f ca="1">IFERROR(__xludf.DUMMYFUNCTION("""COMPUTED_VALUE"""),"#REF!")</f>
        <v>#REF!</v>
      </c>
      <c r="K85" s="9" t="str">
        <f ca="1">IFERROR(__xludf.DUMMYFUNCTION("""COMPUTED_VALUE"""),"#REF!")</f>
        <v>#REF!</v>
      </c>
      <c r="L85" s="9" t="str">
        <f ca="1">IFERROR(__xludf.DUMMYFUNCTION("""COMPUTED_VALUE"""),"#REF!")</f>
        <v>#REF!</v>
      </c>
    </row>
    <row r="86" spans="2:12" x14ac:dyDescent="0.3">
      <c r="B86" s="11" t="str">
        <f ca="1">IFERROR(__xludf.DUMMYFUNCTION("""COMPUTED_VALUE"""),"Làm kẹo và bánh mỳ")</f>
        <v>Làm kẹo và bánh mỳ</v>
      </c>
      <c r="C86" s="11" t="str">
        <f ca="1">IFERROR(__xludf.DUMMYFUNCTION("""COMPUTED_VALUE"""),"パン・菓子製造業")</f>
        <v>パン・菓子製造業</v>
      </c>
      <c r="D86" s="11" t="str">
        <f ca="1">IFERROR(__xludf.DUMMYFUNCTION("""COMPUTED_VALUE"""),"Candy producing")</f>
        <v>Candy producing</v>
      </c>
      <c r="E86" s="8"/>
      <c r="F86" s="9" t="str">
        <f ca="1">IFERROR(__xludf.DUMMYFUNCTION("""COMPUTED_VALUE"""),"#REF!")</f>
        <v>#REF!</v>
      </c>
      <c r="G86" s="9" t="str">
        <f ca="1">IFERROR(__xludf.DUMMYFUNCTION("""COMPUTED_VALUE"""),"#REF!")</f>
        <v>#REF!</v>
      </c>
      <c r="H86" s="9" t="str">
        <f ca="1">IFERROR(__xludf.DUMMYFUNCTION("""COMPUTED_VALUE"""),"#REF!")</f>
        <v>#REF!</v>
      </c>
      <c r="I86" s="9" t="str">
        <f ca="1">IFERROR(__xludf.DUMMYFUNCTION("""COMPUTED_VALUE"""),"#REF!")</f>
        <v>#REF!</v>
      </c>
      <c r="J86" s="9" t="str">
        <f ca="1">IFERROR(__xludf.DUMMYFUNCTION("""COMPUTED_VALUE"""),"#REF!")</f>
        <v>#REF!</v>
      </c>
      <c r="K86" s="9" t="str">
        <f ca="1">IFERROR(__xludf.DUMMYFUNCTION("""COMPUTED_VALUE"""),"#REF!")</f>
        <v>#REF!</v>
      </c>
      <c r="L86" s="9" t="str">
        <f ca="1">IFERROR(__xludf.DUMMYFUNCTION("""COMPUTED_VALUE"""),"#REF!")</f>
        <v>#REF!</v>
      </c>
    </row>
    <row r="87" spans="2:12" x14ac:dyDescent="0.3">
      <c r="B87" s="11" t="str">
        <f ca="1">IFERROR(__xludf.DUMMYFUNCTION("""COMPUTED_VALUE"""),"Gia công chế biến thự phẩm")</f>
        <v>Gia công chế biến thự phẩm</v>
      </c>
      <c r="C87" s="11" t="str">
        <f ca="1">IFERROR(__xludf.DUMMYFUNCTION("""COMPUTED_VALUE"""),"食品加工・こんにゃく製造")</f>
        <v>食品加工・こんにゃく製造</v>
      </c>
      <c r="D87" s="8"/>
      <c r="E87" s="8"/>
      <c r="F87" s="9" t="str">
        <f ca="1">IFERROR(__xludf.DUMMYFUNCTION("""COMPUTED_VALUE"""),"#REF!")</f>
        <v>#REF!</v>
      </c>
      <c r="G87" s="9" t="str">
        <f ca="1">IFERROR(__xludf.DUMMYFUNCTION("""COMPUTED_VALUE"""),"#REF!")</f>
        <v>#REF!</v>
      </c>
      <c r="H87" s="9" t="str">
        <f ca="1">IFERROR(__xludf.DUMMYFUNCTION("""COMPUTED_VALUE"""),"#REF!")</f>
        <v>#REF!</v>
      </c>
      <c r="I87" s="9" t="str">
        <f ca="1">IFERROR(__xludf.DUMMYFUNCTION("""COMPUTED_VALUE"""),"#REF!")</f>
        <v>#REF!</v>
      </c>
      <c r="J87" s="9" t="str">
        <f ca="1">IFERROR(__xludf.DUMMYFUNCTION("""COMPUTED_VALUE"""),"#REF!")</f>
        <v>#REF!</v>
      </c>
      <c r="K87" s="9" t="str">
        <f ca="1">IFERROR(__xludf.DUMMYFUNCTION("""COMPUTED_VALUE"""),"#REF!")</f>
        <v>#REF!</v>
      </c>
      <c r="L87" s="9" t="str">
        <f ca="1">IFERROR(__xludf.DUMMYFUNCTION("""COMPUTED_VALUE"""),"#REF!")</f>
        <v>#REF!</v>
      </c>
    </row>
    <row r="88" spans="2:12" x14ac:dyDescent="0.3">
      <c r="B88" s="11" t="str">
        <f ca="1">IFERROR(__xludf.DUMMYFUNCTION("""COMPUTED_VALUE"""),"Điều dưỡng")</f>
        <v>Điều dưỡng</v>
      </c>
      <c r="C88" s="11" t="str">
        <f ca="1">IFERROR(__xludf.DUMMYFUNCTION("""COMPUTED_VALUE"""),"介護")</f>
        <v>介護</v>
      </c>
      <c r="D88" s="11" t="str">
        <f ca="1">IFERROR(__xludf.DUMMYFUNCTION("""COMPUTED_VALUE"""),"Care worker")</f>
        <v>Care worker</v>
      </c>
      <c r="E88" s="8"/>
      <c r="F88" s="9" t="str">
        <f ca="1">IFERROR(__xludf.DUMMYFUNCTION("""COMPUTED_VALUE"""),"#REF!")</f>
        <v>#REF!</v>
      </c>
      <c r="G88" s="9" t="str">
        <f ca="1">IFERROR(__xludf.DUMMYFUNCTION("""COMPUTED_VALUE"""),"#REF!")</f>
        <v>#REF!</v>
      </c>
      <c r="H88" s="9" t="str">
        <f ca="1">IFERROR(__xludf.DUMMYFUNCTION("""COMPUTED_VALUE"""),"#REF!")</f>
        <v>#REF!</v>
      </c>
      <c r="I88" s="9" t="str">
        <f ca="1">IFERROR(__xludf.DUMMYFUNCTION("""COMPUTED_VALUE"""),"#REF!")</f>
        <v>#REF!</v>
      </c>
      <c r="J88" s="9" t="str">
        <f ca="1">IFERROR(__xludf.DUMMYFUNCTION("""COMPUTED_VALUE"""),"#REF!")</f>
        <v>#REF!</v>
      </c>
      <c r="K88" s="9" t="str">
        <f ca="1">IFERROR(__xludf.DUMMYFUNCTION("""COMPUTED_VALUE"""),"#REF!")</f>
        <v>#REF!</v>
      </c>
      <c r="L88" s="9" t="str">
        <f ca="1">IFERROR(__xludf.DUMMYFUNCTION("""COMPUTED_VALUE"""),"#REF!")</f>
        <v>#REF!</v>
      </c>
    </row>
    <row r="89" spans="2:12" x14ac:dyDescent="0.3">
      <c r="B89" s="11" t="str">
        <f ca="1">IFERROR(__xludf.DUMMYFUNCTION("""COMPUTED_VALUE"""),"Dịch vụ cung cấp giặt ủi vải lanh")</f>
        <v>Dịch vụ cung cấp giặt ủi vải lanh</v>
      </c>
      <c r="C89" s="11" t="str">
        <f ca="1">IFERROR(__xludf.DUMMYFUNCTION("""COMPUTED_VALUE"""),"リネンサプライ")</f>
        <v>リネンサプライ</v>
      </c>
      <c r="D89" s="11" t="str">
        <f ca="1">IFERROR(__xludf.DUMMYFUNCTION("""COMPUTED_VALUE"""),"Linen supply")</f>
        <v>Linen supply</v>
      </c>
      <c r="E89" s="8"/>
      <c r="F89" s="9" t="str">
        <f ca="1">IFERROR(__xludf.DUMMYFUNCTION("""COMPUTED_VALUE"""),"#REF!")</f>
        <v>#REF!</v>
      </c>
      <c r="G89" s="9" t="str">
        <f ca="1">IFERROR(__xludf.DUMMYFUNCTION("""COMPUTED_VALUE"""),"#REF!")</f>
        <v>#REF!</v>
      </c>
      <c r="H89" s="9" t="str">
        <f ca="1">IFERROR(__xludf.DUMMYFUNCTION("""COMPUTED_VALUE"""),"#REF!")</f>
        <v>#REF!</v>
      </c>
      <c r="I89" s="9" t="str">
        <f ca="1">IFERROR(__xludf.DUMMYFUNCTION("""COMPUTED_VALUE"""),"#REF!")</f>
        <v>#REF!</v>
      </c>
      <c r="J89" s="9" t="str">
        <f ca="1">IFERROR(__xludf.DUMMYFUNCTION("""COMPUTED_VALUE"""),"#REF!")</f>
        <v>#REF!</v>
      </c>
      <c r="K89" s="9" t="str">
        <f ca="1">IFERROR(__xludf.DUMMYFUNCTION("""COMPUTED_VALUE"""),"#REF!")</f>
        <v>#REF!</v>
      </c>
      <c r="L89" s="9" t="str">
        <f ca="1">IFERROR(__xludf.DUMMYFUNCTION("""COMPUTED_VALUE"""),"#REF!")</f>
        <v>#REF!</v>
      </c>
    </row>
    <row r="90" spans="2:12" x14ac:dyDescent="0.3">
      <c r="B90" s="11" t="str">
        <f ca="1">IFERROR(__xludf.DUMMYFUNCTION("""COMPUTED_VALUE"""),"Chế biến bánh kẹo")</f>
        <v>Chế biến bánh kẹo</v>
      </c>
      <c r="C90" s="11" t="str">
        <f ca="1">IFERROR(__xludf.DUMMYFUNCTION("""COMPUTED_VALUE"""),"菓子製造")</f>
        <v>菓子製造</v>
      </c>
      <c r="D90" s="11" t="str">
        <f ca="1">IFERROR(__xludf.DUMMYFUNCTION("""COMPUTED_VALUE"""),"Candy producing")</f>
        <v>Candy producing</v>
      </c>
      <c r="E90" s="8"/>
      <c r="F90" s="9" t="str">
        <f ca="1">IFERROR(__xludf.DUMMYFUNCTION("""COMPUTED_VALUE"""),"#REF!")</f>
        <v>#REF!</v>
      </c>
      <c r="G90" s="9" t="str">
        <f ca="1">IFERROR(__xludf.DUMMYFUNCTION("""COMPUTED_VALUE"""),"#REF!")</f>
        <v>#REF!</v>
      </c>
      <c r="H90" s="9" t="str">
        <f ca="1">IFERROR(__xludf.DUMMYFUNCTION("""COMPUTED_VALUE"""),"#REF!")</f>
        <v>#REF!</v>
      </c>
      <c r="I90" s="9" t="str">
        <f ca="1">IFERROR(__xludf.DUMMYFUNCTION("""COMPUTED_VALUE"""),"#REF!")</f>
        <v>#REF!</v>
      </c>
      <c r="J90" s="9" t="str">
        <f ca="1">IFERROR(__xludf.DUMMYFUNCTION("""COMPUTED_VALUE"""),"#REF!")</f>
        <v>#REF!</v>
      </c>
      <c r="K90" s="9" t="str">
        <f ca="1">IFERROR(__xludf.DUMMYFUNCTION("""COMPUTED_VALUE"""),"#REF!")</f>
        <v>#REF!</v>
      </c>
      <c r="L90" s="9" t="str">
        <f ca="1">IFERROR(__xludf.DUMMYFUNCTION("""COMPUTED_VALUE"""),"#REF!")</f>
        <v>#REF!</v>
      </c>
    </row>
    <row r="91" spans="2:12" x14ac:dyDescent="0.3">
      <c r="B91" s="13" t="str">
        <f ca="1">IFERROR(__xludf.DUMMYFUNCTION("""COMPUTED_VALUE"""),"Sản xuất thành phẩm bê tông")</f>
        <v>Sản xuất thành phẩm bê tông</v>
      </c>
      <c r="C91" s="11" t="str">
        <f ca="1">IFERROR(__xludf.DUMMYFUNCTION("""COMPUTED_VALUE"""),"コンクリート製品製造")</f>
        <v>コンクリート製品製造</v>
      </c>
      <c r="D91" s="11" t="str">
        <f ca="1">IFERROR(__xludf.DUMMYFUNCTION("""COMPUTED_VALUE"""),"Precast Concrete manufacturing")</f>
        <v>Precast Concrete manufacturing</v>
      </c>
      <c r="E91" s="8"/>
      <c r="F91" s="9" t="str">
        <f ca="1">IFERROR(__xludf.DUMMYFUNCTION("""COMPUTED_VALUE"""),"#REF!")</f>
        <v>#REF!</v>
      </c>
      <c r="G91" s="9" t="str">
        <f ca="1">IFERROR(__xludf.DUMMYFUNCTION("""COMPUTED_VALUE"""),"#REF!")</f>
        <v>#REF!</v>
      </c>
      <c r="H91" s="9" t="str">
        <f ca="1">IFERROR(__xludf.DUMMYFUNCTION("""COMPUTED_VALUE"""),"#REF!")</f>
        <v>#REF!</v>
      </c>
      <c r="I91" s="9" t="str">
        <f ca="1">IFERROR(__xludf.DUMMYFUNCTION("""COMPUTED_VALUE"""),"#REF!")</f>
        <v>#REF!</v>
      </c>
      <c r="J91" s="9" t="str">
        <f ca="1">IFERROR(__xludf.DUMMYFUNCTION("""COMPUTED_VALUE"""),"#REF!")</f>
        <v>#REF!</v>
      </c>
      <c r="K91" s="9" t="str">
        <f ca="1">IFERROR(__xludf.DUMMYFUNCTION("""COMPUTED_VALUE"""),"#REF!")</f>
        <v>#REF!</v>
      </c>
      <c r="L91" s="9" t="str">
        <f ca="1">IFERROR(__xludf.DUMMYFUNCTION("""COMPUTED_VALUE"""),"#REF!")</f>
        <v>#REF!</v>
      </c>
    </row>
    <row r="92" spans="2:12" x14ac:dyDescent="0.3">
      <c r="B92" s="13" t="str">
        <f ca="1">IFERROR(__xludf.DUMMYFUNCTION("""COMPUTED_VALUE"""),"Ngành nghề khách sạn")</f>
        <v>Ngành nghề khách sạn</v>
      </c>
      <c r="C92" s="11" t="str">
        <f ca="1">IFERROR(__xludf.DUMMYFUNCTION("""COMPUTED_VALUE"""),"宿泊")</f>
        <v>宿泊</v>
      </c>
      <c r="D92" s="11" t="str">
        <f ca="1">IFERROR(__xludf.DUMMYFUNCTION("""COMPUTED_VALUE"""),"Accommodation")</f>
        <v>Accommodation</v>
      </c>
      <c r="E92" s="8"/>
      <c r="F92" s="9" t="str">
        <f ca="1">IFERROR(__xludf.DUMMYFUNCTION("""COMPUTED_VALUE"""),"#REF!")</f>
        <v>#REF!</v>
      </c>
      <c r="G92" s="9" t="str">
        <f ca="1">IFERROR(__xludf.DUMMYFUNCTION("""COMPUTED_VALUE"""),"#REF!")</f>
        <v>#REF!</v>
      </c>
      <c r="H92" s="9" t="str">
        <f ca="1">IFERROR(__xludf.DUMMYFUNCTION("""COMPUTED_VALUE"""),"#REF!")</f>
        <v>#REF!</v>
      </c>
      <c r="I92" s="9" t="str">
        <f ca="1">IFERROR(__xludf.DUMMYFUNCTION("""COMPUTED_VALUE"""),"#REF!")</f>
        <v>#REF!</v>
      </c>
      <c r="J92" s="9" t="str">
        <f ca="1">IFERROR(__xludf.DUMMYFUNCTION("""COMPUTED_VALUE"""),"#REF!")</f>
        <v>#REF!</v>
      </c>
      <c r="K92" s="9" t="str">
        <f ca="1">IFERROR(__xludf.DUMMYFUNCTION("""COMPUTED_VALUE"""),"#REF!")</f>
        <v>#REF!</v>
      </c>
      <c r="L92" s="9" t="str">
        <f ca="1">IFERROR(__xludf.DUMMYFUNCTION("""COMPUTED_VALUE"""),"#REF!")</f>
        <v>#REF!</v>
      </c>
    </row>
    <row r="93" spans="2:12" x14ac:dyDescent="0.3">
      <c r="B93" s="13" t="str">
        <f ca="1">IFERROR(__xludf.DUMMYFUNCTION("""COMPUTED_VALUE"""),"Sản xuất RPF")</f>
        <v>Sản xuất RPF</v>
      </c>
      <c r="C93" s="11" t="str">
        <f ca="1">IFERROR(__xludf.DUMMYFUNCTION("""COMPUTED_VALUE"""),"RPF製造")</f>
        <v>RPF製造</v>
      </c>
      <c r="D93" s="11" t="str">
        <f ca="1">IFERROR(__xludf.DUMMYFUNCTION("""COMPUTED_VALUE"""),"Refuse derived Paper &amp; Plastics densified Fuel making")</f>
        <v>Refuse derived Paper &amp; Plastics densified Fuel making</v>
      </c>
      <c r="E93" s="8"/>
      <c r="F93" s="9" t="str">
        <f ca="1">IFERROR(__xludf.DUMMYFUNCTION("""COMPUTED_VALUE"""),"#REF!")</f>
        <v>#REF!</v>
      </c>
      <c r="G93" s="9" t="str">
        <f ca="1">IFERROR(__xludf.DUMMYFUNCTION("""COMPUTED_VALUE"""),"#REF!")</f>
        <v>#REF!</v>
      </c>
      <c r="H93" s="9" t="str">
        <f ca="1">IFERROR(__xludf.DUMMYFUNCTION("""COMPUTED_VALUE"""),"#REF!")</f>
        <v>#REF!</v>
      </c>
      <c r="I93" s="9" t="str">
        <f ca="1">IFERROR(__xludf.DUMMYFUNCTION("""COMPUTED_VALUE"""),"#REF!")</f>
        <v>#REF!</v>
      </c>
      <c r="J93" s="9" t="str">
        <f ca="1">IFERROR(__xludf.DUMMYFUNCTION("""COMPUTED_VALUE"""),"#REF!")</f>
        <v>#REF!</v>
      </c>
      <c r="K93" s="9" t="str">
        <f ca="1">IFERROR(__xludf.DUMMYFUNCTION("""COMPUTED_VALUE"""),"#REF!")</f>
        <v>#REF!</v>
      </c>
      <c r="L93" s="9" t="str">
        <f ca="1">IFERROR(__xludf.DUMMYFUNCTION("""COMPUTED_VALUE"""),"#REF!")</f>
        <v>#REF!</v>
      </c>
    </row>
    <row r="94" spans="2:12" x14ac:dyDescent="0.3">
      <c r="B94" s="13" t="str">
        <f ca="1">IFERROR(__xludf.DUMMYFUNCTION("""COMPUTED_VALUE"""),"Bảo trì công trình đường sắt")</f>
        <v>Bảo trì công trình đường sắt</v>
      </c>
      <c r="C94" s="11" t="str">
        <f ca="1">IFERROR(__xludf.DUMMYFUNCTION("""COMPUTED_VALUE"""),"鉄道施設保守整備")</f>
        <v>鉄道施設保守整備</v>
      </c>
      <c r="D94" s="11" t="str">
        <f ca="1">IFERROR(__xludf.DUMMYFUNCTION("""COMPUTED_VALUE"""),"Railway facility maintenance")</f>
        <v>Railway facility maintenance</v>
      </c>
      <c r="E94" s="8"/>
      <c r="F94" s="9" t="str">
        <f ca="1">IFERROR(__xludf.DUMMYFUNCTION("""COMPUTED_VALUE"""),"#REF!")</f>
        <v>#REF!</v>
      </c>
      <c r="G94" s="9" t="str">
        <f ca="1">IFERROR(__xludf.DUMMYFUNCTION("""COMPUTED_VALUE"""),"#REF!")</f>
        <v>#REF!</v>
      </c>
      <c r="H94" s="9" t="str">
        <f ca="1">IFERROR(__xludf.DUMMYFUNCTION("""COMPUTED_VALUE"""),"#REF!")</f>
        <v>#REF!</v>
      </c>
      <c r="I94" s="9" t="str">
        <f ca="1">IFERROR(__xludf.DUMMYFUNCTION("""COMPUTED_VALUE"""),"#REF!")</f>
        <v>#REF!</v>
      </c>
      <c r="J94" s="9" t="str">
        <f ca="1">IFERROR(__xludf.DUMMYFUNCTION("""COMPUTED_VALUE"""),"#REF!")</f>
        <v>#REF!</v>
      </c>
      <c r="K94" s="9" t="str">
        <f ca="1">IFERROR(__xludf.DUMMYFUNCTION("""COMPUTED_VALUE"""),"#REF!")</f>
        <v>#REF!</v>
      </c>
      <c r="L94" s="9" t="str">
        <f ca="1">IFERROR(__xludf.DUMMYFUNCTION("""COMPUTED_VALUE"""),"#REF!")</f>
        <v>#REF!</v>
      </c>
    </row>
    <row r="95" spans="2:12" x14ac:dyDescent="0.3">
      <c r="B95" s="13" t="str">
        <f ca="1">IFERROR(__xludf.DUMMYFUNCTION("""COMPUTED_VALUE"""),"Sản xuất sản phẩm cao su")</f>
        <v>Sản xuất sản phẩm cao su</v>
      </c>
      <c r="C95" s="11" t="str">
        <f ca="1">IFERROR(__xludf.DUMMYFUNCTION("""COMPUTED_VALUE"""),"ゴム製品製造")</f>
        <v>ゴム製品製造</v>
      </c>
      <c r="D95" s="11" t="str">
        <f ca="1">IFERROR(__xludf.DUMMYFUNCTION("""COMPUTED_VALUE"""),"Rubber Product Manufacturing")</f>
        <v>Rubber Product Manufacturing</v>
      </c>
      <c r="E95" s="8"/>
      <c r="F95" s="9" t="str">
        <f ca="1">IFERROR(__xludf.DUMMYFUNCTION("""COMPUTED_VALUE"""),"#REF!")</f>
        <v>#REF!</v>
      </c>
      <c r="G95" s="9" t="str">
        <f ca="1">IFERROR(__xludf.DUMMYFUNCTION("""COMPUTED_VALUE"""),"#REF!")</f>
        <v>#REF!</v>
      </c>
      <c r="H95" s="9" t="str">
        <f ca="1">IFERROR(__xludf.DUMMYFUNCTION("""COMPUTED_VALUE"""),"#REF!")</f>
        <v>#REF!</v>
      </c>
      <c r="I95" s="9" t="str">
        <f ca="1">IFERROR(__xludf.DUMMYFUNCTION("""COMPUTED_VALUE"""),"#REF!")</f>
        <v>#REF!</v>
      </c>
      <c r="J95" s="9" t="str">
        <f ca="1">IFERROR(__xludf.DUMMYFUNCTION("""COMPUTED_VALUE"""),"#REF!")</f>
        <v>#REF!</v>
      </c>
      <c r="K95" s="9" t="str">
        <f ca="1">IFERROR(__xludf.DUMMYFUNCTION("""COMPUTED_VALUE"""),"#REF!")</f>
        <v>#REF!</v>
      </c>
      <c r="L95" s="9" t="str">
        <f ca="1">IFERROR(__xludf.DUMMYFUNCTION("""COMPUTED_VALUE"""),"#REF!")</f>
        <v>#REF!</v>
      </c>
    </row>
    <row r="96" spans="2:12" x14ac:dyDescent="0.3">
      <c r="B96" s="13" t="str">
        <f ca="1">IFERROR(__xludf.DUMMYFUNCTION("""COMPUTED_VALUE"""),"Bảo dưỡng đường sắt")</f>
        <v>Bảo dưỡng đường sắt</v>
      </c>
      <c r="C96" s="11" t="str">
        <f ca="1">IFERROR(__xludf.DUMMYFUNCTION("""COMPUTED_VALUE"""),"鉄道車両整備")</f>
        <v>鉄道車両整備</v>
      </c>
      <c r="D96" s="11" t="str">
        <f ca="1">IFERROR(__xludf.DUMMYFUNCTION("""COMPUTED_VALUE"""),"Rolling stock maintenance")</f>
        <v>Rolling stock maintenance</v>
      </c>
      <c r="E96" s="8"/>
      <c r="F96" s="9" t="str">
        <f ca="1">IFERROR(__xludf.DUMMYFUNCTION("""COMPUTED_VALUE"""),"#REF!")</f>
        <v>#REF!</v>
      </c>
      <c r="G96" s="9" t="str">
        <f ca="1">IFERROR(__xludf.DUMMYFUNCTION("""COMPUTED_VALUE"""),"#REF!")</f>
        <v>#REF!</v>
      </c>
      <c r="H96" s="9" t="str">
        <f ca="1">IFERROR(__xludf.DUMMYFUNCTION("""COMPUTED_VALUE"""),"#REF!")</f>
        <v>#REF!</v>
      </c>
      <c r="I96" s="9" t="str">
        <f ca="1">IFERROR(__xludf.DUMMYFUNCTION("""COMPUTED_VALUE"""),"#REF!")</f>
        <v>#REF!</v>
      </c>
      <c r="J96" s="9" t="str">
        <f ca="1">IFERROR(__xludf.DUMMYFUNCTION("""COMPUTED_VALUE"""),"#REF!")</f>
        <v>#REF!</v>
      </c>
      <c r="K96" s="9" t="str">
        <f ca="1">IFERROR(__xludf.DUMMYFUNCTION("""COMPUTED_VALUE"""),"#REF!")</f>
        <v>#REF!</v>
      </c>
      <c r="L96" s="9" t="str">
        <f ca="1">IFERROR(__xludf.DUMMYFUNCTION("""COMPUTED_VALUE"""),"#REF!")</f>
        <v>#REF!</v>
      </c>
    </row>
    <row r="97" spans="2:12" x14ac:dyDescent="0.3">
      <c r="B97" s="13" t="str">
        <f ca="1">IFERROR(__xludf.DUMMYFUNCTION("""COMPUTED_VALUE"""),"Xử lý mặt đất ở sân bay")</f>
        <v>Xử lý mặt đất ở sân bay</v>
      </c>
      <c r="C97" s="11" t="str">
        <f ca="1">IFERROR(__xludf.DUMMYFUNCTION("""COMPUTED_VALUE"""),"空港グランドハンドリング")</f>
        <v>空港グランドハンドリング</v>
      </c>
      <c r="D97" s="11" t="str">
        <f ca="1">IFERROR(__xludf.DUMMYFUNCTION("""COMPUTED_VALUE"""),"Airport ground handling")</f>
        <v>Airport ground handling</v>
      </c>
      <c r="E97" s="8"/>
      <c r="F97" s="9" t="str">
        <f ca="1">IFERROR(__xludf.DUMMYFUNCTION("""COMPUTED_VALUE"""),"#REF!")</f>
        <v>#REF!</v>
      </c>
      <c r="G97" s="9" t="str">
        <f ca="1">IFERROR(__xludf.DUMMYFUNCTION("""COMPUTED_VALUE"""),"#REF!")</f>
        <v>#REF!</v>
      </c>
      <c r="H97" s="9" t="str">
        <f ca="1">IFERROR(__xludf.DUMMYFUNCTION("""COMPUTED_VALUE"""),"#REF!")</f>
        <v>#REF!</v>
      </c>
      <c r="I97" s="9" t="str">
        <f ca="1">IFERROR(__xludf.DUMMYFUNCTION("""COMPUTED_VALUE"""),"#REF!")</f>
        <v>#REF!</v>
      </c>
      <c r="J97" s="9" t="str">
        <f ca="1">IFERROR(__xludf.DUMMYFUNCTION("""COMPUTED_VALUE"""),"#REF!")</f>
        <v>#REF!</v>
      </c>
      <c r="K97" s="9" t="str">
        <f ca="1">IFERROR(__xludf.DUMMYFUNCTION("""COMPUTED_VALUE"""),"#REF!")</f>
        <v>#REF!</v>
      </c>
      <c r="L97" s="9" t="str">
        <f ca="1">IFERROR(__xludf.DUMMYFUNCTION("""COMPUTED_VALUE"""),"#REF!")</f>
        <v>#REF!</v>
      </c>
    </row>
    <row r="98" spans="2:12" x14ac:dyDescent="0.3">
      <c r="B98" s="13" t="str">
        <f ca="1">IFERROR(__xludf.DUMMYFUNCTION("""COMPUTED_VALUE"""),"Nhà hàng")</f>
        <v>Nhà hàng</v>
      </c>
      <c r="C98" s="11" t="str">
        <f ca="1">IFERROR(__xludf.DUMMYFUNCTION("""COMPUTED_VALUE"""),"外食")</f>
        <v>外食</v>
      </c>
      <c r="D98" s="8"/>
      <c r="E98" s="8"/>
      <c r="F98" s="9" t="str">
        <f ca="1">IFERROR(__xludf.DUMMYFUNCTION("""COMPUTED_VALUE"""),"#REF!")</f>
        <v>#REF!</v>
      </c>
      <c r="G98" s="9" t="str">
        <f ca="1">IFERROR(__xludf.DUMMYFUNCTION("""COMPUTED_VALUE"""),"#REF!")</f>
        <v>#REF!</v>
      </c>
      <c r="H98" s="9" t="str">
        <f ca="1">IFERROR(__xludf.DUMMYFUNCTION("""COMPUTED_VALUE"""),"#REF!")</f>
        <v>#REF!</v>
      </c>
      <c r="I98" s="9" t="str">
        <f ca="1">IFERROR(__xludf.DUMMYFUNCTION("""COMPUTED_VALUE"""),"#REF!")</f>
        <v>#REF!</v>
      </c>
      <c r="J98" s="9" t="str">
        <f ca="1">IFERROR(__xludf.DUMMYFUNCTION("""COMPUTED_VALUE"""),"#REF!")</f>
        <v>#REF!</v>
      </c>
      <c r="K98" s="9" t="str">
        <f ca="1">IFERROR(__xludf.DUMMYFUNCTION("""COMPUTED_VALUE"""),"#REF!")</f>
        <v>#REF!</v>
      </c>
      <c r="L98" s="9" t="str">
        <f ca="1">IFERROR(__xludf.DUMMYFUNCTION("""COMPUTED_VALUE"""),"#REF!")</f>
        <v>#REF!</v>
      </c>
    </row>
    <row r="99" spans="2:12" x14ac:dyDescent="0.3">
      <c r="B99" s="13" t="str">
        <f ca="1">IFERROR(__xludf.DUMMYFUNCTION("""COMPUTED_VALUE"""),"Xây dựng công trình dân dụng")</f>
        <v>Xây dựng công trình dân dụng</v>
      </c>
      <c r="C99" s="11" t="str">
        <f ca="1">IFERROR(__xludf.DUMMYFUNCTION("""COMPUTED_VALUE"""),"建設土木")</f>
        <v>建設土木</v>
      </c>
      <c r="D99" s="8"/>
      <c r="E99" s="8"/>
      <c r="F99" s="9" t="str">
        <f ca="1">IFERROR(__xludf.DUMMYFUNCTION("""COMPUTED_VALUE"""),"#REF!")</f>
        <v>#REF!</v>
      </c>
      <c r="G99" s="9" t="str">
        <f ca="1">IFERROR(__xludf.DUMMYFUNCTION("""COMPUTED_VALUE"""),"#REF!")</f>
        <v>#REF!</v>
      </c>
      <c r="H99" s="9" t="str">
        <f ca="1">IFERROR(__xludf.DUMMYFUNCTION("""COMPUTED_VALUE"""),"#REF!")</f>
        <v>#REF!</v>
      </c>
      <c r="I99" s="9" t="str">
        <f ca="1">IFERROR(__xludf.DUMMYFUNCTION("""COMPUTED_VALUE"""),"#REF!")</f>
        <v>#REF!</v>
      </c>
      <c r="J99" s="9" t="str">
        <f ca="1">IFERROR(__xludf.DUMMYFUNCTION("""COMPUTED_VALUE"""),"#REF!")</f>
        <v>#REF!</v>
      </c>
      <c r="K99" s="9" t="str">
        <f ca="1">IFERROR(__xludf.DUMMYFUNCTION("""COMPUTED_VALUE"""),"#REF!")</f>
        <v>#REF!</v>
      </c>
      <c r="L99" s="9" t="str">
        <f ca="1">IFERROR(__xludf.DUMMYFUNCTION("""COMPUTED_VALUE"""),"#REF!")</f>
        <v>#REF!</v>
      </c>
    </row>
    <row r="100" spans="2:12" x14ac:dyDescent="0.3">
      <c r="B100" s="13" t="str">
        <f ca="1">IFERROR(__xludf.DUMMYFUNCTION("""COMPUTED_VALUE"""),"Sản xuất đậu phụ")</f>
        <v>Sản xuất đậu phụ</v>
      </c>
      <c r="C100" s="11" t="str">
        <f ca="1">IFERROR(__xludf.DUMMYFUNCTION("""COMPUTED_VALUE"""),"豆腐製造")</f>
        <v>豆腐製造</v>
      </c>
      <c r="D100" s="8"/>
      <c r="E100" s="8"/>
      <c r="F100" s="9" t="str">
        <f ca="1">IFERROR(__xludf.DUMMYFUNCTION("""COMPUTED_VALUE"""),"#REF!")</f>
        <v>#REF!</v>
      </c>
      <c r="G100" s="9" t="str">
        <f ca="1">IFERROR(__xludf.DUMMYFUNCTION("""COMPUTED_VALUE"""),"#REF!")</f>
        <v>#REF!</v>
      </c>
      <c r="H100" s="9" t="str">
        <f ca="1">IFERROR(__xludf.DUMMYFUNCTION("""COMPUTED_VALUE"""),"#REF!")</f>
        <v>#REF!</v>
      </c>
      <c r="I100" s="9" t="str">
        <f ca="1">IFERROR(__xludf.DUMMYFUNCTION("""COMPUTED_VALUE"""),"#REF!")</f>
        <v>#REF!</v>
      </c>
      <c r="J100" s="9" t="str">
        <f ca="1">IFERROR(__xludf.DUMMYFUNCTION("""COMPUTED_VALUE"""),"#REF!")</f>
        <v>#REF!</v>
      </c>
      <c r="K100" s="9" t="str">
        <f ca="1">IFERROR(__xludf.DUMMYFUNCTION("""COMPUTED_VALUE"""),"#REF!")</f>
        <v>#REF!</v>
      </c>
      <c r="L100" s="9" t="str">
        <f ca="1">IFERROR(__xludf.DUMMYFUNCTION("""COMPUTED_VALUE"""),"#REF!")</f>
        <v>#REF!</v>
      </c>
    </row>
    <row r="101" spans="2:12" x14ac:dyDescent="0.3">
      <c r="B101" s="14" t="str">
        <f ca="1">IFERROR(__xludf.DUMMYFUNCTION("""COMPUTED_VALUE"""),"Hàn trong xây dựng")</f>
        <v>Hàn trong xây dựng</v>
      </c>
      <c r="C101" s="15" t="str">
        <f ca="1">IFERROR(__xludf.DUMMYFUNCTION("""COMPUTED_VALUE"""),"建設溶接")</f>
        <v>建設溶接</v>
      </c>
      <c r="D101" s="16"/>
      <c r="E101" s="16"/>
      <c r="F101" s="9" t="str">
        <f ca="1">IFERROR(__xludf.DUMMYFUNCTION("""COMPUTED_VALUE"""),"#REF!")</f>
        <v>#REF!</v>
      </c>
      <c r="G101" s="9" t="str">
        <f ca="1">IFERROR(__xludf.DUMMYFUNCTION("""COMPUTED_VALUE"""),"#REF!")</f>
        <v>#REF!</v>
      </c>
      <c r="H101" s="9" t="str">
        <f ca="1">IFERROR(__xludf.DUMMYFUNCTION("""COMPUTED_VALUE"""),"#REF!")</f>
        <v>#REF!</v>
      </c>
      <c r="I101" s="9" t="str">
        <f ca="1">IFERROR(__xludf.DUMMYFUNCTION("""COMPUTED_VALUE"""),"#REF!")</f>
        <v>#REF!</v>
      </c>
      <c r="J101" s="9" t="str">
        <f ca="1">IFERROR(__xludf.DUMMYFUNCTION("""COMPUTED_VALUE"""),"#REF!")</f>
        <v>#REF!</v>
      </c>
      <c r="K101" s="9" t="str">
        <f ca="1">IFERROR(__xludf.DUMMYFUNCTION("""COMPUTED_VALUE"""),"#REF!")</f>
        <v>#REF!</v>
      </c>
      <c r="L101" s="9" t="str">
        <f ca="1">IFERROR(__xludf.DUMMYFUNCTION("""COMPUTED_VALUE"""),"#REF!")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hung</dc:creator>
  <cp:lastModifiedBy>nguyen hung</cp:lastModifiedBy>
  <dcterms:created xsi:type="dcterms:W3CDTF">2025-09-11T03:15:05Z</dcterms:created>
  <dcterms:modified xsi:type="dcterms:W3CDTF">2025-09-11T03:48:25Z</dcterms:modified>
</cp:coreProperties>
</file>