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4" activeTab="7"/>
  </bookViews>
  <sheets>
    <sheet name="user" sheetId="1" r:id="rId1"/>
    <sheet name="group" sheetId="3" r:id="rId2"/>
    <sheet name="user_group" sheetId="2" r:id="rId3"/>
    <sheet name="function" sheetId="5" r:id="rId4"/>
    <sheet name="permission" sheetId="4" r:id="rId5"/>
    <sheet name="room_type" sheetId="6" r:id="rId6"/>
    <sheet name="room" sheetId="7" r:id="rId7"/>
    <sheet name="status" sheetId="8" r:id="rId8"/>
    <sheet name="reservation" sheetId="9" r:id="rId9"/>
    <sheet name="reservation_detail" sheetId="10" r:id="rId10"/>
    <sheet name="gues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7" l="1"/>
  <c r="C22" i="7"/>
  <c r="C23" i="7"/>
  <c r="C24" i="7"/>
  <c r="C25" i="7"/>
  <c r="C26" i="7"/>
  <c r="C27" i="7"/>
  <c r="C28" i="7"/>
  <c r="C21" i="9"/>
  <c r="C22" i="9"/>
  <c r="C23" i="9"/>
  <c r="C24" i="9"/>
  <c r="C25" i="9"/>
  <c r="C26" i="9"/>
  <c r="C24" i="10"/>
  <c r="C25" i="10"/>
  <c r="C26" i="10"/>
  <c r="C27" i="10"/>
  <c r="C28" i="10"/>
  <c r="C29" i="10"/>
  <c r="C30" i="10"/>
  <c r="C31" i="10"/>
  <c r="C32" i="10"/>
  <c r="C33" i="10"/>
  <c r="C34" i="10"/>
  <c r="C23" i="8"/>
  <c r="C24" i="8"/>
  <c r="C25" i="8"/>
  <c r="C26" i="8"/>
  <c r="C27" i="8"/>
  <c r="C28" i="8"/>
  <c r="C29" i="8"/>
  <c r="C30" i="8"/>
  <c r="A28" i="7" l="1"/>
  <c r="A27" i="7"/>
  <c r="C20" i="9" l="1"/>
  <c r="C19" i="9"/>
  <c r="C19" i="11"/>
  <c r="C21" i="11"/>
  <c r="C22" i="11"/>
  <c r="C23" i="11"/>
  <c r="C24" i="11"/>
  <c r="C25" i="11"/>
  <c r="C26" i="11"/>
  <c r="C20" i="11"/>
  <c r="C18" i="11"/>
  <c r="C22" i="8"/>
  <c r="C20" i="7"/>
  <c r="C21" i="8" l="1"/>
  <c r="C20" i="8"/>
  <c r="C19" i="7"/>
  <c r="C18" i="7"/>
  <c r="A29" i="8" l="1"/>
  <c r="A30" i="8"/>
  <c r="A23" i="7"/>
  <c r="A25" i="7"/>
  <c r="A26" i="7"/>
  <c r="A21" i="7"/>
  <c r="A24" i="7"/>
  <c r="A22" i="7"/>
  <c r="A26" i="11"/>
  <c r="A21" i="11"/>
  <c r="A23" i="11"/>
  <c r="A25" i="11"/>
  <c r="A20" i="11"/>
  <c r="A22" i="11"/>
  <c r="A24" i="11"/>
  <c r="C21" i="10"/>
  <c r="C23" i="10"/>
  <c r="C22" i="10"/>
  <c r="C18" i="9"/>
  <c r="C21" i="6"/>
  <c r="C22" i="6"/>
  <c r="C23" i="6"/>
  <c r="C24" i="6"/>
  <c r="C25" i="6"/>
  <c r="C26" i="6"/>
  <c r="C20" i="6"/>
  <c r="C19" i="6"/>
  <c r="C18" i="6"/>
  <c r="A33" i="10" l="1"/>
  <c r="A34" i="10"/>
  <c r="A27" i="10"/>
  <c r="A29" i="10"/>
  <c r="A32" i="10"/>
  <c r="A28" i="10"/>
  <c r="A30" i="10"/>
  <c r="A25" i="10"/>
  <c r="A26" i="10"/>
  <c r="A31" i="10"/>
  <c r="A24" i="10"/>
  <c r="A23" i="10"/>
  <c r="A26" i="9"/>
  <c r="A21" i="9"/>
  <c r="A23" i="9"/>
  <c r="A25" i="9"/>
  <c r="A20" i="9"/>
  <c r="A22" i="9"/>
  <c r="A24" i="9"/>
  <c r="A28" i="8"/>
  <c r="A23" i="8"/>
  <c r="A25" i="8"/>
  <c r="A27" i="8"/>
  <c r="A22" i="8"/>
  <c r="A24" i="8"/>
  <c r="A26" i="8"/>
  <c r="A20" i="7"/>
  <c r="A26" i="6" l="1"/>
  <c r="A21" i="6"/>
  <c r="A23" i="6"/>
  <c r="A25" i="6"/>
  <c r="A20" i="6"/>
  <c r="A22" i="6"/>
  <c r="A24" i="6"/>
  <c r="D19" i="3"/>
  <c r="D20" i="3"/>
  <c r="C20" i="3"/>
  <c r="C19" i="3"/>
  <c r="C18" i="3"/>
  <c r="B19" i="3"/>
  <c r="B20" i="3"/>
  <c r="C21" i="5" l="1"/>
  <c r="A21" i="5" s="1"/>
  <c r="C22" i="5"/>
  <c r="A22" i="5" s="1"/>
  <c r="C23" i="5"/>
  <c r="A23" i="5" s="1"/>
  <c r="C24" i="5"/>
  <c r="A24" i="5" s="1"/>
  <c r="C25" i="5"/>
  <c r="A25" i="5" s="1"/>
  <c r="C26" i="5"/>
  <c r="A26" i="5"/>
  <c r="C20" i="5"/>
  <c r="A20" i="5" s="1"/>
  <c r="C20" i="4"/>
  <c r="A20" i="4" s="1"/>
  <c r="C19" i="5"/>
  <c r="C19" i="4"/>
  <c r="C18" i="5"/>
  <c r="C18" i="4"/>
  <c r="C21" i="4"/>
  <c r="C22" i="4"/>
  <c r="C23" i="4"/>
  <c r="C24" i="4"/>
  <c r="C25" i="4"/>
  <c r="C26" i="4"/>
  <c r="C20" i="2"/>
  <c r="A20" i="2" s="1"/>
  <c r="C19" i="2"/>
  <c r="C18" i="2"/>
  <c r="D15" i="3"/>
  <c r="D16" i="3"/>
  <c r="D17" i="3"/>
  <c r="D18" i="3"/>
  <c r="C17" i="3"/>
  <c r="C16" i="3"/>
  <c r="C15" i="3"/>
  <c r="B15" i="3"/>
  <c r="B16" i="3"/>
  <c r="B17" i="3"/>
  <c r="B18" i="3"/>
  <c r="D14" i="3"/>
  <c r="C14" i="3"/>
  <c r="B14" i="3"/>
  <c r="C21" i="2"/>
  <c r="C22" i="2"/>
  <c r="A22" i="2" s="1"/>
  <c r="C23" i="2"/>
  <c r="A23" i="2" s="1"/>
  <c r="C24" i="2"/>
  <c r="B16" i="1"/>
  <c r="A23" i="4" l="1"/>
  <c r="A24" i="2"/>
  <c r="A22" i="4"/>
  <c r="A26" i="4"/>
  <c r="A24" i="4"/>
  <c r="A21" i="4"/>
  <c r="A25" i="4"/>
  <c r="A21" i="2"/>
  <c r="C19" i="1"/>
  <c r="A19" i="1" s="1"/>
  <c r="C20" i="1"/>
  <c r="A20" i="1" s="1"/>
  <c r="C21" i="1"/>
  <c r="A21" i="1" s="1"/>
  <c r="C22" i="1"/>
  <c r="A22" i="1" s="1"/>
  <c r="C18" i="1"/>
  <c r="A18" i="1" s="1"/>
  <c r="B17" i="1"/>
</calcChain>
</file>

<file path=xl/sharedStrings.xml><?xml version="1.0" encoding="utf-8"?>
<sst xmlns="http://schemas.openxmlformats.org/spreadsheetml/2006/main" count="441" uniqueCount="169">
  <si>
    <t>login_pwd</t>
    <phoneticPr fontId="0"/>
  </si>
  <si>
    <t>pwd_regs_ymd</t>
    <phoneticPr fontId="0"/>
  </si>
  <si>
    <t>acc_lock_flg</t>
    <phoneticPr fontId="0"/>
  </si>
  <si>
    <t>delete_flg</t>
    <phoneticPr fontId="0"/>
  </si>
  <si>
    <t>register_ymd</t>
  </si>
  <si>
    <t>register_cd</t>
  </si>
  <si>
    <t>register_nm</t>
  </si>
  <si>
    <t>last_update_ymd</t>
  </si>
  <si>
    <t>last_register_cd</t>
  </si>
  <si>
    <t>last_register_nm</t>
  </si>
  <si>
    <t>user_id</t>
  </si>
  <si>
    <t>user_name</t>
  </si>
  <si>
    <t>character varying(50)</t>
    <phoneticPr fontId="0"/>
  </si>
  <si>
    <t>char(8)</t>
  </si>
  <si>
    <t>char(1)</t>
    <phoneticPr fontId="0"/>
  </si>
  <si>
    <t>char(7)</t>
  </si>
  <si>
    <t>character varying(20)</t>
  </si>
  <si>
    <t>U0001</t>
  </si>
  <si>
    <t>U0002</t>
  </si>
  <si>
    <t>U0003</t>
  </si>
  <si>
    <t>HungNV</t>
  </si>
  <si>
    <t>HoangVT</t>
  </si>
  <si>
    <t>QuyenTB</t>
  </si>
  <si>
    <t>SonDC</t>
  </si>
  <si>
    <t>ManhDD</t>
  </si>
  <si>
    <t>character varying(50)</t>
  </si>
  <si>
    <t>seq_no</t>
    <phoneticPr fontId="0"/>
  </si>
  <si>
    <t>user_id</t>
    <phoneticPr fontId="0"/>
  </si>
  <si>
    <t>group_cd</t>
    <phoneticPr fontId="0"/>
  </si>
  <si>
    <t>serial</t>
  </si>
  <si>
    <t>char(7)</t>
    <phoneticPr fontId="0"/>
  </si>
  <si>
    <t>group_cd</t>
  </si>
  <si>
    <t>group_name</t>
  </si>
  <si>
    <t>role_seq</t>
    <phoneticPr fontId="0"/>
  </si>
  <si>
    <t>screen_id</t>
    <phoneticPr fontId="0"/>
  </si>
  <si>
    <t>use_flg</t>
    <phoneticPr fontId="0"/>
  </si>
  <si>
    <t>char(1)</t>
  </si>
  <si>
    <t>screen_url</t>
    <phoneticPr fontId="0"/>
  </si>
  <si>
    <t>last_register_name</t>
  </si>
  <si>
    <t>character varying(1000)</t>
    <phoneticPr fontId="0"/>
  </si>
  <si>
    <t>func_id</t>
  </si>
  <si>
    <t>screen_id</t>
  </si>
  <si>
    <t>screen_name</t>
  </si>
  <si>
    <t>G0001</t>
  </si>
  <si>
    <t>G0002</t>
  </si>
  <si>
    <t>G0003</t>
  </si>
  <si>
    <t>Manager</t>
  </si>
  <si>
    <t>Receptionist</t>
  </si>
  <si>
    <t>Accounting</t>
  </si>
  <si>
    <t>U0100</t>
  </si>
  <si>
    <t>U0200</t>
  </si>
  <si>
    <t>U0300</t>
  </si>
  <si>
    <t>U0400</t>
  </si>
  <si>
    <t>U0500</t>
  </si>
  <si>
    <t>K0001</t>
  </si>
  <si>
    <t>K0002</t>
  </si>
  <si>
    <t>K0001_1</t>
  </si>
  <si>
    <t>K0002_1</t>
  </si>
  <si>
    <t>K0001_2</t>
  </si>
  <si>
    <t>K0002_2</t>
  </si>
  <si>
    <t>K0002_3</t>
  </si>
  <si>
    <t>Login</t>
  </si>
  <si>
    <t>Main Menu</t>
  </si>
  <si>
    <t>Select Date</t>
  </si>
  <si>
    <t>Select Room</t>
  </si>
  <si>
    <t>Confirm</t>
  </si>
  <si>
    <t>K0002_4</t>
  </si>
  <si>
    <t>Payment</t>
  </si>
  <si>
    <t>K0001/K0001_1</t>
  </si>
  <si>
    <t>K0001/K0001_2</t>
  </si>
  <si>
    <t>K0002/K0002_1</t>
  </si>
  <si>
    <t>K0002/K0002_2</t>
  </si>
  <si>
    <t>K0002/K0002_3</t>
  </si>
  <si>
    <t>K0002/K0002_4</t>
  </si>
  <si>
    <t>type_name</t>
  </si>
  <si>
    <t>description</t>
  </si>
  <si>
    <t>price</t>
  </si>
  <si>
    <t>varchar(5)</t>
  </si>
  <si>
    <t>room_id</t>
  </si>
  <si>
    <t>floor</t>
  </si>
  <si>
    <t>room_number</t>
  </si>
  <si>
    <t>varchar(20)</t>
  </si>
  <si>
    <t>integer</t>
  </si>
  <si>
    <t>id</t>
  </si>
  <si>
    <t>status_name</t>
  </si>
  <si>
    <t>varchar(50)</t>
  </si>
  <si>
    <t>check_in</t>
  </si>
  <si>
    <t>check_out</t>
  </si>
  <si>
    <t>number_of_room</t>
  </si>
  <si>
    <t>number_of_adult</t>
  </si>
  <si>
    <t>number_of_children</t>
  </si>
  <si>
    <t>create_ymd</t>
  </si>
  <si>
    <t>varchar(8)</t>
  </si>
  <si>
    <t>guest_id</t>
  </si>
  <si>
    <t>interger</t>
  </si>
  <si>
    <t>status_id</t>
  </si>
  <si>
    <t>room_type_id</t>
  </si>
  <si>
    <t>numeric(11,2)</t>
  </si>
  <si>
    <t>varchar(30)</t>
  </si>
  <si>
    <t>varchar(100)</t>
  </si>
  <si>
    <t>varchar(10)</t>
  </si>
  <si>
    <t>status_type</t>
  </si>
  <si>
    <t>varchar(2)</t>
  </si>
  <si>
    <t>varchar(225)</t>
  </si>
  <si>
    <t>reservation_id</t>
  </si>
  <si>
    <t>name</t>
  </si>
  <si>
    <t>phone</t>
  </si>
  <si>
    <t>mail</t>
  </si>
  <si>
    <t>identity_card</t>
  </si>
  <si>
    <t>company</t>
  </si>
  <si>
    <t>address</t>
  </si>
  <si>
    <t>company_phone</t>
  </si>
  <si>
    <t>country</t>
  </si>
  <si>
    <t>varchar(12)</t>
  </si>
  <si>
    <t>Do Hong Khoi</t>
  </si>
  <si>
    <t>Tran Dang Loi</t>
  </si>
  <si>
    <t>Vietnam</t>
  </si>
  <si>
    <t>RS01</t>
  </si>
  <si>
    <t>RS02</t>
  </si>
  <si>
    <t>RS</t>
  </si>
  <si>
    <t>RO</t>
  </si>
  <si>
    <t>RO01</t>
  </si>
  <si>
    <t>RS03</t>
  </si>
  <si>
    <t>RO02</t>
  </si>
  <si>
    <t>RO03</t>
  </si>
  <si>
    <t>RO04</t>
  </si>
  <si>
    <t>Luxury</t>
  </si>
  <si>
    <t>Single room</t>
  </si>
  <si>
    <t>Club</t>
  </si>
  <si>
    <t>Grand Deluxe</t>
  </si>
  <si>
    <t>Royal</t>
  </si>
  <si>
    <t>Club Suite</t>
  </si>
  <si>
    <t>Family</t>
  </si>
  <si>
    <t>RT01</t>
  </si>
  <si>
    <t>RT02</t>
  </si>
  <si>
    <t>RT03</t>
  </si>
  <si>
    <t>RT04</t>
  </si>
  <si>
    <t>RT05</t>
  </si>
  <si>
    <t>RT06</t>
  </si>
  <si>
    <t>RT07</t>
  </si>
  <si>
    <t>RO001</t>
  </si>
  <si>
    <t>RO002</t>
  </si>
  <si>
    <t>RO003</t>
  </si>
  <si>
    <t>RO004</t>
  </si>
  <si>
    <t>RO005</t>
  </si>
  <si>
    <t>RO006</t>
  </si>
  <si>
    <t>RO007</t>
  </si>
  <si>
    <t>In use</t>
  </si>
  <si>
    <t>On processing</t>
  </si>
  <si>
    <t>Cancelled</t>
  </si>
  <si>
    <t>Not in use</t>
  </si>
  <si>
    <t>Cleaning</t>
  </si>
  <si>
    <t>Fixing</t>
  </si>
  <si>
    <t>hung@gmail</t>
  </si>
  <si>
    <t>FPT</t>
  </si>
  <si>
    <t>Hoa Lac</t>
  </si>
  <si>
    <t>cho hut thuoc</t>
  </si>
  <si>
    <t>Vũ Trần Hoàng</t>
  </si>
  <si>
    <t>Nguyễn Việt Hưng</t>
  </si>
  <si>
    <t>Đặng Công Sơn</t>
  </si>
  <si>
    <t>Trân Bá Quyền</t>
  </si>
  <si>
    <t>Đang Đức Mạnh</t>
  </si>
  <si>
    <t>RO008</t>
  </si>
  <si>
    <t>RO009</t>
  </si>
  <si>
    <t>New</t>
  </si>
  <si>
    <t>Processed</t>
  </si>
  <si>
    <t>Finish</t>
  </si>
  <si>
    <t>RS04</t>
  </si>
  <si>
    <t>RS05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</si>
</sst>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9"/>
      <name val="Arial"/>
      <family val="3"/>
      <charset val="128"/>
    </font>
    <font>
      <b/>
      <sz val="9"/>
      <color theme="1"/>
      <name val="Arial"/>
      <family val="3"/>
      <charset val="128"/>
    </font>
    <font>
      <b/>
      <sz val="9"/>
      <name val="Meiryo UI"/>
      <family val="3"/>
      <charset val="128"/>
    </font>
    <font>
      <i/>
      <sz val="9"/>
      <color theme="1"/>
      <name val="Arial"/>
      <family val="3"/>
      <charset val="128"/>
    </font>
    <font>
      <i/>
      <sz val="9"/>
      <name val="Arial"/>
      <family val="3"/>
      <charset val="128"/>
    </font>
    <font>
      <i/>
      <sz val="9"/>
      <name val="Meiryo UI"/>
      <family val="3"/>
      <charset val="128"/>
    </font>
    <font>
      <i/>
      <sz val="11"/>
      <color theme="1"/>
      <name val="Calibri"/>
      <family val="2"/>
      <scheme val="minor"/>
    </font>
    <font>
      <b/>
      <sz val="9"/>
      <color theme="1"/>
      <name val="Meiryo UI"/>
      <family val="2"/>
    </font>
    <font>
      <b/>
      <sz val="9"/>
      <name val="Meiryo UI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Meiryo UI"/>
      <family val="2"/>
    </font>
    <font>
      <i/>
      <sz val="9"/>
      <name val="Meiryo UI"/>
      <family val="2"/>
    </font>
    <font>
      <i/>
      <sz val="9"/>
      <color rgb="FFFF0000"/>
      <name val="Meiryo UI"/>
      <family val="3"/>
      <charset val="128"/>
    </font>
    <font>
      <sz val="9"/>
      <color theme="1"/>
      <name val="Arial"/>
      <family val="3"/>
      <charset val="128"/>
    </font>
    <font>
      <sz val="9"/>
      <name val="Arial"/>
      <family val="3"/>
      <charset val="128"/>
    </font>
    <font>
      <sz val="9"/>
      <color rgb="FFFF0000"/>
      <name val="Arial"/>
      <family val="3"/>
      <charset val="128"/>
    </font>
    <font>
      <sz val="9"/>
      <name val="Meiryo UI"/>
      <family val="3"/>
      <charset val="128"/>
    </font>
    <font>
      <sz val="9"/>
      <name val="Arial"/>
      <family val="2"/>
    </font>
    <font>
      <sz val="11"/>
      <name val="Arial"/>
      <family val="3"/>
      <charset val="128"/>
    </font>
    <font>
      <i/>
      <sz val="9"/>
      <color rgb="FFFF0000"/>
      <name val="Calibri"/>
      <family val="2"/>
      <charset val="163"/>
      <scheme val="minor"/>
    </font>
    <font>
      <b/>
      <sz val="9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2" fillId="0" borderId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0" xfId="0" applyFont="1"/>
    <xf numFmtId="49" fontId="12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5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/>
    <xf numFmtId="49" fontId="18" fillId="0" borderId="1" xfId="0" applyNumberFormat="1" applyFont="1" applyFill="1" applyBorder="1" applyAlignment="1">
      <alignment vertical="center"/>
    </xf>
    <xf numFmtId="0" fontId="0" fillId="0" borderId="0" xfId="0"/>
    <xf numFmtId="49" fontId="17" fillId="0" borderId="1" xfId="0" applyNumberFormat="1" applyFont="1" applyBorder="1" applyAlignment="1">
      <alignment vertical="center"/>
    </xf>
    <xf numFmtId="49" fontId="21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49" fontId="23" fillId="2" borderId="1" xfId="0" applyNumberFormat="1" applyFont="1" applyFill="1" applyBorder="1" applyAlignment="1">
      <alignment vertical="center"/>
    </xf>
    <xf numFmtId="49" fontId="24" fillId="3" borderId="1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7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0" fontId="11" fillId="3" borderId="1" xfId="0" applyFont="1" applyFill="1" applyBorder="1"/>
    <xf numFmtId="0" fontId="25" fillId="0" borderId="1" xfId="2" applyBorder="1"/>
    <xf numFmtId="0" fontId="0" fillId="0" borderId="2" xfId="0" applyFill="1" applyBorder="1"/>
    <xf numFmtId="0" fontId="0" fillId="0" borderId="1" xfId="0" applyFill="1" applyBorder="1"/>
  </cellXfs>
  <cellStyles count="3">
    <cellStyle name="Hyperlink" xfId="2" builtinId="8"/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hu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>
      <selection activeCell="H11" sqref="H11"/>
    </sheetView>
  </sheetViews>
  <sheetFormatPr defaultRowHeight="15"/>
  <cols>
    <col min="1" max="1" width="3.85546875" customWidth="1"/>
    <col min="2" max="2" width="8.7109375" customWidth="1"/>
    <col min="3" max="3" width="17.7109375" customWidth="1"/>
    <col min="4" max="4" width="18.28515625" customWidth="1"/>
    <col min="5" max="5" width="14.140625" customWidth="1"/>
    <col min="6" max="6" width="11.28515625" customWidth="1"/>
    <col min="7" max="7" width="10.42578125" customWidth="1"/>
    <col min="8" max="8" width="12.28515625" customWidth="1"/>
    <col min="9" max="9" width="11.42578125" customWidth="1"/>
    <col min="10" max="10" width="17.7109375" customWidth="1"/>
    <col min="11" max="11" width="18.5703125" customWidth="1"/>
    <col min="12" max="12" width="17" customWidth="1"/>
    <col min="13" max="13" width="18.5703125" customWidth="1"/>
  </cols>
  <sheetData>
    <row r="3" spans="2:13">
      <c r="B3" s="15" t="s">
        <v>10</v>
      </c>
      <c r="C3" s="15" t="s">
        <v>11</v>
      </c>
      <c r="D3" s="16" t="s">
        <v>0</v>
      </c>
      <c r="E3" s="16" t="s">
        <v>1</v>
      </c>
      <c r="F3" s="16" t="s">
        <v>2</v>
      </c>
      <c r="G3" s="17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</row>
    <row r="4" spans="2:13" s="5" customFormat="1">
      <c r="B4" s="2" t="s">
        <v>15</v>
      </c>
      <c r="C4" s="2" t="s">
        <v>25</v>
      </c>
      <c r="D4" s="3" t="s">
        <v>12</v>
      </c>
      <c r="E4" s="3" t="s">
        <v>13</v>
      </c>
      <c r="F4" s="3" t="s">
        <v>14</v>
      </c>
      <c r="G4" s="4" t="s">
        <v>14</v>
      </c>
      <c r="H4" s="3" t="s">
        <v>13</v>
      </c>
      <c r="I4" s="3" t="s">
        <v>15</v>
      </c>
      <c r="J4" s="3" t="s">
        <v>16</v>
      </c>
      <c r="K4" s="3" t="s">
        <v>13</v>
      </c>
      <c r="L4" s="3" t="s">
        <v>15</v>
      </c>
      <c r="M4" s="3" t="s">
        <v>16</v>
      </c>
    </row>
    <row r="5" spans="2:13">
      <c r="B5" s="1" t="s">
        <v>49</v>
      </c>
      <c r="C5" s="1" t="s">
        <v>20</v>
      </c>
      <c r="D5" s="1">
        <v>123456</v>
      </c>
      <c r="E5" s="1">
        <v>20170601</v>
      </c>
      <c r="F5" s="1">
        <v>0</v>
      </c>
      <c r="G5" s="1">
        <v>0</v>
      </c>
      <c r="H5" s="1">
        <v>20170601</v>
      </c>
      <c r="I5" s="1" t="s">
        <v>49</v>
      </c>
      <c r="J5" s="1" t="s">
        <v>20</v>
      </c>
      <c r="K5" s="1">
        <v>20170602</v>
      </c>
      <c r="L5" s="1"/>
      <c r="M5" s="1"/>
    </row>
    <row r="6" spans="2:13">
      <c r="B6" s="1" t="s">
        <v>50</v>
      </c>
      <c r="C6" s="1" t="s">
        <v>21</v>
      </c>
      <c r="D6" s="1">
        <v>654321</v>
      </c>
      <c r="E6" s="1">
        <v>20170602</v>
      </c>
      <c r="F6" s="1">
        <v>0</v>
      </c>
      <c r="G6" s="1">
        <v>0</v>
      </c>
      <c r="H6" s="1">
        <v>20170602</v>
      </c>
      <c r="I6" s="1" t="s">
        <v>49</v>
      </c>
      <c r="J6" s="1" t="s">
        <v>20</v>
      </c>
      <c r="K6" s="1">
        <v>20170603</v>
      </c>
      <c r="L6" s="1"/>
      <c r="M6" s="1"/>
    </row>
    <row r="7" spans="2:13">
      <c r="B7" s="1" t="s">
        <v>51</v>
      </c>
      <c r="C7" s="1" t="s">
        <v>22</v>
      </c>
      <c r="D7" s="1">
        <v>234567</v>
      </c>
      <c r="E7" s="1">
        <v>20170603</v>
      </c>
      <c r="F7" s="1">
        <v>0</v>
      </c>
      <c r="G7" s="1">
        <v>0</v>
      </c>
      <c r="H7" s="1">
        <v>20170603</v>
      </c>
      <c r="I7" s="1" t="s">
        <v>49</v>
      </c>
      <c r="J7" s="1" t="s">
        <v>20</v>
      </c>
      <c r="K7" s="1">
        <v>20170604</v>
      </c>
      <c r="L7" s="1"/>
      <c r="M7" s="1"/>
    </row>
    <row r="8" spans="2:13">
      <c r="B8" s="1" t="s">
        <v>52</v>
      </c>
      <c r="C8" s="1" t="s">
        <v>23</v>
      </c>
      <c r="D8" s="1">
        <v>345678</v>
      </c>
      <c r="E8" s="1">
        <v>20170604</v>
      </c>
      <c r="F8" s="1">
        <v>0</v>
      </c>
      <c r="G8" s="1">
        <v>0</v>
      </c>
      <c r="H8" s="1">
        <v>20170604</v>
      </c>
      <c r="I8" s="1" t="s">
        <v>49</v>
      </c>
      <c r="J8" s="1" t="s">
        <v>20</v>
      </c>
      <c r="K8" s="1">
        <v>20170605</v>
      </c>
      <c r="L8" s="1"/>
      <c r="M8" s="1"/>
    </row>
    <row r="9" spans="2:13">
      <c r="B9" s="1" t="s">
        <v>53</v>
      </c>
      <c r="C9" s="1" t="s">
        <v>24</v>
      </c>
      <c r="D9" s="1">
        <v>456789</v>
      </c>
      <c r="E9" s="1">
        <v>20170605</v>
      </c>
      <c r="F9" s="1">
        <v>0</v>
      </c>
      <c r="G9" s="1">
        <v>0</v>
      </c>
      <c r="H9" s="1">
        <v>20170605</v>
      </c>
      <c r="I9" s="1" t="s">
        <v>49</v>
      </c>
      <c r="J9" s="1" t="s">
        <v>20</v>
      </c>
      <c r="K9" s="1">
        <v>20170606</v>
      </c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6" spans="2:13">
      <c r="B16" t="str">
        <f xml:space="preserve"> "INSERT INTO t_user("</f>
        <v>INSERT INTO t_user(</v>
      </c>
    </row>
    <row r="17" spans="1:3">
      <c r="B17" t="str">
        <f>" "&amp;B3&amp;","&amp;C3&amp;","&amp;D3&amp;","&amp;E3&amp;","&amp;F3&amp;","&amp;G3&amp;","&amp;H3&amp;","&amp;I3&amp;","&amp;J3&amp;","&amp;K3&amp;","&amp;L3&amp;","&amp;M3&amp;") VALUES('"</f>
        <v xml:space="preserve"> user_id,user_name,login_pwd,pwd_regs_ymd,acc_lock_flg,delete_flg,register_ymd,register_cd,register_nm,last_update_ymd,last_register_cd,last_register_nm) VALUES('</v>
      </c>
    </row>
    <row r="18" spans="1:3">
      <c r="A18" t="str">
        <f>$B$16&amp;$B$17&amp;C18</f>
        <v>INSERT INTO t_user( user_id,user_name,login_pwd,pwd_regs_ymd,acc_lock_flg,delete_flg,register_ymd,register_cd,register_nm,last_update_ymd,last_register_cd,last_register_nm) VALUES('U0100','HungNV','123456','20170601','0','0','20170601','U0100','HungNV','20170602','','');</v>
      </c>
      <c r="C18" t="str">
        <f>""&amp;B5&amp;"','"&amp;C5&amp;"','"&amp;D5&amp;"','"&amp;E5&amp;"','"&amp;F5&amp;"','"&amp;G5&amp;"','"&amp;H5&amp;"','"&amp;I5&amp;"','"&amp;J5&amp;"','"&amp;K5&amp;"','"&amp;L5&amp;"','"&amp;M5&amp;"');"</f>
        <v>U0100','HungNV','123456','20170601','0','0','20170601','U0100','HungNV','20170602','','');</v>
      </c>
    </row>
    <row r="19" spans="1:3">
      <c r="A19" t="str">
        <f t="shared" ref="A19:A22" si="0">$B$16&amp;$B$17&amp;C19</f>
        <v>INSERT INTO t_user( user_id,user_name,login_pwd,pwd_regs_ymd,acc_lock_flg,delete_flg,register_ymd,register_cd,register_nm,last_update_ymd,last_register_cd,last_register_nm) VALUES('U0200','HoangVT','654321','20170602','0','0','20170602','U0100','HungNV','20170603','','');</v>
      </c>
      <c r="C19" t="str">
        <f t="shared" ref="C19:C22" si="1">""&amp;B6&amp;"','"&amp;C6&amp;"','"&amp;D6&amp;"','"&amp;E6&amp;"','"&amp;F6&amp;"','"&amp;G6&amp;"','"&amp;H6&amp;"','"&amp;I6&amp;"','"&amp;J6&amp;"','"&amp;K6&amp;"','"&amp;L6&amp;"','"&amp;M6&amp;"');"</f>
        <v>U0200','HoangVT','654321','20170602','0','0','20170602','U0100','HungNV','20170603','','');</v>
      </c>
    </row>
    <row r="20" spans="1:3">
      <c r="A20" t="str">
        <f t="shared" si="0"/>
        <v>INSERT INTO t_user( user_id,user_name,login_pwd,pwd_regs_ymd,acc_lock_flg,delete_flg,register_ymd,register_cd,register_nm,last_update_ymd,last_register_cd,last_register_nm) VALUES('U0300','QuyenTB','234567','20170603','0','0','20170603','U0100','HungNV','20170604','','');</v>
      </c>
      <c r="C20" t="str">
        <f t="shared" si="1"/>
        <v>U0300','QuyenTB','234567','20170603','0','0','20170603','U0100','HungNV','20170604','','');</v>
      </c>
    </row>
    <row r="21" spans="1:3">
      <c r="A21" t="str">
        <f t="shared" si="0"/>
        <v>INSERT INTO t_user( user_id,user_name,login_pwd,pwd_regs_ymd,acc_lock_flg,delete_flg,register_ymd,register_cd,register_nm,last_update_ymd,last_register_cd,last_register_nm) VALUES('U0400','SonDC','345678','20170604','0','0','20170604','U0100','HungNV','20170605','','');</v>
      </c>
      <c r="C21" t="str">
        <f t="shared" si="1"/>
        <v>U0400','SonDC','345678','20170604','0','0','20170604','U0100','HungNV','20170605','','');</v>
      </c>
    </row>
    <row r="22" spans="1:3">
      <c r="A22" t="str">
        <f t="shared" si="0"/>
        <v>INSERT INTO t_user( user_id,user_name,login_pwd,pwd_regs_ymd,acc_lock_flg,delete_flg,register_ymd,register_cd,register_nm,last_update_ymd,last_register_cd,last_register_nm) VALUES('U0500','ManhDD','456789','20170605','0','0','20170605','U0100','HungNV','20170606','','');</v>
      </c>
      <c r="C22" t="str">
        <f t="shared" si="1"/>
        <v>U0500','ManhDD','456789','20170605','0','0','20170605','U0100','HungNV','20170606','','');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workbookViewId="0">
      <selection activeCell="B7" sqref="B7"/>
    </sheetView>
  </sheetViews>
  <sheetFormatPr defaultRowHeight="15"/>
  <cols>
    <col min="1" max="1" width="2.85546875" customWidth="1"/>
    <col min="2" max="2" width="19.5703125" customWidth="1"/>
    <col min="3" max="3" width="17.42578125" customWidth="1"/>
    <col min="4" max="4" width="11.85546875" customWidth="1"/>
    <col min="5" max="5" width="11.42578125" customWidth="1"/>
    <col min="6" max="6" width="18" customWidth="1"/>
    <col min="7" max="7" width="15.42578125" customWidth="1"/>
    <col min="8" max="8" width="15" customWidth="1"/>
    <col min="9" max="9" width="17.42578125" customWidth="1"/>
  </cols>
  <sheetData>
    <row r="3" spans="2:9">
      <c r="B3" s="11" t="s">
        <v>31</v>
      </c>
      <c r="C3" s="12" t="s">
        <v>32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 spans="2:9">
      <c r="B4" s="6" t="s">
        <v>15</v>
      </c>
      <c r="C4" s="7" t="s">
        <v>25</v>
      </c>
      <c r="D4" s="7" t="s">
        <v>13</v>
      </c>
      <c r="E4" s="7" t="s">
        <v>15</v>
      </c>
      <c r="F4" s="7" t="s">
        <v>16</v>
      </c>
      <c r="G4" s="7" t="s">
        <v>13</v>
      </c>
      <c r="H4" s="7" t="s">
        <v>15</v>
      </c>
      <c r="I4" s="7" t="s">
        <v>16</v>
      </c>
    </row>
    <row r="5" spans="2:9">
      <c r="B5" s="1" t="s">
        <v>43</v>
      </c>
      <c r="C5" s="1" t="s">
        <v>46</v>
      </c>
      <c r="D5" s="1">
        <v>20170606</v>
      </c>
      <c r="E5" s="1" t="s">
        <v>49</v>
      </c>
      <c r="F5" s="1" t="s">
        <v>20</v>
      </c>
      <c r="G5" s="1">
        <v>20170607</v>
      </c>
      <c r="H5" s="1" t="s">
        <v>49</v>
      </c>
      <c r="I5" s="1" t="s">
        <v>20</v>
      </c>
    </row>
    <row r="6" spans="2:9">
      <c r="B6" s="1" t="s">
        <v>44</v>
      </c>
      <c r="C6" s="1" t="s">
        <v>47</v>
      </c>
      <c r="D6" s="1">
        <v>20170606</v>
      </c>
      <c r="E6" s="1" t="s">
        <v>49</v>
      </c>
      <c r="F6" s="1" t="s">
        <v>20</v>
      </c>
      <c r="G6" s="1">
        <v>20170607</v>
      </c>
      <c r="H6" s="1" t="s">
        <v>49</v>
      </c>
      <c r="I6" s="1" t="s">
        <v>20</v>
      </c>
    </row>
    <row r="7" spans="2:9">
      <c r="B7" s="1" t="s">
        <v>45</v>
      </c>
      <c r="C7" s="1" t="s">
        <v>48</v>
      </c>
      <c r="D7" s="1">
        <v>20170606</v>
      </c>
      <c r="E7" s="1" t="s">
        <v>49</v>
      </c>
      <c r="F7" s="1" t="s">
        <v>20</v>
      </c>
      <c r="G7" s="1">
        <v>20170607</v>
      </c>
      <c r="H7" s="1" t="s">
        <v>49</v>
      </c>
      <c r="I7" s="1" t="s">
        <v>20</v>
      </c>
    </row>
    <row r="8" spans="2:9" s="19" customFormat="1"/>
    <row r="9" spans="2:9" s="19" customFormat="1"/>
    <row r="10" spans="2:9" s="19" customFormat="1">
      <c r="C10" s="20"/>
    </row>
    <row r="11" spans="2:9" s="19" customFormat="1">
      <c r="C11" s="20"/>
    </row>
    <row r="12" spans="2:9">
      <c r="B12" s="19"/>
      <c r="C12" s="19"/>
      <c r="D12" s="19"/>
      <c r="E12" s="19"/>
      <c r="F12" s="19"/>
      <c r="G12" s="19"/>
      <c r="H12" s="19"/>
      <c r="I12" s="19"/>
    </row>
    <row r="14" spans="2:9">
      <c r="B14" t="str">
        <f xml:space="preserve"> "INSERT INTO t_group("</f>
        <v>INSERT INTO t_group(</v>
      </c>
      <c r="C14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4" t="str">
        <f>"'"&amp;B5&amp;"','"&amp;C5&amp;"','"&amp;D5&amp;"','"&amp;E5&amp;"','"&amp;F5&amp;"','"&amp;G5&amp;"','"&amp;H5&amp;"','"&amp;I5&amp;"');"</f>
        <v>'G0001','Manager','20170606','U0100','HungNV','20170607','U0100','HungNV');</v>
      </c>
    </row>
    <row r="15" spans="2:9">
      <c r="B15" t="str">
        <f t="shared" ref="B15:B20" si="0" xml:space="preserve"> "INSERT INTO t_group("</f>
        <v>INSERT INTO t_group(</v>
      </c>
      <c r="C15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5" t="str">
        <f>"'"&amp;B6&amp;"','"&amp;C6&amp;"','"&amp;D6&amp;"','"&amp;E6&amp;"','"&amp;F6&amp;"','"&amp;G6&amp;"','"&amp;H6&amp;"','"&amp;I6&amp;"');"</f>
        <v>'G0002','Receptionist','20170606','U0100','HungNV','20170607','U0100','HungNV');</v>
      </c>
    </row>
    <row r="16" spans="2:9">
      <c r="B16" t="str">
        <f t="shared" si="0"/>
        <v>INSERT INTO t_group(</v>
      </c>
      <c r="C16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6" t="str">
        <f>"'"&amp;B7&amp;"','"&amp;C7&amp;"','"&amp;D7&amp;"','"&amp;E7&amp;"','"&amp;F7&amp;"','"&amp;G7&amp;"','"&amp;H7&amp;"','"&amp;I7&amp;"');"</f>
        <v>'G0003','Accounting','20170606','U0100','HungNV','20170607','U0100','HungNV');</v>
      </c>
    </row>
    <row r="17" spans="2:4">
      <c r="B17" t="str">
        <f t="shared" si="0"/>
        <v>INSERT INTO t_group(</v>
      </c>
      <c r="C17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7" t="str">
        <f>"'"&amp;B8&amp;"','"&amp;C8&amp;"','"&amp;D8&amp;"','"&amp;E8&amp;"','"&amp;F8&amp;"','"&amp;G8&amp;"','"&amp;H8&amp;"','"&amp;I8&amp;"');"</f>
        <v>'','','','','','','','');</v>
      </c>
    </row>
    <row r="18" spans="2:4">
      <c r="B18" t="str">
        <f t="shared" si="0"/>
        <v>INSERT INTO t_group(</v>
      </c>
      <c r="C18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8" t="str">
        <f t="shared" ref="D18:D20" si="1">"'"&amp;B9&amp;"','"&amp;C9&amp;"','"&amp;D9&amp;"','"&amp;E9&amp;"','"&amp;F9&amp;"','"&amp;G9&amp;"','"&amp;H9&amp;"','"&amp;I9&amp;"');"</f>
        <v>'','','','','','','','');</v>
      </c>
    </row>
    <row r="19" spans="2:4">
      <c r="B19" t="str">
        <f t="shared" si="0"/>
        <v>INSERT INTO t_group(</v>
      </c>
      <c r="C19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9" t="str">
        <f>"'"&amp;B10&amp;"','"&amp;C10&amp;"','"&amp;D10&amp;"','"&amp;E10&amp;"','"&amp;F10&amp;"','"&amp;G10&amp;"','"&amp;H10&amp;"','"&amp;I10&amp;"');"</f>
        <v>'','','','','','','','');</v>
      </c>
    </row>
    <row r="20" spans="2:4">
      <c r="B20" t="str">
        <f t="shared" si="0"/>
        <v>INSERT INTO t_group(</v>
      </c>
      <c r="C20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20" t="str">
        <f t="shared" si="1"/>
        <v>'','','','','','','','');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workbookViewId="0">
      <selection activeCell="F5" sqref="F5:G9"/>
    </sheetView>
  </sheetViews>
  <sheetFormatPr defaultRowHeight="15"/>
  <cols>
    <col min="1" max="1" width="4" customWidth="1"/>
    <col min="2" max="2" width="9.42578125" customWidth="1"/>
    <col min="4" max="4" width="10" customWidth="1"/>
    <col min="5" max="5" width="13.7109375" customWidth="1"/>
    <col min="6" max="6" width="11.5703125" customWidth="1"/>
    <col min="7" max="7" width="20.140625" customWidth="1"/>
    <col min="8" max="8" width="17.140625" customWidth="1"/>
    <col min="9" max="9" width="16.7109375" customWidth="1"/>
    <col min="10" max="10" width="19.42578125" customWidth="1"/>
  </cols>
  <sheetData>
    <row r="3" spans="2:10">
      <c r="B3" s="13" t="s">
        <v>26</v>
      </c>
      <c r="C3" s="14" t="s">
        <v>27</v>
      </c>
      <c r="D3" s="14" t="s">
        <v>28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2:10">
      <c r="B4" s="8" t="s">
        <v>29</v>
      </c>
      <c r="C4" s="9" t="s">
        <v>30</v>
      </c>
      <c r="D4" s="10" t="s">
        <v>15</v>
      </c>
      <c r="E4" s="9" t="s">
        <v>13</v>
      </c>
      <c r="F4" s="9" t="s">
        <v>15</v>
      </c>
      <c r="G4" s="9" t="s">
        <v>16</v>
      </c>
      <c r="H4" s="9" t="s">
        <v>13</v>
      </c>
      <c r="I4" s="9" t="s">
        <v>15</v>
      </c>
      <c r="J4" s="9" t="s">
        <v>16</v>
      </c>
    </row>
    <row r="5" spans="2:10">
      <c r="B5" s="1"/>
      <c r="C5" s="1" t="s">
        <v>17</v>
      </c>
      <c r="D5" s="1" t="s">
        <v>43</v>
      </c>
      <c r="E5" s="1">
        <v>20170606</v>
      </c>
      <c r="F5" s="1" t="s">
        <v>49</v>
      </c>
      <c r="G5" s="1" t="s">
        <v>20</v>
      </c>
      <c r="H5" s="1">
        <v>20170607</v>
      </c>
      <c r="I5" s="1" t="s">
        <v>49</v>
      </c>
      <c r="J5" s="1" t="s">
        <v>20</v>
      </c>
    </row>
    <row r="6" spans="2:10">
      <c r="B6" s="1"/>
      <c r="C6" s="1" t="s">
        <v>18</v>
      </c>
      <c r="D6" s="1" t="s">
        <v>43</v>
      </c>
      <c r="E6" s="1">
        <v>20170606</v>
      </c>
      <c r="F6" s="1" t="s">
        <v>49</v>
      </c>
      <c r="G6" s="1" t="s">
        <v>20</v>
      </c>
      <c r="H6" s="1">
        <v>20170607</v>
      </c>
      <c r="I6" s="1" t="s">
        <v>49</v>
      </c>
      <c r="J6" s="1" t="s">
        <v>20</v>
      </c>
    </row>
    <row r="7" spans="2:10">
      <c r="B7" s="1"/>
      <c r="C7" s="1" t="s">
        <v>18</v>
      </c>
      <c r="D7" s="1" t="s">
        <v>45</v>
      </c>
      <c r="E7" s="1">
        <v>20170606</v>
      </c>
      <c r="F7" s="1" t="s">
        <v>49</v>
      </c>
      <c r="G7" s="1" t="s">
        <v>20</v>
      </c>
      <c r="H7" s="1">
        <v>20170607</v>
      </c>
      <c r="I7" s="1" t="s">
        <v>49</v>
      </c>
      <c r="J7" s="1" t="s">
        <v>20</v>
      </c>
    </row>
    <row r="8" spans="2:10">
      <c r="B8" s="1"/>
      <c r="C8" s="1" t="s">
        <v>19</v>
      </c>
      <c r="D8" s="1" t="s">
        <v>44</v>
      </c>
      <c r="E8" s="1">
        <v>20170606</v>
      </c>
      <c r="F8" s="1" t="s">
        <v>49</v>
      </c>
      <c r="G8" s="1" t="s">
        <v>20</v>
      </c>
      <c r="H8" s="1">
        <v>20170607</v>
      </c>
      <c r="I8" s="1" t="s">
        <v>49</v>
      </c>
      <c r="J8" s="1" t="s">
        <v>20</v>
      </c>
    </row>
    <row r="9" spans="2:10">
      <c r="B9" s="1"/>
      <c r="C9" s="1" t="s">
        <v>19</v>
      </c>
      <c r="D9" s="1" t="s">
        <v>45</v>
      </c>
      <c r="E9" s="1">
        <v>20170606</v>
      </c>
      <c r="F9" s="1" t="s">
        <v>49</v>
      </c>
      <c r="G9" s="1" t="s">
        <v>20</v>
      </c>
      <c r="H9" s="1">
        <v>20170607</v>
      </c>
      <c r="I9" s="1" t="s">
        <v>49</v>
      </c>
      <c r="J9" s="1" t="s">
        <v>20</v>
      </c>
    </row>
    <row r="10" spans="2:10">
      <c r="C10" s="20"/>
      <c r="D10" s="20"/>
    </row>
    <row r="11" spans="2:10">
      <c r="C11" s="20"/>
      <c r="D11" s="20"/>
    </row>
    <row r="18" spans="1:3">
      <c r="C18" t="str">
        <f xml:space="preserve"> "INSERT INTO t_user_group("</f>
        <v>INSERT INTO t_user_group(</v>
      </c>
    </row>
    <row r="19" spans="1:3">
      <c r="C19" t="str">
        <f>" "&amp;B3&amp;","&amp;C3&amp;","&amp;D3&amp;","&amp;E3&amp;","&amp;F3&amp;","&amp;G3&amp;","&amp;H3&amp;","&amp;I3&amp;","&amp;J3&amp;") VALUES('"</f>
        <v xml:space="preserve"> seq_no,user_id,group_cd,register_ymd,register_cd,register_nm,last_update_ymd,last_register_cd,last_register_nm) VALUES('</v>
      </c>
    </row>
    <row r="20" spans="1:3">
      <c r="A20" t="str">
        <f>$C$18&amp;$C$19&amp;C20</f>
        <v>INSERT INTO t_user_group( seq_no,user_id,group_cd,register_ymd,register_cd,register_nm,last_update_ymd,last_register_cd,last_register_nm) VALUES('','U0001','G0001','20170606','U0100','HungNV','20170607','U0100','HungNV');</v>
      </c>
      <c r="C20" t="str">
        <f>""&amp;B5&amp;"','"&amp;C5&amp;"','"&amp;D5&amp;"','"&amp;E5&amp;"','"&amp;F5&amp;"','"&amp;G5&amp;"','"&amp;H5&amp;"','"&amp;I5&amp;"','"&amp;J5&amp;"');"</f>
        <v>','U0001','G0001','20170606','U0100','HungNV','20170607','U0100','HungNV');</v>
      </c>
    </row>
    <row r="21" spans="1:3">
      <c r="A21" t="str">
        <f t="shared" ref="A21:A24" si="0">$C$18&amp;$C$19&amp;C21</f>
        <v>INSERT INTO t_user_group( seq_no,user_id,group_cd,register_ymd,register_cd,register_nm,last_update_ymd,last_register_cd,last_register_nm) VALUES('','U0002','G0001','20170606','U0100','HungNV','20170607','U0100','HungNV');</v>
      </c>
      <c r="C21" t="str">
        <f t="shared" ref="C21:C24" si="1">""&amp;B6&amp;"','"&amp;C6&amp;"','"&amp;D6&amp;"','"&amp;E6&amp;"','"&amp;F6&amp;"','"&amp;G6&amp;"','"&amp;H6&amp;"','"&amp;I6&amp;"','"&amp;J6&amp;"');"</f>
        <v>','U0002','G0001','20170606','U0100','HungNV','20170607','U0100','HungNV');</v>
      </c>
    </row>
    <row r="22" spans="1:3">
      <c r="A22" t="str">
        <f t="shared" si="0"/>
        <v>INSERT INTO t_user_group( seq_no,user_id,group_cd,register_ymd,register_cd,register_nm,last_update_ymd,last_register_cd,last_register_nm) VALUES('','U0002','G0003','20170606','U0100','HungNV','20170607','U0100','HungNV');</v>
      </c>
      <c r="C22" t="str">
        <f t="shared" si="1"/>
        <v>','U0002','G0003','20170606','U0100','HungNV','20170607','U0100','HungNV');</v>
      </c>
    </row>
    <row r="23" spans="1:3">
      <c r="A23" t="str">
        <f t="shared" si="0"/>
        <v>INSERT INTO t_user_group( seq_no,user_id,group_cd,register_ymd,register_cd,register_nm,last_update_ymd,last_register_cd,last_register_nm) VALUES('','U0003','G0002','20170606','U0100','HungNV','20170607','U0100','HungNV');</v>
      </c>
      <c r="C23" t="str">
        <f t="shared" si="1"/>
        <v>','U0003','G0002','20170606','U0100','HungNV','20170607','U0100','HungNV');</v>
      </c>
    </row>
    <row r="24" spans="1:3">
      <c r="A24" t="str">
        <f t="shared" si="0"/>
        <v>INSERT INTO t_user_group( seq_no,user_id,group_cd,register_ymd,register_cd,register_nm,last_update_ymd,last_register_cd,last_register_nm) VALUES('','U0003','G0003','20170606','U0100','HungNV','20170607','U0100','HungNV');</v>
      </c>
      <c r="C24" t="str">
        <f t="shared" si="1"/>
        <v>','U0003','G0003','20170606','U0100','HungNV','20170607','U0100','HungNV');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G5" sqref="G5:H10"/>
    </sheetView>
  </sheetViews>
  <sheetFormatPr defaultRowHeight="15"/>
  <cols>
    <col min="1" max="1" width="5.42578125" customWidth="1"/>
    <col min="4" max="4" width="17.85546875" customWidth="1"/>
    <col min="5" max="5" width="21.140625" customWidth="1"/>
    <col min="6" max="6" width="11.5703125" customWidth="1"/>
    <col min="7" max="7" width="10.42578125" customWidth="1"/>
    <col min="8" max="8" width="17.5703125" customWidth="1"/>
    <col min="9" max="9" width="15.28515625" customWidth="1"/>
    <col min="10" max="10" width="14.42578125" customWidth="1"/>
    <col min="11" max="11" width="17.5703125" customWidth="1"/>
  </cols>
  <sheetData>
    <row r="3" spans="2:11">
      <c r="B3" s="15" t="s">
        <v>40</v>
      </c>
      <c r="C3" s="15" t="s">
        <v>41</v>
      </c>
      <c r="D3" s="15" t="s">
        <v>42</v>
      </c>
      <c r="E3" s="17" t="s">
        <v>37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38</v>
      </c>
    </row>
    <row r="4" spans="2:11">
      <c r="B4" s="2" t="s">
        <v>15</v>
      </c>
      <c r="C4" s="2" t="s">
        <v>15</v>
      </c>
      <c r="D4" s="2" t="s">
        <v>25</v>
      </c>
      <c r="E4" s="4" t="s">
        <v>39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 t="s">
        <v>54</v>
      </c>
      <c r="C5" s="1" t="s">
        <v>56</v>
      </c>
      <c r="D5" s="1" t="s">
        <v>61</v>
      </c>
      <c r="E5" s="1" t="s">
        <v>68</v>
      </c>
      <c r="F5" s="1">
        <v>20170608</v>
      </c>
      <c r="G5" s="1" t="s">
        <v>49</v>
      </c>
      <c r="H5" s="1" t="s">
        <v>20</v>
      </c>
      <c r="I5" s="1"/>
      <c r="J5" s="1"/>
      <c r="K5" s="1"/>
    </row>
    <row r="6" spans="2:11">
      <c r="B6" s="1" t="s">
        <v>54</v>
      </c>
      <c r="C6" s="1" t="s">
        <v>58</v>
      </c>
      <c r="D6" s="1" t="s">
        <v>62</v>
      </c>
      <c r="E6" s="1" t="s">
        <v>69</v>
      </c>
      <c r="F6" s="1">
        <v>20170608</v>
      </c>
      <c r="G6" s="1" t="s">
        <v>49</v>
      </c>
      <c r="H6" s="1" t="s">
        <v>20</v>
      </c>
      <c r="I6" s="1"/>
      <c r="J6" s="1"/>
      <c r="K6" s="1"/>
    </row>
    <row r="7" spans="2:11">
      <c r="B7" s="1" t="s">
        <v>55</v>
      </c>
      <c r="C7" s="1" t="s">
        <v>57</v>
      </c>
      <c r="D7" s="1" t="s">
        <v>63</v>
      </c>
      <c r="E7" s="1" t="s">
        <v>70</v>
      </c>
      <c r="F7" s="1">
        <v>20170608</v>
      </c>
      <c r="G7" s="1" t="s">
        <v>49</v>
      </c>
      <c r="H7" s="1" t="s">
        <v>20</v>
      </c>
      <c r="I7" s="1"/>
      <c r="J7" s="1"/>
      <c r="K7" s="1"/>
    </row>
    <row r="8" spans="2:11">
      <c r="B8" s="1" t="s">
        <v>55</v>
      </c>
      <c r="C8" s="1" t="s">
        <v>59</v>
      </c>
      <c r="D8" s="1" t="s">
        <v>64</v>
      </c>
      <c r="E8" s="1" t="s">
        <v>71</v>
      </c>
      <c r="F8" s="1">
        <v>20170608</v>
      </c>
      <c r="G8" s="1" t="s">
        <v>49</v>
      </c>
      <c r="H8" s="1" t="s">
        <v>20</v>
      </c>
      <c r="I8" s="1"/>
      <c r="J8" s="1"/>
      <c r="K8" s="1"/>
    </row>
    <row r="9" spans="2:11">
      <c r="B9" s="1" t="s">
        <v>55</v>
      </c>
      <c r="C9" s="1" t="s">
        <v>60</v>
      </c>
      <c r="D9" s="1" t="s">
        <v>65</v>
      </c>
      <c r="E9" s="1" t="s">
        <v>72</v>
      </c>
      <c r="F9" s="1">
        <v>20170608</v>
      </c>
      <c r="G9" s="1" t="s">
        <v>49</v>
      </c>
      <c r="H9" s="1" t="s">
        <v>20</v>
      </c>
      <c r="I9" s="1"/>
      <c r="J9" s="1"/>
      <c r="K9" s="1"/>
    </row>
    <row r="10" spans="2:11">
      <c r="B10" s="1" t="s">
        <v>55</v>
      </c>
      <c r="C10" s="1" t="s">
        <v>66</v>
      </c>
      <c r="D10" s="1" t="s">
        <v>67</v>
      </c>
      <c r="E10" s="1" t="s">
        <v>73</v>
      </c>
      <c r="F10" s="1">
        <v>20170608</v>
      </c>
      <c r="G10" s="1" t="s">
        <v>49</v>
      </c>
      <c r="H10" s="1" t="s">
        <v>20</v>
      </c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8" spans="1:3">
      <c r="C18" t="str">
        <f xml:space="preserve"> "INSERT INTO t_function("</f>
        <v>INSERT INTO t_function(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func_id,screen_id,screen_name,screen_url,register_ymd,register_cd,register_nm,last_update_ymd,last_register_cd,last_register_name) VALUES('</v>
      </c>
    </row>
    <row r="20" spans="1:3">
      <c r="A20" t="str">
        <f>$C$18&amp;$C$19&amp;C20</f>
        <v>INSERT INTO t_function( func_id,screen_id,screen_name,screen_url,register_ymd,register_cd,register_nm,last_update_ymd,last_register_cd,last_register_name) VALUES('K0001','K0001_1','Login','K0001/K0001_1','20170608','U0100','HungNV','','',,'');</v>
      </c>
      <c r="C20" t="str">
        <f>""&amp;B5&amp;"','"&amp;C5&amp;"','"&amp;D5&amp;"','"&amp;E5&amp;"','"&amp;F5&amp;"','"&amp;G5&amp;"','"&amp;H5&amp;"','"&amp;I5&amp;"','"&amp;J5&amp;"',,'"&amp;K5&amp;"');"</f>
        <v>K0001','K0001_1','Login','K0001/K0001_1','20170608','U0100','HungNV','','',,'');</v>
      </c>
    </row>
    <row r="21" spans="1:3">
      <c r="A21" t="str">
        <f t="shared" ref="A21:A26" si="0">$C$18&amp;$C$19&amp;C21</f>
        <v>INSERT INTO t_function( func_id,screen_id,screen_name,screen_url,register_ymd,register_cd,register_nm,last_update_ymd,last_register_cd,last_register_name) VALUES('K0001','K0001_2','Main Menu','K0001/K0001_2','20170608','U0100','HungNV','','',,'');</v>
      </c>
      <c r="C21" t="str">
        <f t="shared" ref="C21:C26" si="1">""&amp;B6&amp;"','"&amp;C6&amp;"','"&amp;D6&amp;"','"&amp;E6&amp;"','"&amp;F6&amp;"','"&amp;G6&amp;"','"&amp;H6&amp;"','"&amp;I6&amp;"','"&amp;J6&amp;"',,'"&amp;K6&amp;"');"</f>
        <v>K0001','K0001_2','Main Menu','K0001/K0001_2','20170608','U0100','HungNV','','',,'');</v>
      </c>
    </row>
    <row r="22" spans="1:3">
      <c r="A22" t="str">
        <f t="shared" si="0"/>
        <v>INSERT INTO t_function( func_id,screen_id,screen_name,screen_url,register_ymd,register_cd,register_nm,last_update_ymd,last_register_cd,last_register_name) VALUES('K0002','K0002_1','Select Date','K0002/K0002_1','20170608','U0100','HungNV','','',,'');</v>
      </c>
      <c r="C22" t="str">
        <f t="shared" si="1"/>
        <v>K0002','K0002_1','Select Date','K0002/K0002_1','20170608','U0100','HungNV','','',,'');</v>
      </c>
    </row>
    <row r="23" spans="1:3">
      <c r="A23" t="str">
        <f t="shared" si="0"/>
        <v>INSERT INTO t_function( func_id,screen_id,screen_name,screen_url,register_ymd,register_cd,register_nm,last_update_ymd,last_register_cd,last_register_name) VALUES('K0002','K0002_2','Select Room','K0002/K0002_2','20170608','U0100','HungNV','','',,'');</v>
      </c>
      <c r="C23" t="str">
        <f t="shared" si="1"/>
        <v>K0002','K0002_2','Select Room','K0002/K0002_2','20170608','U0100','HungNV','','',,'');</v>
      </c>
    </row>
    <row r="24" spans="1:3">
      <c r="A24" t="str">
        <f t="shared" si="0"/>
        <v>INSERT INTO t_function( func_id,screen_id,screen_name,screen_url,register_ymd,register_cd,register_nm,last_update_ymd,last_register_cd,last_register_name) VALUES('K0002','K0002_3','Confirm','K0002/K0002_3','20170608','U0100','HungNV','','',,'');</v>
      </c>
      <c r="C24" t="str">
        <f t="shared" si="1"/>
        <v>K0002','K0002_3','Confirm','K0002/K0002_3','20170608','U0100','HungNV','','',,'');</v>
      </c>
    </row>
    <row r="25" spans="1:3">
      <c r="A25" t="str">
        <f t="shared" si="0"/>
        <v>INSERT INTO t_function( func_id,screen_id,screen_name,screen_url,register_ymd,register_cd,register_nm,last_update_ymd,last_register_cd,last_register_name) VALUES('K0002','K0002_4','Payment','K0002/K0002_4','20170608','U0100','HungNV','','',,'');</v>
      </c>
      <c r="C25" t="str">
        <f t="shared" si="1"/>
        <v>K0002','K0002_4','Payment','K0002/K0002_4','20170608','U0100','HungNV','','',,'');</v>
      </c>
    </row>
    <row r="26" spans="1:3">
      <c r="A26" t="str">
        <f t="shared" si="0"/>
        <v>INSERT INTO t_function( func_id,screen_id,screen_name,screen_url,register_ymd,register_cd,register_nm,last_update_ymd,last_register_cd,last_register_name) VALUES('','','','','','','','','',,'');</v>
      </c>
      <c r="C26" t="str">
        <f t="shared" si="1"/>
        <v>','','','','','','','','',,'');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D19" sqref="D19"/>
    </sheetView>
  </sheetViews>
  <sheetFormatPr defaultRowHeight="15"/>
  <cols>
    <col min="1" max="1" width="3.5703125" customWidth="1"/>
    <col min="2" max="2" width="13.28515625" customWidth="1"/>
    <col min="6" max="6" width="13" customWidth="1"/>
    <col min="7" max="7" width="12.7109375" customWidth="1"/>
    <col min="8" max="8" width="17.28515625" customWidth="1"/>
    <col min="9" max="9" width="15.42578125" customWidth="1"/>
    <col min="10" max="10" width="14.28515625" customWidth="1"/>
    <col min="11" max="11" width="17.28515625" customWidth="1"/>
  </cols>
  <sheetData>
    <row r="3" spans="2:11">
      <c r="B3" s="12" t="s">
        <v>33</v>
      </c>
      <c r="C3" s="12" t="s">
        <v>28</v>
      </c>
      <c r="D3" s="12" t="s">
        <v>34</v>
      </c>
      <c r="E3" s="12" t="s">
        <v>35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</row>
    <row r="4" spans="2:11">
      <c r="B4" s="18" t="s">
        <v>29</v>
      </c>
      <c r="C4" s="3" t="s">
        <v>30</v>
      </c>
      <c r="D4" s="3" t="s">
        <v>30</v>
      </c>
      <c r="E4" s="3" t="s">
        <v>36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/>
      <c r="C5" s="1" t="s">
        <v>43</v>
      </c>
      <c r="D5" s="1" t="s">
        <v>58</v>
      </c>
      <c r="E5" s="1">
        <v>0</v>
      </c>
      <c r="F5" s="1">
        <v>20170608</v>
      </c>
      <c r="G5" s="1" t="s">
        <v>49</v>
      </c>
      <c r="H5" s="1" t="s">
        <v>20</v>
      </c>
      <c r="I5" s="1">
        <v>20170609</v>
      </c>
      <c r="J5" s="1" t="s">
        <v>49</v>
      </c>
      <c r="K5" s="1" t="s">
        <v>20</v>
      </c>
    </row>
    <row r="6" spans="2:11">
      <c r="B6" s="1"/>
      <c r="C6" s="1" t="s">
        <v>43</v>
      </c>
      <c r="D6" s="1" t="s">
        <v>66</v>
      </c>
      <c r="E6" s="1">
        <v>0</v>
      </c>
      <c r="F6" s="1">
        <v>20170608</v>
      </c>
      <c r="G6" s="1" t="s">
        <v>49</v>
      </c>
      <c r="H6" s="1" t="s">
        <v>20</v>
      </c>
      <c r="I6" s="1">
        <v>20170609</v>
      </c>
      <c r="J6" s="1" t="s">
        <v>49</v>
      </c>
      <c r="K6" s="1" t="s">
        <v>20</v>
      </c>
    </row>
    <row r="7" spans="2:11">
      <c r="B7" s="1"/>
      <c r="C7" s="1" t="s">
        <v>44</v>
      </c>
      <c r="D7" s="1" t="s">
        <v>56</v>
      </c>
      <c r="E7" s="1">
        <v>0</v>
      </c>
      <c r="F7" s="1">
        <v>20170608</v>
      </c>
      <c r="G7" s="1" t="s">
        <v>49</v>
      </c>
      <c r="H7" s="1" t="s">
        <v>20</v>
      </c>
      <c r="I7" s="1">
        <v>20170609</v>
      </c>
      <c r="J7" s="1" t="s">
        <v>49</v>
      </c>
      <c r="K7" s="1" t="s">
        <v>20</v>
      </c>
    </row>
    <row r="8" spans="2:11">
      <c r="B8" s="1"/>
      <c r="C8" s="1" t="s">
        <v>44</v>
      </c>
      <c r="D8" s="1" t="s">
        <v>58</v>
      </c>
      <c r="E8" s="1">
        <v>0</v>
      </c>
      <c r="F8" s="1">
        <v>20170608</v>
      </c>
      <c r="G8" s="1" t="s">
        <v>49</v>
      </c>
      <c r="H8" s="1" t="s">
        <v>20</v>
      </c>
      <c r="I8" s="1">
        <v>20170609</v>
      </c>
      <c r="J8" s="1" t="s">
        <v>49</v>
      </c>
      <c r="K8" s="1" t="s">
        <v>20</v>
      </c>
    </row>
    <row r="9" spans="2:11">
      <c r="B9" s="1"/>
      <c r="C9" s="1" t="s">
        <v>45</v>
      </c>
      <c r="D9" s="1" t="s">
        <v>56</v>
      </c>
      <c r="E9" s="1">
        <v>0</v>
      </c>
      <c r="F9" s="1">
        <v>20170608</v>
      </c>
      <c r="G9" s="1" t="s">
        <v>49</v>
      </c>
      <c r="H9" s="1" t="s">
        <v>20</v>
      </c>
      <c r="I9" s="1">
        <v>20170609</v>
      </c>
      <c r="J9" s="1" t="s">
        <v>49</v>
      </c>
      <c r="K9" s="1" t="s">
        <v>20</v>
      </c>
    </row>
    <row r="10" spans="2:11">
      <c r="B10" s="1"/>
      <c r="C10" s="1" t="s">
        <v>45</v>
      </c>
      <c r="D10" s="1" t="s">
        <v>58</v>
      </c>
      <c r="E10" s="1">
        <v>0</v>
      </c>
      <c r="F10" s="1">
        <v>20170608</v>
      </c>
      <c r="G10" s="1" t="s">
        <v>49</v>
      </c>
      <c r="H10" s="1" t="s">
        <v>20</v>
      </c>
      <c r="I10" s="1">
        <v>20170609</v>
      </c>
      <c r="J10" s="1" t="s">
        <v>49</v>
      </c>
      <c r="K10" s="1" t="s">
        <v>20</v>
      </c>
    </row>
    <row r="11" spans="2:11">
      <c r="B11" s="1"/>
      <c r="C11" s="1" t="s">
        <v>45</v>
      </c>
      <c r="D11" s="1" t="s">
        <v>66</v>
      </c>
      <c r="E11" s="1">
        <v>0</v>
      </c>
      <c r="F11" s="1">
        <v>20170608</v>
      </c>
      <c r="G11" s="1" t="s">
        <v>49</v>
      </c>
      <c r="H11" s="1" t="s">
        <v>20</v>
      </c>
      <c r="I11" s="1">
        <v>20170609</v>
      </c>
      <c r="J11" s="1" t="s">
        <v>49</v>
      </c>
      <c r="K11" s="1" t="s">
        <v>20</v>
      </c>
    </row>
    <row r="18" spans="1:3">
      <c r="C18" t="str">
        <f xml:space="preserve"> "INSERT INTO t_permission("</f>
        <v>INSERT INTO t_permission(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role_seq,group_cd,screen_id,use_flg,register_ymd,register_cd,register_nm,last_update_ymd,last_register_cd,last_register_nm) VALUES('</v>
      </c>
    </row>
    <row r="20" spans="1:3">
      <c r="A20" t="str">
        <f>$C$18&amp;$C$19&amp;C20</f>
        <v>INSERT INTO t_permission( role_seq,group_cd,screen_id,use_flg,register_ymd,register_cd,register_nm,last_update_ymd,last_register_cd,last_register_nm) VALUES('','G0001','K0001_2','0','20170608','U0100','HungNV','20170609','U0100',,'HungNV');</v>
      </c>
      <c r="C20" t="str">
        <f>""&amp;B5&amp;"','"&amp;C5&amp;"','"&amp;D5&amp;"','"&amp;E5&amp;"','"&amp;F5&amp;"','"&amp;G5&amp;"','"&amp;H5&amp;"','"&amp;I5&amp;"','"&amp;J5&amp;"',,'"&amp;K5&amp;"');"</f>
        <v>','G0001','K0001_2','0','20170608','U0100','HungNV','20170609','U0100',,'HungNV');</v>
      </c>
    </row>
    <row r="21" spans="1:3">
      <c r="A21" t="str">
        <f t="shared" ref="A21:A26" si="0">$C$18&amp;$C$19&amp;C21</f>
        <v>INSERT INTO t_permission( role_seq,group_cd,screen_id,use_flg,register_ymd,register_cd,register_nm,last_update_ymd,last_register_cd,last_register_nm) VALUES('','G0001','K0002_4','0','20170608','U0100','HungNV','20170609','U0100',,'HungNV');</v>
      </c>
      <c r="C21" t="str">
        <f t="shared" ref="C21:C26" si="1">""&amp;B6&amp;"','"&amp;C6&amp;"','"&amp;D6&amp;"','"&amp;E6&amp;"','"&amp;F6&amp;"','"&amp;G6&amp;"','"&amp;H6&amp;"','"&amp;I6&amp;"','"&amp;J6&amp;"',,'"&amp;K6&amp;"');"</f>
        <v>','G0001','K0002_4','0','20170608','U0100','HungNV','20170609','U0100',,'HungNV');</v>
      </c>
    </row>
    <row r="22" spans="1:3">
      <c r="A22" t="str">
        <f t="shared" si="0"/>
        <v>INSERT INTO t_permission( role_seq,group_cd,screen_id,use_flg,register_ymd,register_cd,register_nm,last_update_ymd,last_register_cd,last_register_nm) VALUES('','G0002','K0001_1','0','20170608','U0100','HungNV','20170609','U0100',,'HungNV');</v>
      </c>
      <c r="C22" t="str">
        <f t="shared" si="1"/>
        <v>','G0002','K0001_1','0','20170608','U0100','HungNV','20170609','U0100',,'HungNV');</v>
      </c>
    </row>
    <row r="23" spans="1:3">
      <c r="A23" t="str">
        <f t="shared" si="0"/>
        <v>INSERT INTO t_permission( role_seq,group_cd,screen_id,use_flg,register_ymd,register_cd,register_nm,last_update_ymd,last_register_cd,last_register_nm) VALUES('','G0002','K0001_2','0','20170608','U0100','HungNV','20170609','U0100',,'HungNV');</v>
      </c>
      <c r="C23" t="str">
        <f t="shared" si="1"/>
        <v>','G0002','K0001_2','0','20170608','U0100','HungNV','20170609','U0100',,'HungNV');</v>
      </c>
    </row>
    <row r="24" spans="1:3">
      <c r="A24" t="str">
        <f t="shared" si="0"/>
        <v>INSERT INTO t_permission( role_seq,group_cd,screen_id,use_flg,register_ymd,register_cd,register_nm,last_update_ymd,last_register_cd,last_register_nm) VALUES('','G0003','K0001_1','0','20170608','U0100','HungNV','20170609','U0100',,'HungNV');</v>
      </c>
      <c r="C24" t="str">
        <f t="shared" si="1"/>
        <v>','G0003','K0001_1','0','20170608','U0100','HungNV','20170609','U0100',,'HungNV');</v>
      </c>
    </row>
    <row r="25" spans="1:3">
      <c r="A25" t="str">
        <f t="shared" si="0"/>
        <v>INSERT INTO t_permission( role_seq,group_cd,screen_id,use_flg,register_ymd,register_cd,register_nm,last_update_ymd,last_register_cd,last_register_nm) VALUES('','G0003','K0001_2','0','20170608','U0100','HungNV','20170609','U0100',,'HungNV');</v>
      </c>
      <c r="C25" t="str">
        <f t="shared" si="1"/>
        <v>','G0003','K0001_2','0','20170608','U0100','HungNV','20170609','U0100',,'HungNV');</v>
      </c>
    </row>
    <row r="26" spans="1:3">
      <c r="A26" t="str">
        <f t="shared" si="0"/>
        <v>INSERT INTO t_permission( role_seq,group_cd,screen_id,use_flg,register_ymd,register_cd,register_nm,last_update_ymd,last_register_cd,last_register_nm) VALUES('','G0003','K0002_4','0','20170608','U0100','HungNV','20170609','U0100',,'HungNV');</v>
      </c>
      <c r="C26" t="str">
        <f t="shared" si="1"/>
        <v>','G0003','K0002_4','0','20170608','U0100','HungNV','20170609','U0100',,'HungNV');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workbookViewId="0">
      <selection activeCell="A20" sqref="A20:A26"/>
    </sheetView>
  </sheetViews>
  <sheetFormatPr defaultColWidth="9" defaultRowHeight="15"/>
  <cols>
    <col min="1" max="1" width="3.5703125" style="21" customWidth="1"/>
    <col min="2" max="2" width="13.28515625" style="21" customWidth="1"/>
    <col min="3" max="3" width="12.85546875" style="21" customWidth="1"/>
    <col min="4" max="4" width="11.7109375" style="21" customWidth="1"/>
    <col min="5" max="5" width="12.5703125" style="21" customWidth="1"/>
    <col min="6" max="16384" width="9" style="21"/>
  </cols>
  <sheetData>
    <row r="3" spans="2:5">
      <c r="B3" s="15" t="s">
        <v>96</v>
      </c>
      <c r="C3" s="15" t="s">
        <v>74</v>
      </c>
      <c r="D3" s="15" t="s">
        <v>75</v>
      </c>
      <c r="E3" s="14" t="s">
        <v>76</v>
      </c>
    </row>
    <row r="4" spans="2:5">
      <c r="B4" s="28" t="s">
        <v>77</v>
      </c>
      <c r="C4" s="3" t="s">
        <v>98</v>
      </c>
      <c r="D4" s="3" t="s">
        <v>99</v>
      </c>
      <c r="E4" s="3" t="s">
        <v>97</v>
      </c>
    </row>
    <row r="5" spans="2:5">
      <c r="B5" s="1" t="s">
        <v>133</v>
      </c>
      <c r="C5" s="1" t="s">
        <v>127</v>
      </c>
      <c r="D5" s="1" t="s">
        <v>156</v>
      </c>
      <c r="E5" s="1">
        <v>100</v>
      </c>
    </row>
    <row r="6" spans="2:5">
      <c r="B6" s="1" t="s">
        <v>134</v>
      </c>
      <c r="C6" s="1" t="s">
        <v>126</v>
      </c>
      <c r="D6" s="1" t="s">
        <v>156</v>
      </c>
      <c r="E6" s="1">
        <v>100</v>
      </c>
    </row>
    <row r="7" spans="2:5">
      <c r="B7" s="1" t="s">
        <v>135</v>
      </c>
      <c r="C7" s="1" t="s">
        <v>128</v>
      </c>
      <c r="D7" s="1" t="s">
        <v>156</v>
      </c>
      <c r="E7" s="1">
        <v>100</v>
      </c>
    </row>
    <row r="8" spans="2:5">
      <c r="B8" s="1" t="s">
        <v>136</v>
      </c>
      <c r="C8" s="1" t="s">
        <v>129</v>
      </c>
      <c r="D8" s="1" t="s">
        <v>156</v>
      </c>
      <c r="E8" s="1">
        <v>100</v>
      </c>
    </row>
    <row r="9" spans="2:5">
      <c r="B9" s="1" t="s">
        <v>137</v>
      </c>
      <c r="C9" s="1" t="s">
        <v>130</v>
      </c>
      <c r="D9" s="1" t="s">
        <v>156</v>
      </c>
      <c r="E9" s="1">
        <v>100</v>
      </c>
    </row>
    <row r="10" spans="2:5">
      <c r="B10" s="1" t="s">
        <v>138</v>
      </c>
      <c r="C10" s="1" t="s">
        <v>131</v>
      </c>
      <c r="D10" s="1" t="s">
        <v>156</v>
      </c>
      <c r="E10" s="1">
        <v>100</v>
      </c>
    </row>
    <row r="11" spans="2:5">
      <c r="B11" s="1" t="s">
        <v>139</v>
      </c>
      <c r="C11" s="1" t="s">
        <v>132</v>
      </c>
      <c r="D11" s="1" t="s">
        <v>156</v>
      </c>
      <c r="E11" s="1">
        <v>100</v>
      </c>
    </row>
    <row r="18" spans="1:3">
      <c r="C18" s="21" t="str">
        <f xml:space="preserve"> "INSERT INTO tbl_room_type("</f>
        <v>INSERT INTO tbl_room_type(</v>
      </c>
    </row>
    <row r="19" spans="1:3">
      <c r="C19" s="21" t="str">
        <f>" "&amp;B3&amp;","&amp;C3&amp;","&amp;D3&amp;","&amp;E3&amp;") VALUES('"</f>
        <v xml:space="preserve"> room_type_id,type_name,description,price) VALUES('</v>
      </c>
    </row>
    <row r="20" spans="1:3">
      <c r="A20" s="21" t="str">
        <f>$C$18&amp;$C$19&amp;C20</f>
        <v>INSERT INTO tbl_room_type( room_type_id,type_name,description,price) VALUES('RT01','Single room','cho hut thuoc','100');</v>
      </c>
      <c r="C20" s="21" t="str">
        <f>""&amp;B5&amp;"','"&amp;C5&amp;"','"&amp;D5&amp;"','"&amp;E5&amp;"');"</f>
        <v>RT01','Single room','cho hut thuoc','100');</v>
      </c>
    </row>
    <row r="21" spans="1:3">
      <c r="A21" s="21" t="str">
        <f t="shared" ref="A21:A26" si="0">$C$18&amp;$C$19&amp;C21</f>
        <v>INSERT INTO tbl_room_type( room_type_id,type_name,description,price) VALUES('RT02','Luxury','cho hut thuoc','100');</v>
      </c>
      <c r="C21" s="23" t="str">
        <f t="shared" ref="C21:C26" si="1">""&amp;B6&amp;"','"&amp;C6&amp;"','"&amp;D6&amp;"','"&amp;E6&amp;"');"</f>
        <v>RT02','Luxury','cho hut thuoc','100');</v>
      </c>
    </row>
    <row r="22" spans="1:3">
      <c r="A22" s="21" t="str">
        <f t="shared" si="0"/>
        <v>INSERT INTO tbl_room_type( room_type_id,type_name,description,price) VALUES('RT03','Club','cho hut thuoc','100');</v>
      </c>
      <c r="C22" s="23" t="str">
        <f t="shared" si="1"/>
        <v>RT03','Club','cho hut thuoc','100');</v>
      </c>
    </row>
    <row r="23" spans="1:3">
      <c r="A23" s="21" t="str">
        <f t="shared" si="0"/>
        <v>INSERT INTO tbl_room_type( room_type_id,type_name,description,price) VALUES('RT04','Grand Deluxe','cho hut thuoc','100');</v>
      </c>
      <c r="C23" s="23" t="str">
        <f t="shared" si="1"/>
        <v>RT04','Grand Deluxe','cho hut thuoc','100');</v>
      </c>
    </row>
    <row r="24" spans="1:3">
      <c r="A24" s="21" t="str">
        <f t="shared" si="0"/>
        <v>INSERT INTO tbl_room_type( room_type_id,type_name,description,price) VALUES('RT05','Royal','cho hut thuoc','100');</v>
      </c>
      <c r="C24" s="23" t="str">
        <f t="shared" si="1"/>
        <v>RT05','Royal','cho hut thuoc','100');</v>
      </c>
    </row>
    <row r="25" spans="1:3">
      <c r="A25" s="21" t="str">
        <f t="shared" si="0"/>
        <v>INSERT INTO tbl_room_type( room_type_id,type_name,description,price) VALUES('RT06','Club Suite','cho hut thuoc','100');</v>
      </c>
      <c r="C25" s="23" t="str">
        <f t="shared" si="1"/>
        <v>RT06','Club Suite','cho hut thuoc','100');</v>
      </c>
    </row>
    <row r="26" spans="1:3">
      <c r="A26" s="21" t="str">
        <f t="shared" si="0"/>
        <v>INSERT INTO tbl_room_type( room_type_id,type_name,description,price) VALUES('RT07','Family','cho hut thuoc','100');</v>
      </c>
      <c r="C26" s="23" t="str">
        <f t="shared" si="1"/>
        <v>RT07','Family','cho hut thuoc','100');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workbookViewId="0">
      <selection activeCell="D9" sqref="D9:D13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12.42578125" style="23" customWidth="1"/>
    <col min="5" max="5" width="9" style="23"/>
    <col min="6" max="6" width="13" style="23" customWidth="1"/>
    <col min="7" max="7" width="12.7109375" style="23" customWidth="1"/>
    <col min="8" max="16384" width="9" style="23"/>
  </cols>
  <sheetData>
    <row r="3" spans="2:7">
      <c r="B3" s="30"/>
      <c r="C3" s="15" t="s">
        <v>78</v>
      </c>
      <c r="D3" s="15" t="s">
        <v>96</v>
      </c>
      <c r="E3" s="13" t="s">
        <v>79</v>
      </c>
      <c r="F3" s="15" t="s">
        <v>95</v>
      </c>
      <c r="G3" s="11" t="s">
        <v>80</v>
      </c>
    </row>
    <row r="4" spans="2:7">
      <c r="B4" s="31"/>
      <c r="C4" s="24" t="s">
        <v>77</v>
      </c>
      <c r="D4" s="24" t="s">
        <v>77</v>
      </c>
      <c r="E4" s="26" t="s">
        <v>82</v>
      </c>
      <c r="F4" s="22" t="s">
        <v>100</v>
      </c>
      <c r="G4" s="22" t="s">
        <v>77</v>
      </c>
    </row>
    <row r="5" spans="2:7">
      <c r="B5" s="32"/>
      <c r="C5" s="1" t="s">
        <v>140</v>
      </c>
      <c r="D5" s="1" t="s">
        <v>133</v>
      </c>
      <c r="E5" s="1">
        <v>1</v>
      </c>
      <c r="F5" s="1" t="s">
        <v>121</v>
      </c>
      <c r="G5" s="1">
        <v>101</v>
      </c>
    </row>
    <row r="6" spans="2:7">
      <c r="B6" s="32"/>
      <c r="C6" s="1" t="s">
        <v>141</v>
      </c>
      <c r="D6" s="1" t="s">
        <v>133</v>
      </c>
      <c r="E6" s="1">
        <v>1</v>
      </c>
      <c r="F6" s="1" t="s">
        <v>121</v>
      </c>
      <c r="G6" s="1">
        <v>102</v>
      </c>
    </row>
    <row r="7" spans="2:7">
      <c r="B7" s="32"/>
      <c r="C7" s="1" t="s">
        <v>142</v>
      </c>
      <c r="D7" s="1" t="s">
        <v>135</v>
      </c>
      <c r="E7" s="1">
        <v>1</v>
      </c>
      <c r="F7" s="1" t="s">
        <v>123</v>
      </c>
      <c r="G7" s="1">
        <v>103</v>
      </c>
    </row>
    <row r="8" spans="2:7">
      <c r="B8" s="32"/>
      <c r="C8" s="1" t="s">
        <v>143</v>
      </c>
      <c r="D8" s="1" t="s">
        <v>136</v>
      </c>
      <c r="E8" s="1">
        <v>2</v>
      </c>
      <c r="F8" s="1" t="s">
        <v>123</v>
      </c>
      <c r="G8" s="1">
        <v>201</v>
      </c>
    </row>
    <row r="9" spans="2:7">
      <c r="B9" s="32"/>
      <c r="C9" s="1" t="s">
        <v>144</v>
      </c>
      <c r="D9" s="1" t="s">
        <v>137</v>
      </c>
      <c r="E9" s="1">
        <v>2</v>
      </c>
      <c r="F9" s="1" t="s">
        <v>123</v>
      </c>
      <c r="G9" s="1">
        <v>202</v>
      </c>
    </row>
    <row r="10" spans="2:7">
      <c r="B10" s="32"/>
      <c r="C10" s="1" t="s">
        <v>145</v>
      </c>
      <c r="D10" s="1" t="s">
        <v>137</v>
      </c>
      <c r="E10" s="1">
        <v>3</v>
      </c>
      <c r="F10" s="1" t="s">
        <v>124</v>
      </c>
      <c r="G10" s="1">
        <v>301</v>
      </c>
    </row>
    <row r="11" spans="2:7">
      <c r="B11" s="32"/>
      <c r="C11" s="1" t="s">
        <v>146</v>
      </c>
      <c r="D11" s="1" t="s">
        <v>137</v>
      </c>
      <c r="E11" s="1">
        <v>3</v>
      </c>
      <c r="F11" s="1" t="s">
        <v>124</v>
      </c>
      <c r="G11" s="1">
        <v>302</v>
      </c>
    </row>
    <row r="12" spans="2:7">
      <c r="C12" s="1" t="s">
        <v>162</v>
      </c>
      <c r="D12" s="1" t="s">
        <v>137</v>
      </c>
      <c r="E12" s="1">
        <v>2</v>
      </c>
      <c r="F12" s="1" t="s">
        <v>121</v>
      </c>
      <c r="G12" s="36">
        <v>203</v>
      </c>
    </row>
    <row r="13" spans="2:7">
      <c r="C13" s="1" t="s">
        <v>163</v>
      </c>
      <c r="D13" s="1" t="s">
        <v>137</v>
      </c>
      <c r="E13" s="1">
        <v>2</v>
      </c>
      <c r="F13" s="1" t="s">
        <v>121</v>
      </c>
      <c r="G13" s="35">
        <v>204</v>
      </c>
    </row>
    <row r="18" spans="1:3">
      <c r="C18" s="23" t="str">
        <f xml:space="preserve"> "INSERT INTO tbl_room("</f>
        <v>INSERT INTO tbl_room(</v>
      </c>
    </row>
    <row r="19" spans="1:3">
      <c r="C19" s="23" t="str">
        <f>" "&amp;C3&amp;","&amp;D3&amp;","&amp;E3&amp;","&amp;F3&amp;","&amp;G3&amp;") VALUES('"</f>
        <v xml:space="preserve"> room_id,room_type_id,floor,status_id,room_number) VALUES('</v>
      </c>
    </row>
    <row r="20" spans="1:3">
      <c r="A20" s="23" t="str">
        <f t="shared" ref="A20" si="0">$C$18&amp;$C$19&amp;C20</f>
        <v>INSERT INTO tbl_room( room_id,room_type_id,floor,status_id,room_number) VALUES('RO001','RT01','1','RO01','101');</v>
      </c>
      <c r="C20" s="23" t="str">
        <f>""&amp;C5&amp;"','"&amp;D5&amp;"','"&amp;E5&amp;"','"&amp;F5&amp;"','"&amp;G5&amp;"');"</f>
        <v>RO001','RT01','1','RO01','101');</v>
      </c>
    </row>
    <row r="21" spans="1:3">
      <c r="A21" s="23" t="str">
        <f t="shared" ref="A21:A27" si="1">$C$18&amp;$C$19&amp;C21</f>
        <v>INSERT INTO tbl_room( room_id,room_type_id,floor,status_id,room_number) VALUES('RO002','RT01','1','RO01','102');</v>
      </c>
      <c r="C21" s="23" t="str">
        <f t="shared" ref="C21:C28" si="2">""&amp;C6&amp;"','"&amp;D6&amp;"','"&amp;E6&amp;"','"&amp;F6&amp;"','"&amp;G6&amp;"');"</f>
        <v>RO002','RT01','1','RO01','102');</v>
      </c>
    </row>
    <row r="22" spans="1:3">
      <c r="A22" s="23" t="str">
        <f t="shared" si="1"/>
        <v>INSERT INTO tbl_room( room_id,room_type_id,floor,status_id,room_number) VALUES('RO003','RT03','1','RO02','103');</v>
      </c>
      <c r="C22" s="23" t="str">
        <f t="shared" si="2"/>
        <v>RO003','RT03','1','RO02','103');</v>
      </c>
    </row>
    <row r="23" spans="1:3">
      <c r="A23" s="23" t="str">
        <f t="shared" si="1"/>
        <v>INSERT INTO tbl_room( room_id,room_type_id,floor,status_id,room_number) VALUES('RO004','RT04','2','RO02','201');</v>
      </c>
      <c r="C23" s="23" t="str">
        <f t="shared" si="2"/>
        <v>RO004','RT04','2','RO02','201');</v>
      </c>
    </row>
    <row r="24" spans="1:3">
      <c r="A24" s="23" t="str">
        <f t="shared" si="1"/>
        <v>INSERT INTO tbl_room( room_id,room_type_id,floor,status_id,room_number) VALUES('RO005','RT05','2','RO02','202');</v>
      </c>
      <c r="C24" s="23" t="str">
        <f t="shared" si="2"/>
        <v>RO005','RT05','2','RO02','202');</v>
      </c>
    </row>
    <row r="25" spans="1:3">
      <c r="A25" s="23" t="str">
        <f t="shared" si="1"/>
        <v>INSERT INTO tbl_room( room_id,room_type_id,floor,status_id,room_number) VALUES('RO006','RT05','3','RO03','301');</v>
      </c>
      <c r="C25" s="23" t="str">
        <f t="shared" si="2"/>
        <v>RO006','RT05','3','RO03','301');</v>
      </c>
    </row>
    <row r="26" spans="1:3">
      <c r="A26" s="23" t="str">
        <f t="shared" si="1"/>
        <v>INSERT INTO tbl_room( room_id,room_type_id,floor,status_id,room_number) VALUES('RO007','RT05','3','RO03','302');</v>
      </c>
      <c r="C26" s="23" t="str">
        <f t="shared" si="2"/>
        <v>RO007','RT05','3','RO03','302');</v>
      </c>
    </row>
    <row r="27" spans="1:3">
      <c r="A27" s="23" t="str">
        <f t="shared" si="1"/>
        <v>INSERT INTO tbl_room( room_id,room_type_id,floor,status_id,room_number) VALUES('RO008','RT05','2','RO01','203');</v>
      </c>
      <c r="C27" s="23" t="str">
        <f t="shared" si="2"/>
        <v>RO008','RT05','2','RO01','203');</v>
      </c>
    </row>
    <row r="28" spans="1:3">
      <c r="A28" s="23" t="str">
        <f t="shared" ref="A28" si="3">$C$18&amp;$C$19&amp;C28</f>
        <v>INSERT INTO tbl_room( room_id,room_type_id,floor,status_id,room_number) VALUES('RO009','RT05','2','RO01','204');</v>
      </c>
      <c r="C28" s="23" t="str">
        <f t="shared" si="2"/>
        <v>RO009','RT05','2','RO01','204');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workbookViewId="0">
      <selection activeCell="A22" sqref="A22:A30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12.5703125" style="23" customWidth="1"/>
    <col min="4" max="4" width="13.85546875" style="23" customWidth="1"/>
    <col min="5" max="5" width="12.5703125" style="23" customWidth="1"/>
    <col min="6" max="16384" width="9" style="23"/>
  </cols>
  <sheetData>
    <row r="3" spans="2:5">
      <c r="B3" s="29" t="s">
        <v>95</v>
      </c>
      <c r="C3" s="29" t="s">
        <v>101</v>
      </c>
      <c r="D3" s="29" t="s">
        <v>84</v>
      </c>
      <c r="E3" s="33" t="s">
        <v>75</v>
      </c>
    </row>
    <row r="4" spans="2:5">
      <c r="B4" s="27" t="s">
        <v>100</v>
      </c>
      <c r="C4" s="24" t="s">
        <v>102</v>
      </c>
      <c r="D4" s="24" t="s">
        <v>85</v>
      </c>
      <c r="E4" s="1" t="s">
        <v>103</v>
      </c>
    </row>
    <row r="5" spans="2:5">
      <c r="B5" s="1" t="s">
        <v>117</v>
      </c>
      <c r="C5" s="1" t="s">
        <v>119</v>
      </c>
      <c r="D5" s="1" t="s">
        <v>164</v>
      </c>
      <c r="E5" s="1"/>
    </row>
    <row r="6" spans="2:5">
      <c r="B6" s="1" t="s">
        <v>118</v>
      </c>
      <c r="C6" s="1" t="s">
        <v>119</v>
      </c>
      <c r="D6" s="1" t="s">
        <v>148</v>
      </c>
      <c r="E6" s="1"/>
    </row>
    <row r="7" spans="2:5">
      <c r="B7" s="1" t="s">
        <v>122</v>
      </c>
      <c r="C7" s="1" t="s">
        <v>119</v>
      </c>
      <c r="D7" s="1" t="s">
        <v>165</v>
      </c>
      <c r="E7" s="1"/>
    </row>
    <row r="8" spans="2:5">
      <c r="B8" s="1" t="s">
        <v>167</v>
      </c>
      <c r="C8" s="1" t="s">
        <v>119</v>
      </c>
      <c r="D8" s="1" t="s">
        <v>149</v>
      </c>
      <c r="E8" s="1"/>
    </row>
    <row r="9" spans="2:5">
      <c r="B9" s="1" t="s">
        <v>168</v>
      </c>
      <c r="C9" s="1" t="s">
        <v>119</v>
      </c>
      <c r="D9" s="1" t="s">
        <v>166</v>
      </c>
      <c r="E9" s="1"/>
    </row>
    <row r="10" spans="2:5">
      <c r="B10" s="1" t="s">
        <v>121</v>
      </c>
      <c r="C10" s="1" t="s">
        <v>120</v>
      </c>
      <c r="D10" s="1" t="s">
        <v>150</v>
      </c>
      <c r="E10" s="1"/>
    </row>
    <row r="11" spans="2:5">
      <c r="B11" s="1" t="s">
        <v>123</v>
      </c>
      <c r="C11" s="1" t="s">
        <v>120</v>
      </c>
      <c r="D11" s="1" t="s">
        <v>147</v>
      </c>
      <c r="E11" s="1"/>
    </row>
    <row r="12" spans="2:5">
      <c r="B12" s="1" t="s">
        <v>124</v>
      </c>
      <c r="C12" s="1" t="s">
        <v>120</v>
      </c>
      <c r="D12" s="1" t="s">
        <v>151</v>
      </c>
      <c r="E12" s="1"/>
    </row>
    <row r="13" spans="2:5">
      <c r="B13" s="1" t="s">
        <v>125</v>
      </c>
      <c r="C13" s="1" t="s">
        <v>120</v>
      </c>
      <c r="D13" s="1" t="s">
        <v>152</v>
      </c>
      <c r="E13" s="1"/>
    </row>
    <row r="20" spans="1:3">
      <c r="C20" s="23" t="str">
        <f xml:space="preserve"> "INSERT INTO tbl_status("</f>
        <v>INSERT INTO tbl_status(</v>
      </c>
    </row>
    <row r="21" spans="1:3" ht="13.5" customHeight="1">
      <c r="C21" s="23" t="str">
        <f>" "&amp;B3&amp;","&amp;C3&amp;","&amp;D3&amp;","&amp;E3&amp;") VALUES('"</f>
        <v xml:space="preserve"> status_id,status_type,status_name,description) VALUES('</v>
      </c>
    </row>
    <row r="22" spans="1:3">
      <c r="A22" s="23" t="str">
        <f>$C$20&amp;$C$21&amp;C22</f>
        <v>INSERT INTO tbl_status( status_id,status_type,status_name,description) VALUES('RS01','RS','New','');</v>
      </c>
      <c r="C22" s="23" t="str">
        <f>""&amp;B5&amp;"','"&amp;C5&amp;"','"&amp;D5&amp;"','"&amp;E5&amp;"');"</f>
        <v>RS01','RS','New','');</v>
      </c>
    </row>
    <row r="23" spans="1:3">
      <c r="A23" s="23" t="str">
        <f t="shared" ref="A23:A30" si="0">$C$20&amp;$C$21&amp;C23</f>
        <v>INSERT INTO tbl_status( status_id,status_type,status_name,description) VALUES('RS02','RS','On processing','');</v>
      </c>
      <c r="C23" s="23" t="str">
        <f t="shared" ref="C23:C30" si="1">""&amp;B6&amp;"','"&amp;C6&amp;"','"&amp;D6&amp;"','"&amp;E6&amp;"');"</f>
        <v>RS02','RS','On processing','');</v>
      </c>
    </row>
    <row r="24" spans="1:3">
      <c r="A24" s="23" t="str">
        <f t="shared" si="0"/>
        <v>INSERT INTO tbl_status( status_id,status_type,status_name,description) VALUES('RS03','RS','Processed','');</v>
      </c>
      <c r="C24" s="23" t="str">
        <f t="shared" si="1"/>
        <v>RS03','RS','Processed','');</v>
      </c>
    </row>
    <row r="25" spans="1:3">
      <c r="A25" s="23" t="str">
        <f t="shared" si="0"/>
        <v>INSERT INTO tbl_status( status_id,status_type,status_name,description) VALUES('RS04','RS','Cancelled','');</v>
      </c>
      <c r="C25" s="23" t="str">
        <f t="shared" si="1"/>
        <v>RS04','RS','Cancelled','');</v>
      </c>
    </row>
    <row r="26" spans="1:3">
      <c r="A26" s="23" t="str">
        <f t="shared" si="0"/>
        <v>INSERT INTO tbl_status( status_id,status_type,status_name,description) VALUES('RS05','RS','Finish','');</v>
      </c>
      <c r="C26" s="23" t="str">
        <f t="shared" si="1"/>
        <v>RS05','RS','Finish','');</v>
      </c>
    </row>
    <row r="27" spans="1:3">
      <c r="A27" s="23" t="str">
        <f t="shared" si="0"/>
        <v>INSERT INTO tbl_status( status_id,status_type,status_name,description) VALUES('RO01','RO','Not in use','');</v>
      </c>
      <c r="C27" s="23" t="str">
        <f t="shared" si="1"/>
        <v>RO01','RO','Not in use','');</v>
      </c>
    </row>
    <row r="28" spans="1:3">
      <c r="A28" s="23" t="str">
        <f t="shared" si="0"/>
        <v>INSERT INTO tbl_status( status_id,status_type,status_name,description) VALUES('RO02','RO','In use','');</v>
      </c>
      <c r="C28" s="23" t="str">
        <f t="shared" si="1"/>
        <v>RO02','RO','In use','');</v>
      </c>
    </row>
    <row r="29" spans="1:3">
      <c r="A29" s="23" t="str">
        <f>$C$20&amp;$C$21&amp;C29</f>
        <v>INSERT INTO tbl_status( status_id,status_type,status_name,description) VALUES('RO03','RO','Cleaning','');</v>
      </c>
      <c r="C29" s="23" t="str">
        <f t="shared" si="1"/>
        <v>RO03','RO','Cleaning','');</v>
      </c>
    </row>
    <row r="30" spans="1:3">
      <c r="A30" s="23" t="str">
        <f t="shared" ref="A30" si="2">$C$20&amp;$C$21&amp;C30</f>
        <v>INSERT INTO tbl_status( status_id,status_type,status_name,description) VALUES('RO04','RO','Fixing','');</v>
      </c>
      <c r="C30" s="23" t="str">
        <f t="shared" si="1"/>
        <v>RO04','RO','Fixing','');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opLeftCell="A10" workbookViewId="0">
      <selection activeCell="A20" sqref="A20:A26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9" style="23"/>
    <col min="5" max="5" width="10.42578125" style="23" customWidth="1"/>
    <col min="6" max="6" width="10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1:10">
      <c r="B3" s="15" t="s">
        <v>83</v>
      </c>
      <c r="C3" s="15" t="s">
        <v>95</v>
      </c>
      <c r="D3" s="15" t="s">
        <v>93</v>
      </c>
      <c r="E3" s="15" t="s">
        <v>86</v>
      </c>
      <c r="F3" s="14" t="s">
        <v>87</v>
      </c>
      <c r="G3" s="16" t="s">
        <v>88</v>
      </c>
      <c r="H3" s="16" t="s">
        <v>89</v>
      </c>
      <c r="I3" s="16" t="s">
        <v>90</v>
      </c>
      <c r="J3" s="12" t="s">
        <v>91</v>
      </c>
    </row>
    <row r="4" spans="1:10">
      <c r="B4" s="27" t="s">
        <v>29</v>
      </c>
      <c r="C4" s="24" t="s">
        <v>82</v>
      </c>
      <c r="D4" s="24" t="s">
        <v>94</v>
      </c>
      <c r="E4" s="24" t="s">
        <v>92</v>
      </c>
      <c r="F4" s="25" t="s">
        <v>92</v>
      </c>
      <c r="G4" s="22" t="s">
        <v>82</v>
      </c>
      <c r="H4" s="22" t="s">
        <v>82</v>
      </c>
      <c r="I4" s="22" t="s">
        <v>82</v>
      </c>
      <c r="J4" s="22" t="s">
        <v>92</v>
      </c>
    </row>
    <row r="5" spans="1:10">
      <c r="A5" s="23">
        <v>1</v>
      </c>
      <c r="B5" s="1"/>
      <c r="C5" s="1" t="s">
        <v>117</v>
      </c>
      <c r="D5" s="1">
        <v>22</v>
      </c>
      <c r="E5" s="1">
        <v>20170102</v>
      </c>
      <c r="F5" s="1">
        <v>20170104</v>
      </c>
      <c r="G5" s="1">
        <v>1</v>
      </c>
      <c r="H5" s="1">
        <v>2</v>
      </c>
      <c r="I5" s="1">
        <v>0</v>
      </c>
      <c r="J5" s="1">
        <v>20170101</v>
      </c>
    </row>
    <row r="6" spans="1:10">
      <c r="A6" s="23">
        <v>2</v>
      </c>
      <c r="B6" s="1"/>
      <c r="C6" s="1" t="s">
        <v>117</v>
      </c>
      <c r="D6" s="1">
        <v>23</v>
      </c>
      <c r="E6" s="1">
        <v>20170102</v>
      </c>
      <c r="F6" s="1">
        <v>20170103</v>
      </c>
      <c r="G6" s="1">
        <v>2</v>
      </c>
      <c r="H6" s="1">
        <v>3</v>
      </c>
      <c r="I6" s="1">
        <v>0</v>
      </c>
      <c r="J6" s="1">
        <v>20170101</v>
      </c>
    </row>
    <row r="7" spans="1:10">
      <c r="A7" s="23">
        <v>3</v>
      </c>
      <c r="B7" s="1"/>
      <c r="C7" s="1" t="s">
        <v>117</v>
      </c>
      <c r="D7" s="1">
        <v>24</v>
      </c>
      <c r="E7" s="1">
        <v>20170103</v>
      </c>
      <c r="F7" s="1">
        <v>20170105</v>
      </c>
      <c r="G7" s="1">
        <v>3</v>
      </c>
      <c r="H7" s="1">
        <v>4</v>
      </c>
      <c r="I7" s="1">
        <v>0</v>
      </c>
      <c r="J7" s="1">
        <v>20170101</v>
      </c>
    </row>
    <row r="8" spans="1:10">
      <c r="A8" s="23">
        <v>4</v>
      </c>
      <c r="B8" s="1"/>
      <c r="C8" s="1" t="s">
        <v>117</v>
      </c>
      <c r="D8" s="1">
        <v>25</v>
      </c>
      <c r="E8" s="1">
        <v>20170103</v>
      </c>
      <c r="F8" s="1">
        <v>20170106</v>
      </c>
      <c r="G8" s="1">
        <v>2</v>
      </c>
      <c r="H8" s="1">
        <v>3</v>
      </c>
      <c r="I8" s="1">
        <v>0</v>
      </c>
      <c r="J8" s="1">
        <v>20170101</v>
      </c>
    </row>
    <row r="9" spans="1:10">
      <c r="A9" s="23">
        <v>5</v>
      </c>
      <c r="B9" s="1"/>
      <c r="C9" s="1" t="s">
        <v>117</v>
      </c>
      <c r="D9" s="1">
        <v>26</v>
      </c>
      <c r="E9" s="1">
        <v>20170506</v>
      </c>
      <c r="F9" s="1">
        <v>20170512</v>
      </c>
      <c r="G9" s="1">
        <v>1</v>
      </c>
      <c r="H9" s="1">
        <v>1</v>
      </c>
      <c r="I9" s="1">
        <v>0</v>
      </c>
      <c r="J9" s="1">
        <v>20170430</v>
      </c>
    </row>
    <row r="10" spans="1:10">
      <c r="A10" s="23">
        <v>6</v>
      </c>
      <c r="B10" s="1"/>
      <c r="C10" s="1" t="s">
        <v>117</v>
      </c>
      <c r="D10" s="1">
        <v>27</v>
      </c>
      <c r="E10" s="1">
        <v>20170606</v>
      </c>
      <c r="F10" s="1">
        <v>20170620</v>
      </c>
      <c r="G10" s="1">
        <v>2</v>
      </c>
      <c r="H10" s="1">
        <v>2</v>
      </c>
      <c r="I10" s="1">
        <v>0</v>
      </c>
      <c r="J10" s="1">
        <v>20170520</v>
      </c>
    </row>
    <row r="11" spans="1:10">
      <c r="A11" s="23">
        <v>7</v>
      </c>
      <c r="B11" s="1"/>
      <c r="C11" s="1" t="s">
        <v>117</v>
      </c>
      <c r="D11" s="1">
        <v>28</v>
      </c>
      <c r="E11" s="1">
        <v>20170606</v>
      </c>
      <c r="F11" s="1">
        <v>20170608</v>
      </c>
      <c r="G11" s="1">
        <v>1</v>
      </c>
      <c r="H11" s="1">
        <v>2</v>
      </c>
      <c r="I11" s="1">
        <v>0</v>
      </c>
      <c r="J11" s="1">
        <v>20170430</v>
      </c>
    </row>
    <row r="18" spans="1:3">
      <c r="C18" s="23" t="str">
        <f xml:space="preserve"> "INSERT INTO tbl_reservation("</f>
        <v>INSERT INTO tbl_reservation(</v>
      </c>
    </row>
    <row r="19" spans="1:3">
      <c r="C19" s="23" t="str">
        <f>" "&amp;C3&amp;","&amp;D3&amp;","&amp;E3&amp;","&amp;F3&amp;","&amp;G3&amp;","&amp;H3&amp;","&amp;I3&amp;","&amp;J3&amp;") VALUES('"</f>
        <v xml:space="preserve"> status_id,guest_id,check_in,check_out,number_of_room,number_of_adult,number_of_children,create_ymd) VALUES('</v>
      </c>
    </row>
    <row r="20" spans="1:3">
      <c r="A20" s="23" t="str">
        <f>$C$18&amp;$C$19&amp;C20</f>
        <v>INSERT INTO tbl_reservation( status_id,guest_id,check_in,check_out,number_of_room,number_of_adult,number_of_children,create_ymd) VALUES('RS01','22','20170102','20170104','1','2','0','20170101');</v>
      </c>
      <c r="C20" s="23" t="str">
        <f>""&amp;C5&amp;"','"&amp;D5&amp;"','"&amp;E5&amp;"','"&amp;F5&amp;"','"&amp;G5&amp;"','"&amp;H5&amp;"','"&amp;I5&amp;"','"&amp;J5&amp;"');"</f>
        <v>RS01','22','20170102','20170104','1','2','0','20170101');</v>
      </c>
    </row>
    <row r="21" spans="1:3">
      <c r="A21" s="23" t="str">
        <f t="shared" ref="A21:A26" si="0">$C$18&amp;$C$19&amp;C21</f>
        <v>INSERT INTO tbl_reservation( status_id,guest_id,check_in,check_out,number_of_room,number_of_adult,number_of_children,create_ymd) VALUES('RS01','23','20170102','20170103','2','3','0','20170101');</v>
      </c>
      <c r="C21" s="23" t="str">
        <f t="shared" ref="C21:C26" si="1">""&amp;C6&amp;"','"&amp;D6&amp;"','"&amp;E6&amp;"','"&amp;F6&amp;"','"&amp;G6&amp;"','"&amp;H6&amp;"','"&amp;I6&amp;"','"&amp;J6&amp;"');"</f>
        <v>RS01','23','20170102','20170103','2','3','0','20170101');</v>
      </c>
    </row>
    <row r="22" spans="1:3">
      <c r="A22" s="23" t="str">
        <f t="shared" si="0"/>
        <v>INSERT INTO tbl_reservation( status_id,guest_id,check_in,check_out,number_of_room,number_of_adult,number_of_children,create_ymd) VALUES('RS01','24','20170103','20170105','3','4','0','20170101');</v>
      </c>
      <c r="C22" s="23" t="str">
        <f t="shared" si="1"/>
        <v>RS01','24','20170103','20170105','3','4','0','20170101');</v>
      </c>
    </row>
    <row r="23" spans="1:3">
      <c r="A23" s="23" t="str">
        <f t="shared" si="0"/>
        <v>INSERT INTO tbl_reservation( status_id,guest_id,check_in,check_out,number_of_room,number_of_adult,number_of_children,create_ymd) VALUES('RS01','25','20170103','20170106','2','3','0','20170101');</v>
      </c>
      <c r="C23" s="23" t="str">
        <f t="shared" si="1"/>
        <v>RS01','25','20170103','20170106','2','3','0','20170101');</v>
      </c>
    </row>
    <row r="24" spans="1:3">
      <c r="A24" s="23" t="str">
        <f t="shared" si="0"/>
        <v>INSERT INTO tbl_reservation( status_id,guest_id,check_in,check_out,number_of_room,number_of_adult,number_of_children,create_ymd) VALUES('RS01','26','20170506','20170512','1','1','0','20170430');</v>
      </c>
      <c r="C24" s="23" t="str">
        <f t="shared" si="1"/>
        <v>RS01','26','20170506','20170512','1','1','0','20170430');</v>
      </c>
    </row>
    <row r="25" spans="1:3">
      <c r="A25" s="23" t="str">
        <f t="shared" si="0"/>
        <v>INSERT INTO tbl_reservation( status_id,guest_id,check_in,check_out,number_of_room,number_of_adult,number_of_children,create_ymd) VALUES('RS01','27','20170606','20170620','2','2','0','20170520');</v>
      </c>
      <c r="C25" s="23" t="str">
        <f t="shared" si="1"/>
        <v>RS01','27','20170606','20170620','2','2','0','20170520');</v>
      </c>
    </row>
    <row r="26" spans="1:3">
      <c r="A26" s="23" t="str">
        <f t="shared" si="0"/>
        <v>INSERT INTO tbl_reservation( status_id,guest_id,check_in,check_out,number_of_room,number_of_adult,number_of_children,create_ymd) VALUES('RS01','28','20170606','20170608','1','2','0','20170430');</v>
      </c>
      <c r="C26" s="23" t="str">
        <f t="shared" si="1"/>
        <v>RS01','28','20170606','20170608','1','2','0','20170430');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opLeftCell="A16" workbookViewId="0">
      <selection activeCell="A23" sqref="A23:A34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12.5703125" style="23" customWidth="1"/>
    <col min="4" max="4" width="11.5703125" style="23" customWidth="1"/>
    <col min="5" max="16384" width="9" style="23"/>
  </cols>
  <sheetData>
    <row r="3" spans="2:4">
      <c r="B3" s="29" t="s">
        <v>104</v>
      </c>
      <c r="C3" s="29" t="s">
        <v>78</v>
      </c>
      <c r="D3" s="29" t="s">
        <v>91</v>
      </c>
    </row>
    <row r="4" spans="2:4">
      <c r="B4" s="24" t="s">
        <v>82</v>
      </c>
      <c r="C4" s="24" t="s">
        <v>77</v>
      </c>
      <c r="D4" s="24" t="s">
        <v>92</v>
      </c>
    </row>
    <row r="5" spans="2:4">
      <c r="B5" s="1">
        <v>1</v>
      </c>
      <c r="C5" s="1" t="s">
        <v>140</v>
      </c>
      <c r="D5" s="1">
        <v>20170709</v>
      </c>
    </row>
    <row r="6" spans="2:4">
      <c r="B6" s="1">
        <v>2</v>
      </c>
      <c r="C6" s="1" t="s">
        <v>141</v>
      </c>
      <c r="D6" s="1">
        <v>20170709</v>
      </c>
    </row>
    <row r="7" spans="2:4">
      <c r="B7" s="1">
        <v>2</v>
      </c>
      <c r="C7" s="1" t="s">
        <v>146</v>
      </c>
      <c r="D7" s="1">
        <v>20170709</v>
      </c>
    </row>
    <row r="8" spans="2:4">
      <c r="B8" s="1">
        <v>3</v>
      </c>
      <c r="C8" s="1" t="s">
        <v>142</v>
      </c>
      <c r="D8" s="1">
        <v>20170709</v>
      </c>
    </row>
    <row r="9" spans="2:4">
      <c r="B9" s="1">
        <v>3</v>
      </c>
      <c r="C9" s="1" t="s">
        <v>143</v>
      </c>
      <c r="D9" s="1">
        <v>20170709</v>
      </c>
    </row>
    <row r="10" spans="2:4">
      <c r="B10" s="1">
        <v>3</v>
      </c>
      <c r="C10" s="1" t="s">
        <v>144</v>
      </c>
      <c r="D10" s="1">
        <v>20170709</v>
      </c>
    </row>
    <row r="11" spans="2:4">
      <c r="B11" s="1">
        <v>4</v>
      </c>
      <c r="C11" s="1" t="s">
        <v>145</v>
      </c>
      <c r="D11" s="1">
        <v>20170709</v>
      </c>
    </row>
    <row r="12" spans="2:4">
      <c r="B12" s="1">
        <v>4</v>
      </c>
      <c r="C12" s="1" t="s">
        <v>162</v>
      </c>
      <c r="D12" s="1">
        <v>20170709</v>
      </c>
    </row>
    <row r="13" spans="2:4">
      <c r="B13" s="1">
        <v>5</v>
      </c>
      <c r="C13" s="1" t="s">
        <v>140</v>
      </c>
      <c r="D13" s="1">
        <v>20170709</v>
      </c>
    </row>
    <row r="14" spans="2:4">
      <c r="B14" s="1">
        <v>6</v>
      </c>
      <c r="C14" s="1" t="s">
        <v>146</v>
      </c>
      <c r="D14" s="1">
        <v>20170709</v>
      </c>
    </row>
    <row r="15" spans="2:4">
      <c r="B15" s="35">
        <v>6</v>
      </c>
      <c r="C15" s="35" t="s">
        <v>144</v>
      </c>
      <c r="D15" s="1">
        <v>20170709</v>
      </c>
    </row>
    <row r="16" spans="2:4">
      <c r="B16" s="35">
        <v>7</v>
      </c>
      <c r="C16" s="35" t="s">
        <v>145</v>
      </c>
      <c r="D16" s="1">
        <v>20170709</v>
      </c>
    </row>
    <row r="21" spans="1:3">
      <c r="C21" s="23" t="str">
        <f xml:space="preserve"> "INSERT INTO tbl_reservation_detail("</f>
        <v>INSERT INTO tbl_reservation_detail(</v>
      </c>
    </row>
    <row r="22" spans="1:3">
      <c r="C22" s="23" t="str">
        <f>" "&amp;B3&amp;","&amp;C3&amp;","&amp;D3&amp;") VALUES('"</f>
        <v xml:space="preserve"> reservation_id,room_id,create_ymd) VALUES('</v>
      </c>
    </row>
    <row r="23" spans="1:3">
      <c r="A23" s="23" t="str">
        <f>$C$21&amp;$C$22&amp;C23</f>
        <v>INSERT INTO tbl_reservation_detail( reservation_id,room_id,create_ymd) VALUES('1','RO001','20170709');</v>
      </c>
      <c r="C23" s="23" t="str">
        <f>""&amp;B5&amp;"','"&amp;C5&amp;"','"&amp;D5&amp;"');"</f>
        <v>1','RO001','20170709');</v>
      </c>
    </row>
    <row r="24" spans="1:3">
      <c r="A24" s="23" t="str">
        <f t="shared" ref="A24:A29" si="0">$C$21&amp;$C$22&amp;C24</f>
        <v>INSERT INTO tbl_reservation_detail( reservation_id,room_id,create_ymd) VALUES('2','RO002','20170709');</v>
      </c>
      <c r="C24" s="23" t="str">
        <f t="shared" ref="C24:C34" si="1">""&amp;B6&amp;"','"&amp;C6&amp;"','"&amp;D6&amp;"');"</f>
        <v>2','RO002','20170709');</v>
      </c>
    </row>
    <row r="25" spans="1:3">
      <c r="A25" s="23" t="str">
        <f t="shared" si="0"/>
        <v>INSERT INTO tbl_reservation_detail( reservation_id,room_id,create_ymd) VALUES('2','RO007','20170709');</v>
      </c>
      <c r="C25" s="23" t="str">
        <f t="shared" si="1"/>
        <v>2','RO007','20170709');</v>
      </c>
    </row>
    <row r="26" spans="1:3">
      <c r="A26" s="23" t="str">
        <f t="shared" si="0"/>
        <v>INSERT INTO tbl_reservation_detail( reservation_id,room_id,create_ymd) VALUES('3','RO003','20170709');</v>
      </c>
      <c r="C26" s="23" t="str">
        <f t="shared" si="1"/>
        <v>3','RO003','20170709');</v>
      </c>
    </row>
    <row r="27" spans="1:3">
      <c r="A27" s="23" t="str">
        <f t="shared" si="0"/>
        <v>INSERT INTO tbl_reservation_detail( reservation_id,room_id,create_ymd) VALUES('3','RO004','20170709');</v>
      </c>
      <c r="C27" s="23" t="str">
        <f t="shared" si="1"/>
        <v>3','RO004','20170709');</v>
      </c>
    </row>
    <row r="28" spans="1:3">
      <c r="A28" s="23" t="str">
        <f t="shared" si="0"/>
        <v>INSERT INTO tbl_reservation_detail( reservation_id,room_id,create_ymd) VALUES('3','RO005','20170709');</v>
      </c>
      <c r="C28" s="23" t="str">
        <f t="shared" si="1"/>
        <v>3','RO005','20170709');</v>
      </c>
    </row>
    <row r="29" spans="1:3">
      <c r="A29" s="23" t="str">
        <f t="shared" si="0"/>
        <v>INSERT INTO tbl_reservation_detail( reservation_id,room_id,create_ymd) VALUES('4','RO006','20170709');</v>
      </c>
      <c r="C29" s="23" t="str">
        <f t="shared" si="1"/>
        <v>4','RO006','20170709');</v>
      </c>
    </row>
    <row r="30" spans="1:3">
      <c r="A30" s="23" t="str">
        <f>$C$21&amp;$C$22&amp;C30</f>
        <v>INSERT INTO tbl_reservation_detail( reservation_id,room_id,create_ymd) VALUES('4','RO008','20170709');</v>
      </c>
      <c r="C30" s="23" t="str">
        <f t="shared" si="1"/>
        <v>4','RO008','20170709');</v>
      </c>
    </row>
    <row r="31" spans="1:3">
      <c r="A31" s="23" t="str">
        <f>$C$21&amp;$C$22&amp;C31</f>
        <v>INSERT INTO tbl_reservation_detail( reservation_id,room_id,create_ymd) VALUES('5','RO001','20170709');</v>
      </c>
      <c r="C31" s="23" t="str">
        <f t="shared" si="1"/>
        <v>5','RO001','20170709');</v>
      </c>
    </row>
    <row r="32" spans="1:3">
      <c r="A32" s="23" t="str">
        <f t="shared" ref="A32" si="2">$C$21&amp;$C$22&amp;C32</f>
        <v>INSERT INTO tbl_reservation_detail( reservation_id,room_id,create_ymd) VALUES('6','RO007','20170709');</v>
      </c>
      <c r="C32" s="23" t="str">
        <f t="shared" si="1"/>
        <v>6','RO007','20170709');</v>
      </c>
    </row>
    <row r="33" spans="1:3">
      <c r="A33" s="23" t="str">
        <f>$C$21&amp;$C$22&amp;C33</f>
        <v>INSERT INTO tbl_reservation_detail( reservation_id,room_id,create_ymd) VALUES('6','RO005','20170709');</v>
      </c>
      <c r="C33" s="23" t="str">
        <f t="shared" si="1"/>
        <v>6','RO005','20170709');</v>
      </c>
    </row>
    <row r="34" spans="1:3">
      <c r="A34" s="23" t="str">
        <f t="shared" ref="A34" si="3">$C$21&amp;$C$22&amp;C34</f>
        <v>INSERT INTO tbl_reservation_detail( reservation_id,room_id,create_ymd) VALUES('7','RO006','20170709');</v>
      </c>
      <c r="C34" s="23" t="str">
        <f t="shared" si="1"/>
        <v>7','RO006','20170709');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opLeftCell="A10" workbookViewId="0">
      <selection activeCell="A20" sqref="A20:A26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0.28515625" style="23" customWidth="1"/>
    <col min="5" max="5" width="10.42578125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>
      <c r="B3" s="15" t="s">
        <v>83</v>
      </c>
      <c r="C3" s="15" t="s">
        <v>105</v>
      </c>
      <c r="D3" s="15" t="s">
        <v>106</v>
      </c>
      <c r="E3" s="15" t="s">
        <v>107</v>
      </c>
      <c r="F3" s="14" t="s">
        <v>108</v>
      </c>
      <c r="G3" s="16" t="s">
        <v>109</v>
      </c>
      <c r="H3" s="16" t="s">
        <v>110</v>
      </c>
      <c r="I3" s="16" t="s">
        <v>111</v>
      </c>
      <c r="J3" s="12" t="s">
        <v>112</v>
      </c>
    </row>
    <row r="4" spans="2:10">
      <c r="B4" s="27" t="s">
        <v>29</v>
      </c>
      <c r="C4" s="24" t="s">
        <v>85</v>
      </c>
      <c r="D4" s="24" t="s">
        <v>81</v>
      </c>
      <c r="E4" s="24" t="s">
        <v>85</v>
      </c>
      <c r="F4" s="25" t="s">
        <v>113</v>
      </c>
      <c r="G4" s="24" t="s">
        <v>85</v>
      </c>
      <c r="H4" s="24" t="s">
        <v>99</v>
      </c>
      <c r="I4" s="24" t="s">
        <v>81</v>
      </c>
      <c r="J4" s="22" t="s">
        <v>85</v>
      </c>
    </row>
    <row r="5" spans="2:10">
      <c r="B5" s="1"/>
      <c r="C5" s="1" t="s">
        <v>157</v>
      </c>
      <c r="D5" s="1">
        <v>126491311</v>
      </c>
      <c r="E5" s="34" t="s">
        <v>153</v>
      </c>
      <c r="F5" s="1">
        <v>123456789</v>
      </c>
      <c r="G5" s="1" t="s">
        <v>154</v>
      </c>
      <c r="H5" s="1" t="s">
        <v>155</v>
      </c>
      <c r="I5" s="1">
        <v>123456566</v>
      </c>
      <c r="J5" s="1" t="s">
        <v>116</v>
      </c>
    </row>
    <row r="6" spans="2:10">
      <c r="B6" s="1"/>
      <c r="C6" s="1" t="s">
        <v>158</v>
      </c>
      <c r="D6" s="1">
        <v>841318413</v>
      </c>
      <c r="E6" s="34" t="s">
        <v>153</v>
      </c>
      <c r="F6" s="1">
        <v>123456789</v>
      </c>
      <c r="G6" s="1" t="s">
        <v>154</v>
      </c>
      <c r="H6" s="1" t="s">
        <v>155</v>
      </c>
      <c r="I6" s="1">
        <v>123456566</v>
      </c>
      <c r="J6" s="1" t="s">
        <v>116</v>
      </c>
    </row>
    <row r="7" spans="2:10">
      <c r="B7" s="1"/>
      <c r="C7" s="1" t="s">
        <v>159</v>
      </c>
      <c r="D7" s="1">
        <v>511974121</v>
      </c>
      <c r="E7" s="34" t="s">
        <v>153</v>
      </c>
      <c r="F7" s="1">
        <v>123456789</v>
      </c>
      <c r="G7" s="1" t="s">
        <v>154</v>
      </c>
      <c r="H7" s="1" t="s">
        <v>155</v>
      </c>
      <c r="I7" s="1">
        <v>123456566</v>
      </c>
      <c r="J7" s="1" t="s">
        <v>116</v>
      </c>
    </row>
    <row r="8" spans="2:10">
      <c r="B8" s="1"/>
      <c r="C8" s="1" t="s">
        <v>160</v>
      </c>
      <c r="D8" s="1">
        <v>648413161</v>
      </c>
      <c r="E8" s="34" t="s">
        <v>153</v>
      </c>
      <c r="F8" s="1">
        <v>123456789</v>
      </c>
      <c r="G8" s="1" t="s">
        <v>154</v>
      </c>
      <c r="H8" s="1" t="s">
        <v>155</v>
      </c>
      <c r="I8" s="1">
        <v>123456566</v>
      </c>
      <c r="J8" s="1" t="s">
        <v>116</v>
      </c>
    </row>
    <row r="9" spans="2:10">
      <c r="B9" s="1"/>
      <c r="C9" s="1" t="s">
        <v>161</v>
      </c>
      <c r="D9" s="1">
        <v>884131988</v>
      </c>
      <c r="E9" s="34" t="s">
        <v>153</v>
      </c>
      <c r="F9" s="1">
        <v>123456789</v>
      </c>
      <c r="G9" s="1" t="s">
        <v>154</v>
      </c>
      <c r="H9" s="1" t="s">
        <v>155</v>
      </c>
      <c r="I9" s="1">
        <v>123456566</v>
      </c>
      <c r="J9" s="1" t="s">
        <v>116</v>
      </c>
    </row>
    <row r="10" spans="2:10">
      <c r="B10" s="1"/>
      <c r="C10" s="1" t="s">
        <v>114</v>
      </c>
      <c r="D10" s="1">
        <v>651987841</v>
      </c>
      <c r="E10" s="34" t="s">
        <v>153</v>
      </c>
      <c r="F10" s="1">
        <v>123456789</v>
      </c>
      <c r="G10" s="1" t="s">
        <v>154</v>
      </c>
      <c r="H10" s="1" t="s">
        <v>155</v>
      </c>
      <c r="I10" s="1">
        <v>123456566</v>
      </c>
      <c r="J10" s="1" t="s">
        <v>116</v>
      </c>
    </row>
    <row r="11" spans="2:10">
      <c r="B11" s="1"/>
      <c r="C11" s="1" t="s">
        <v>115</v>
      </c>
      <c r="D11" s="1">
        <v>484216848</v>
      </c>
      <c r="E11" s="34" t="s">
        <v>153</v>
      </c>
      <c r="F11" s="1">
        <v>123456789</v>
      </c>
      <c r="G11" s="1" t="s">
        <v>154</v>
      </c>
      <c r="H11" s="1" t="s">
        <v>155</v>
      </c>
      <c r="I11" s="1">
        <v>123456566</v>
      </c>
      <c r="J11" s="1" t="s">
        <v>116</v>
      </c>
    </row>
    <row r="18" spans="1:3">
      <c r="C18" s="23" t="str">
        <f xml:space="preserve"> "INSERT INTO tbl_guest("</f>
        <v>INSERT INTO tbl_guest(</v>
      </c>
    </row>
    <row r="19" spans="1:3">
      <c r="C19" s="23" t="str">
        <f>" "&amp;C3&amp;","&amp;D3&amp;","&amp;E3&amp;","&amp;F3&amp;","&amp;G3&amp;","&amp;H3&amp;","&amp;I3&amp;","&amp;J3&amp;") VALUES('"</f>
        <v xml:space="preserve"> name,phone,mail,identity_card,company,address,company_phone,country) VALUES('</v>
      </c>
    </row>
    <row r="20" spans="1:3">
      <c r="A20" s="23" t="str">
        <f>$C$18&amp;$C$19&amp;C20</f>
        <v>INSERT INTO tbl_guest( name,phone,mail,identity_card,company,address,company_phone,country) VALUES('Vũ Trần Hoàng','126491311','hung@gmail','123456789','FPT','Hoa Lac','123456566','Vietnam');</v>
      </c>
      <c r="C20" s="23" t="str">
        <f>""&amp;C5&amp;"','"&amp;D5&amp;"','"&amp;E5&amp;"','"&amp;F5&amp;"','"&amp;G5&amp;"','"&amp;H5&amp;"','"&amp;I5&amp;"','"&amp;J5&amp;"');"</f>
        <v>Vũ Trần Hoàng','126491311','hung@gmail','123456789','FPT','Hoa Lac','123456566','Vietnam');</v>
      </c>
    </row>
    <row r="21" spans="1:3">
      <c r="A21" s="23" t="str">
        <f t="shared" ref="A21:A26" si="0">$C$18&amp;$C$19&amp;C21</f>
        <v>INSERT INTO tbl_guest( name,phone,mail,identity_card,company,address,company_phone,country) VALUES('Nguyễn Việt Hưng','841318413','hung@gmail','123456789','FPT','Hoa Lac','123456566','Vietnam');</v>
      </c>
      <c r="C21" s="23" t="str">
        <f t="shared" ref="C21:C26" si="1">""&amp;C6&amp;"','"&amp;D6&amp;"','"&amp;E6&amp;"','"&amp;F6&amp;"','"&amp;G6&amp;"','"&amp;H6&amp;"','"&amp;I6&amp;"','"&amp;J6&amp;"');"</f>
        <v>Nguyễn Việt Hưng','841318413','hung@gmail','123456789','FPT','Hoa Lac','123456566','Vietnam');</v>
      </c>
    </row>
    <row r="22" spans="1:3">
      <c r="A22" s="23" t="str">
        <f t="shared" si="0"/>
        <v>INSERT INTO tbl_guest( name,phone,mail,identity_card,company,address,company_phone,country) VALUES('Đặng Công Sơn','511974121','hung@gmail','123456789','FPT','Hoa Lac','123456566','Vietnam');</v>
      </c>
      <c r="C22" s="23" t="str">
        <f t="shared" si="1"/>
        <v>Đặng Công Sơn','511974121','hung@gmail','123456789','FPT','Hoa Lac','123456566','Vietnam');</v>
      </c>
    </row>
    <row r="23" spans="1:3">
      <c r="A23" s="23" t="str">
        <f t="shared" si="0"/>
        <v>INSERT INTO tbl_guest( name,phone,mail,identity_card,company,address,company_phone,country) VALUES('Trân Bá Quyền','648413161','hung@gmail','123456789','FPT','Hoa Lac','123456566','Vietnam');</v>
      </c>
      <c r="C23" s="23" t="str">
        <f t="shared" si="1"/>
        <v>Trân Bá Quyền','648413161','hung@gmail','123456789','FPT','Hoa Lac','123456566','Vietnam');</v>
      </c>
    </row>
    <row r="24" spans="1:3">
      <c r="A24" s="23" t="str">
        <f t="shared" si="0"/>
        <v>INSERT INTO tbl_guest( name,phone,mail,identity_card,company,address,company_phone,country) VALUES('Đang Đức Mạnh','884131988','hung@gmail','123456789','FPT','Hoa Lac','123456566','Vietnam');</v>
      </c>
      <c r="C24" s="23" t="str">
        <f t="shared" si="1"/>
        <v>Đang Đức Mạnh','884131988','hung@gmail','123456789','FPT','Hoa Lac','123456566','Vietnam');</v>
      </c>
    </row>
    <row r="25" spans="1:3">
      <c r="A25" s="23" t="str">
        <f t="shared" si="0"/>
        <v>INSERT INTO tbl_guest( name,phone,mail,identity_card,company,address,company_phone,country) VALUES('Do Hong Khoi','651987841','hung@gmail','123456789','FPT','Hoa Lac','123456566','Vietnam');</v>
      </c>
      <c r="C25" s="23" t="str">
        <f t="shared" si="1"/>
        <v>Do Hong Khoi','651987841','hung@gmail','123456789','FPT','Hoa Lac','123456566','Vietnam');</v>
      </c>
    </row>
    <row r="26" spans="1:3">
      <c r="A26" s="23" t="str">
        <f t="shared" si="0"/>
        <v>INSERT INTO tbl_guest( name,phone,mail,identity_card,company,address,company_phone,country) VALUES('Tran Dang Loi','484216848','hung@gmail','123456789','FPT','Hoa Lac','123456566','Vietnam');</v>
      </c>
      <c r="C26" s="23" t="str">
        <f t="shared" si="1"/>
        <v>Tran Dang Loi','484216848','hung@gmail','123456789','FPT','Hoa Lac','123456566','Vietnam');</v>
      </c>
    </row>
  </sheetData>
  <hyperlinks>
    <hyperlink ref="E5" r:id="rId1"/>
    <hyperlink ref="E6:E11" r:id="rId2" display="hung@g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</vt:lpstr>
      <vt:lpstr>group</vt:lpstr>
      <vt:lpstr>user_group</vt:lpstr>
      <vt:lpstr>function</vt:lpstr>
      <vt:lpstr>permission</vt:lpstr>
      <vt:lpstr>room_type</vt:lpstr>
      <vt:lpstr>room</vt:lpstr>
      <vt:lpstr>status</vt:lpstr>
      <vt:lpstr>reservation</vt:lpstr>
      <vt:lpstr>reservation_detail</vt:lpstr>
      <vt:lpstr>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2017-07-17T16:35:02Z</dcterms:modified>
</cp:coreProperties>
</file>