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 Probook\Desktop\BAO CAO CHOT T5\"/>
    </mc:Choice>
  </mc:AlternateContent>
  <bookViews>
    <workbookView xWindow="0" yWindow="0" windowWidth="20490" windowHeight="7155" activeTab="3"/>
  </bookViews>
  <sheets>
    <sheet name="TỔNG" sheetId="1" r:id="rId1"/>
    <sheet name="Sheet1" sheetId="9" state="hidden" r:id="rId2"/>
    <sheet name="TIỀN THU PHÍ" sheetId="2" r:id="rId3"/>
    <sheet name="THU PHI TONG HOP" sheetId="10" r:id="rId4"/>
    <sheet name="PHÍ OTO" sheetId="3" r:id="rId5"/>
    <sheet name="Thẻ từ" sheetId="8" r:id="rId6"/>
    <sheet name="PHÍ VÉ XE" sheetId="4" r:id="rId7"/>
    <sheet name="TH 04.2018" sheetId="6" state="hidden" r:id="rId8"/>
    <sheet name="Khoản chi T4" sheetId="5" r:id="rId9"/>
    <sheet name="KIỂM KÊ" sheetId="7" r:id="rId10"/>
  </sheets>
  <externalReferences>
    <externalReference r:id="rId11"/>
  </externalReferences>
  <definedNames>
    <definedName name="_xlnm._FilterDatabase" localSheetId="8" hidden="1">'Khoản chi T4'!$A$5:$F$16</definedName>
    <definedName name="_xlnm._FilterDatabase" localSheetId="7" hidden="1">'TH 04.2018'!$A$10:$D$11</definedName>
    <definedName name="_xlnm.Print_Titles" localSheetId="2">'TIỀN THU PHÍ'!$A:$B,'TIỀN THU PHÍ'!$1:$3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" i="2" l="1"/>
  <c r="AH8" i="2"/>
  <c r="AH9" i="2"/>
  <c r="AH10" i="2"/>
  <c r="AH11" i="2"/>
  <c r="D5" i="10" l="1"/>
  <c r="D6" i="10"/>
  <c r="F6" i="10" s="1"/>
  <c r="D7" i="10"/>
  <c r="F7" i="10" s="1"/>
  <c r="D8" i="10"/>
  <c r="F8" i="10" s="1"/>
  <c r="D9" i="10"/>
  <c r="E10" i="10"/>
  <c r="C10" i="10"/>
  <c r="F9" i="10"/>
  <c r="F5" i="10"/>
  <c r="AF11" i="2"/>
  <c r="AE11" i="2"/>
  <c r="AD11" i="2"/>
  <c r="AC11" i="2"/>
  <c r="AB11" i="2"/>
  <c r="AG11" i="2" s="1"/>
  <c r="Z11" i="2"/>
  <c r="Y11" i="2"/>
  <c r="X11" i="2"/>
  <c r="W11" i="2"/>
  <c r="V11" i="2"/>
  <c r="U11" i="2"/>
  <c r="T11" i="2"/>
  <c r="S11" i="2"/>
  <c r="R11" i="2"/>
  <c r="Q11" i="2"/>
  <c r="P11" i="2"/>
  <c r="O11" i="2"/>
  <c r="M11" i="2"/>
  <c r="L11" i="2"/>
  <c r="K11" i="2"/>
  <c r="J11" i="2"/>
  <c r="I11" i="2"/>
  <c r="H11" i="2"/>
  <c r="G11" i="2"/>
  <c r="F11" i="2"/>
  <c r="E11" i="2"/>
  <c r="D11" i="2"/>
  <c r="C11" i="2"/>
  <c r="AF10" i="2"/>
  <c r="AE10" i="2"/>
  <c r="AD10" i="2"/>
  <c r="AC10" i="2"/>
  <c r="AB10" i="2"/>
  <c r="Z10" i="2"/>
  <c r="Y10" i="2"/>
  <c r="X10" i="2"/>
  <c r="W10" i="2"/>
  <c r="V10" i="2"/>
  <c r="U10" i="2"/>
  <c r="T10" i="2"/>
  <c r="S10" i="2"/>
  <c r="R10" i="2"/>
  <c r="Q10" i="2"/>
  <c r="P10" i="2"/>
  <c r="O10" i="2"/>
  <c r="M10" i="2"/>
  <c r="L10" i="2"/>
  <c r="K10" i="2"/>
  <c r="J10" i="2"/>
  <c r="I10" i="2"/>
  <c r="H10" i="2"/>
  <c r="G10" i="2"/>
  <c r="F10" i="2"/>
  <c r="E10" i="2"/>
  <c r="D10" i="2"/>
  <c r="C10" i="2"/>
  <c r="AF9" i="2"/>
  <c r="AE9" i="2"/>
  <c r="AD9" i="2"/>
  <c r="AC9" i="2"/>
  <c r="AB9" i="2"/>
  <c r="Z9" i="2"/>
  <c r="Y9" i="2"/>
  <c r="X9" i="2"/>
  <c r="W9" i="2"/>
  <c r="V9" i="2"/>
  <c r="U9" i="2"/>
  <c r="T9" i="2"/>
  <c r="S9" i="2"/>
  <c r="R9" i="2"/>
  <c r="Q9" i="2"/>
  <c r="P9" i="2"/>
  <c r="O9" i="2"/>
  <c r="M9" i="2"/>
  <c r="L9" i="2"/>
  <c r="K9" i="2"/>
  <c r="J9" i="2"/>
  <c r="I9" i="2"/>
  <c r="H9" i="2"/>
  <c r="G9" i="2"/>
  <c r="F9" i="2"/>
  <c r="E9" i="2"/>
  <c r="D9" i="2"/>
  <c r="C9" i="2"/>
  <c r="AF8" i="2"/>
  <c r="AE8" i="2"/>
  <c r="AD8" i="2"/>
  <c r="AC8" i="2"/>
  <c r="AB8" i="2"/>
  <c r="Z8" i="2"/>
  <c r="Y8" i="2"/>
  <c r="X8" i="2"/>
  <c r="W8" i="2"/>
  <c r="V8" i="2"/>
  <c r="U8" i="2"/>
  <c r="T8" i="2"/>
  <c r="S8" i="2"/>
  <c r="R8" i="2"/>
  <c r="Q8" i="2"/>
  <c r="P8" i="2"/>
  <c r="O8" i="2"/>
  <c r="M8" i="2"/>
  <c r="L8" i="2"/>
  <c r="K8" i="2"/>
  <c r="J8" i="2"/>
  <c r="I8" i="2"/>
  <c r="H8" i="2"/>
  <c r="G8" i="2"/>
  <c r="F8" i="2"/>
  <c r="E8" i="2"/>
  <c r="D8" i="2"/>
  <c r="C8" i="2"/>
  <c r="AF7" i="2"/>
  <c r="AE7" i="2"/>
  <c r="AD7" i="2"/>
  <c r="AD12" i="2" s="1"/>
  <c r="AC7" i="2"/>
  <c r="AB7" i="2"/>
  <c r="Z7" i="2"/>
  <c r="Y7" i="2"/>
  <c r="X7" i="2"/>
  <c r="W7" i="2"/>
  <c r="V7" i="2"/>
  <c r="U7" i="2"/>
  <c r="T7" i="2"/>
  <c r="S7" i="2"/>
  <c r="R7" i="2"/>
  <c r="Q7" i="2"/>
  <c r="P7" i="2"/>
  <c r="O7" i="2"/>
  <c r="M7" i="2"/>
  <c r="L7" i="2"/>
  <c r="K7" i="2"/>
  <c r="J7" i="2"/>
  <c r="I7" i="2"/>
  <c r="H7" i="2"/>
  <c r="G7" i="2"/>
  <c r="F7" i="2"/>
  <c r="E7" i="2"/>
  <c r="D7" i="2"/>
  <c r="C7" i="2"/>
  <c r="AF12" i="2"/>
  <c r="AE6" i="2"/>
  <c r="AE12" i="2" s="1"/>
  <c r="AC6" i="2"/>
  <c r="AB6" i="2"/>
  <c r="Z6" i="2"/>
  <c r="Z12" i="2" s="1"/>
  <c r="Y6" i="2"/>
  <c r="Y12" i="2" s="1"/>
  <c r="X6" i="2"/>
  <c r="W6" i="2"/>
  <c r="V6" i="2"/>
  <c r="V12" i="2" s="1"/>
  <c r="U6" i="2"/>
  <c r="U12" i="2" s="1"/>
  <c r="T6" i="2"/>
  <c r="S6" i="2"/>
  <c r="R6" i="2"/>
  <c r="R12" i="2" s="1"/>
  <c r="Q6" i="2"/>
  <c r="Q12" i="2" s="1"/>
  <c r="P6" i="2"/>
  <c r="O6" i="2"/>
  <c r="M6" i="2"/>
  <c r="M12" i="2" s="1"/>
  <c r="L6" i="2"/>
  <c r="L12" i="2" s="1"/>
  <c r="K6" i="2"/>
  <c r="J6" i="2"/>
  <c r="I6" i="2"/>
  <c r="I12" i="2" s="1"/>
  <c r="H6" i="2"/>
  <c r="H12" i="2" s="1"/>
  <c r="G6" i="2"/>
  <c r="F6" i="2"/>
  <c r="E6" i="2"/>
  <c r="E12" i="2" s="1"/>
  <c r="D6" i="2"/>
  <c r="D12" i="2" s="1"/>
  <c r="C6" i="2"/>
  <c r="D4" i="10" l="1"/>
  <c r="AG7" i="2"/>
  <c r="AG8" i="2"/>
  <c r="AG10" i="2"/>
  <c r="AA11" i="2"/>
  <c r="AG9" i="2"/>
  <c r="J12" i="2"/>
  <c r="S12" i="2"/>
  <c r="AB12" i="2"/>
  <c r="F12" i="2"/>
  <c r="O12" i="2"/>
  <c r="W12" i="2"/>
  <c r="N9" i="2"/>
  <c r="N10" i="2"/>
  <c r="AA7" i="2"/>
  <c r="AA8" i="2"/>
  <c r="AA9" i="2"/>
  <c r="AA10" i="2"/>
  <c r="G12" i="2"/>
  <c r="K12" i="2"/>
  <c r="P12" i="2"/>
  <c r="T12" i="2"/>
  <c r="X12" i="2"/>
  <c r="AC12" i="2"/>
  <c r="AG6" i="2"/>
  <c r="AA6" i="2"/>
  <c r="N6" i="2"/>
  <c r="N8" i="2"/>
  <c r="N11" i="2"/>
  <c r="N7" i="2"/>
  <c r="C12" i="2"/>
  <c r="M6" i="7"/>
  <c r="M7" i="7"/>
  <c r="F4" i="10" l="1"/>
  <c r="F10" i="10" s="1"/>
  <c r="D10" i="10"/>
  <c r="AA12" i="2"/>
  <c r="AG12" i="2"/>
  <c r="AH6" i="2"/>
  <c r="N12" i="2"/>
  <c r="F10" i="5"/>
  <c r="AH12" i="2" l="1"/>
  <c r="F6" i="5"/>
  <c r="F23" i="5" l="1"/>
  <c r="F12" i="5" l="1"/>
  <c r="F13" i="5"/>
  <c r="F14" i="5"/>
  <c r="F15" i="5"/>
  <c r="F16" i="5"/>
  <c r="F17" i="5"/>
  <c r="F18" i="5"/>
  <c r="F19" i="5"/>
  <c r="F20" i="5"/>
  <c r="F21" i="5"/>
  <c r="F22" i="5"/>
  <c r="F24" i="5"/>
  <c r="F25" i="5"/>
  <c r="F26" i="5"/>
  <c r="F27" i="5"/>
  <c r="F28" i="5"/>
  <c r="F29" i="5"/>
  <c r="F8" i="5" l="1"/>
  <c r="F9" i="5"/>
  <c r="F11" i="5"/>
  <c r="F7" i="5"/>
  <c r="F5" i="5" l="1"/>
  <c r="E9" i="1" l="1"/>
  <c r="E10" i="1"/>
  <c r="E11" i="1"/>
  <c r="E12" i="1"/>
  <c r="E13" i="1"/>
  <c r="E29" i="4" l="1"/>
  <c r="H25" i="8" l="1"/>
  <c r="M45" i="7" l="1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E5" i="5" l="1"/>
  <c r="D5" i="5"/>
  <c r="H228" i="6" l="1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1" i="6"/>
  <c r="H200" i="6"/>
  <c r="H199" i="6"/>
  <c r="F198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6" i="6" s="1"/>
  <c r="I12" i="6"/>
  <c r="G9" i="6"/>
  <c r="F9" i="6"/>
  <c r="E9" i="6"/>
  <c r="H8" i="6"/>
  <c r="G8" i="6"/>
  <c r="F8" i="6"/>
  <c r="E8" i="6"/>
  <c r="H198" i="6" l="1"/>
  <c r="H195" i="6" s="1"/>
  <c r="K6" i="6" s="1"/>
  <c r="I7" i="6"/>
  <c r="I198" i="6" l="1"/>
  <c r="E14" i="3"/>
  <c r="E17" i="1" l="1"/>
  <c r="E14" i="1" l="1"/>
  <c r="E15" i="1"/>
  <c r="E16" i="1"/>
  <c r="E8" i="1"/>
  <c r="E18" i="1" l="1"/>
</calcChain>
</file>

<file path=xl/sharedStrings.xml><?xml version="1.0" encoding="utf-8"?>
<sst xmlns="http://schemas.openxmlformats.org/spreadsheetml/2006/main" count="425" uniqueCount="361">
  <si>
    <t>CÁC KHOẢN PHÍ THU TẠI TÒA NHÀ ĐÔNG ĐÔ - 100 HQV THÁNG 03/2018</t>
  </si>
  <si>
    <t>STT</t>
  </si>
  <si>
    <t>TÒA NHÀ</t>
  </si>
  <si>
    <t>GYM</t>
  </si>
  <si>
    <t>TỔNG</t>
  </si>
  <si>
    <t>ĐIỆN</t>
  </si>
  <si>
    <t>CÁC KHOẢN THU</t>
  </si>
  <si>
    <t>NƯỚC</t>
  </si>
  <si>
    <t>XE ÔTÔ</t>
  </si>
  <si>
    <t>XE MÁY</t>
  </si>
  <si>
    <t>XE ĐẠP</t>
  </si>
  <si>
    <t>DỊCH VỤ</t>
  </si>
  <si>
    <t>XE ÔTÔ KHÁCH</t>
  </si>
  <si>
    <t>ĐVT: VNĐ</t>
  </si>
  <si>
    <t>NỢ CÁC KỲ TRƯỚC</t>
  </si>
  <si>
    <t>XE MÁY+XĐ KHÁCH</t>
  </si>
  <si>
    <t>Hà Nội, ngày … tháng … năm 2018</t>
  </si>
  <si>
    <t>BÊN GIAO</t>
  </si>
  <si>
    <t>BÊN NHẬN</t>
  </si>
  <si>
    <r>
      <t>PHÍ KHÁC(</t>
    </r>
    <r>
      <rPr>
        <b/>
        <sz val="12"/>
        <color theme="1"/>
        <rFont val="Wingdings"/>
        <charset val="2"/>
      </rPr>
      <t>«</t>
    </r>
    <r>
      <rPr>
        <b/>
        <sz val="12"/>
        <color theme="1"/>
        <rFont val="Times New Roman"/>
        <family val="1"/>
      </rPr>
      <t>)</t>
    </r>
  </si>
  <si>
    <r>
      <t xml:space="preserve">Bằng chữ: </t>
    </r>
    <r>
      <rPr>
        <i/>
        <sz val="12"/>
        <color theme="1"/>
        <rFont val="Times New Roman"/>
        <family val="1"/>
      </rPr>
      <t>Một trăm năm mươi triệu, tám trăm chín mươi ngàn, chín trăm lẻ hai đồng./</t>
    </r>
  </si>
  <si>
    <t>NỘI DUNG</t>
  </si>
  <si>
    <t>ÔTÔ</t>
  </si>
  <si>
    <t>THỜI GIAN</t>
  </si>
  <si>
    <t>PHẢI THU</t>
  </si>
  <si>
    <t>ĐÃ THU</t>
  </si>
  <si>
    <t>CHƯA THU</t>
  </si>
  <si>
    <t>PHÍ ĐIỆN</t>
  </si>
  <si>
    <t>PHÍ NƯỚC</t>
  </si>
  <si>
    <t>PHÍ ÔTÔ</t>
  </si>
  <si>
    <t>PHÍ XE MÁY</t>
  </si>
  <si>
    <t>PHÍ XE ĐẠP</t>
  </si>
  <si>
    <t>PHÍ DV</t>
  </si>
  <si>
    <t>TỔNG CỘNG</t>
  </si>
  <si>
    <t>BIỂN KIỂM SOÁT XE</t>
  </si>
  <si>
    <t>THỜI GIAN GỬI</t>
  </si>
  <si>
    <t>SỐ TIỀN</t>
  </si>
  <si>
    <t>GHI CHÚ</t>
  </si>
  <si>
    <t>29A-970.65</t>
  </si>
  <si>
    <t>30A-187.75</t>
  </si>
  <si>
    <t>DANH SÁCH THU PHÍ GỬI ÔTÔ TẠI BÃI ĐỖ XE NGÕ 100 HQV</t>
  </si>
  <si>
    <t>Hà Nội, ngày      tháng      năm 2018</t>
  </si>
  <si>
    <t>PHÍ THÁNG</t>
  </si>
  <si>
    <t>NGƯỜI GIAO</t>
  </si>
  <si>
    <t>NGƯỜI NHẬN</t>
  </si>
  <si>
    <t>NGÀY NỘP</t>
  </si>
  <si>
    <t>LOẠI HÌNH</t>
  </si>
  <si>
    <t>SỐ LƯỢNG</t>
  </si>
  <si>
    <t>SỐ CUỐNG VÉ</t>
  </si>
  <si>
    <t>XM</t>
  </si>
  <si>
    <t>SỐ TIỀN (VNĐ)</t>
  </si>
  <si>
    <t>PHÍ THU GỬI XE KHÁCH VÃNG LAI</t>
  </si>
  <si>
    <r>
      <t xml:space="preserve">Bằng chữ: </t>
    </r>
    <r>
      <rPr>
        <i/>
        <sz val="12"/>
        <color theme="1"/>
        <rFont val="Times New Roman"/>
        <family val="1"/>
      </rPr>
      <t>Mười bốn triệu, bảy trăm tám mươi ngàn đồng chẵn./</t>
    </r>
  </si>
  <si>
    <t>GIÁ TRỊ TRƯỚC THUẾ (VNĐ)</t>
  </si>
  <si>
    <t>THUẾ VAT (VNĐ)</t>
  </si>
  <si>
    <t>TỔNG CỘNG (VNĐ)</t>
  </si>
  <si>
    <t>THEO DÕI ĐÓNG PHÍ THÁNG</t>
  </si>
  <si>
    <t>NGÀY CẬP NHẬT:</t>
  </si>
  <si>
    <t>TÒA NHÀ ĐÔNG ĐÔ - 100 HOÀNG QUỐC VIỆT</t>
  </si>
  <si>
    <t>Kỳ thu 01/03/2018 - 31/03/2018</t>
  </si>
  <si>
    <t>VNĐ</t>
  </si>
  <si>
    <t>(tổng tiền)</t>
  </si>
  <si>
    <t>CĂN HỘ</t>
  </si>
  <si>
    <t>CHỦ HỘ</t>
  </si>
  <si>
    <t>NGÀY THU</t>
  </si>
  <si>
    <t xml:space="preserve">PHÍ NƯỚC </t>
  </si>
  <si>
    <t>PHÍ XE</t>
  </si>
  <si>
    <t>PHÍ DV QL</t>
  </si>
  <si>
    <t>NỢ TRƯỚC</t>
  </si>
  <si>
    <t>Tầng 5 TTTM</t>
  </si>
  <si>
    <t>Nguyễn Quốc Hưng</t>
  </si>
  <si>
    <t>Nợ trước là phí Điện</t>
  </si>
  <si>
    <t>B01</t>
  </si>
  <si>
    <t>Vũ Mạnh Tác</t>
  </si>
  <si>
    <t>B02</t>
  </si>
  <si>
    <t>Nguyễn Đình Thiện</t>
  </si>
  <si>
    <t>B03</t>
  </si>
  <si>
    <t>B04</t>
  </si>
  <si>
    <t>B05</t>
  </si>
  <si>
    <t>B06</t>
  </si>
  <si>
    <t>B07</t>
  </si>
  <si>
    <t>B08</t>
  </si>
  <si>
    <t>Dương Minh Diễm</t>
  </si>
  <si>
    <t>B09</t>
  </si>
  <si>
    <t>Phạm Thanh Hằng</t>
  </si>
  <si>
    <t>Khuất Hữu Quá</t>
  </si>
  <si>
    <t>Nguyễn Anh Đức</t>
  </si>
  <si>
    <t>Phan Chí Trung</t>
  </si>
  <si>
    <t>Vũ Hương Giang</t>
  </si>
  <si>
    <t>Bùi Ngọc Sơn</t>
  </si>
  <si>
    <t>tiền thang 2 va no ky truoc</t>
  </si>
  <si>
    <t>Nguyễn Trọng Tuấn Anh</t>
  </si>
  <si>
    <t>Chu Thị Loan</t>
  </si>
  <si>
    <t>Phạm Quang Huy</t>
  </si>
  <si>
    <t>Doãn Thế Anh</t>
  </si>
  <si>
    <t>Đinh Hồng Công</t>
  </si>
  <si>
    <t>Đỗ Đức Tâm</t>
  </si>
  <si>
    <t>Đỗ Tuấn Minh</t>
  </si>
  <si>
    <t>Lê Thanh Long</t>
  </si>
  <si>
    <t>Nguyễn Xuân Hải</t>
  </si>
  <si>
    <t>Nguyễn Khánh</t>
  </si>
  <si>
    <t>Nguyễn Thu Giang</t>
  </si>
  <si>
    <t>Nguyễn Văn Hùng</t>
  </si>
  <si>
    <t>Cao Thị Thanh</t>
  </si>
  <si>
    <t>Phạm Thành Đạt</t>
  </si>
  <si>
    <t>Nguyễn Việt Hà</t>
  </si>
  <si>
    <t>Ngụy Phan Minh</t>
  </si>
  <si>
    <t>Phạm Thúy Nga</t>
  </si>
  <si>
    <t>Ngụy Thị Cảnh</t>
  </si>
  <si>
    <t>Nguyễn Hải Nam</t>
  </si>
  <si>
    <t>Mai Kim Liên</t>
  </si>
  <si>
    <t>Vũ Tùng Dương</t>
  </si>
  <si>
    <t>Nguyễn Thị Dần</t>
  </si>
  <si>
    <t>Phạm Đình Hiệp</t>
  </si>
  <si>
    <t>Nguyễn Hữu Lộc</t>
  </si>
  <si>
    <t>Nguyễn Cẩm Chi</t>
  </si>
  <si>
    <t>Nguyễn Ngọc Đức</t>
  </si>
  <si>
    <t>Lê Thị Hiền</t>
  </si>
  <si>
    <t xml:space="preserve">Tiền xe,nước tháng 2. </t>
  </si>
  <si>
    <t>Nguyễn Đức Thịnh</t>
  </si>
  <si>
    <t>Nguyễn Đức Minh</t>
  </si>
  <si>
    <t>Nguyễn Thị Thu Thủy</t>
  </si>
  <si>
    <t>Cao Thị Mỹ Hà</t>
  </si>
  <si>
    <t>Hà Quang Điện</t>
  </si>
  <si>
    <t>Vũ Thị Bích Thủy</t>
  </si>
  <si>
    <t>Quách Thị Hậu</t>
  </si>
  <si>
    <t>Nguyễn Thu Hà</t>
  </si>
  <si>
    <t>Nguyễn Thị Hằng</t>
  </si>
  <si>
    <t>Nguyễn Thị Ngọc Hà</t>
  </si>
  <si>
    <t>Nguyễn Việt Trung</t>
  </si>
  <si>
    <t>Hoàng Bắc</t>
  </si>
  <si>
    <t>Phạm Tất Thắng</t>
  </si>
  <si>
    <t>Hoàng Thị Thể</t>
  </si>
  <si>
    <t>Vũ Đăng Đát</t>
  </si>
  <si>
    <t>Nguyễn Thị Then</t>
  </si>
  <si>
    <t>Phạm Thị Nhung</t>
  </si>
  <si>
    <t>Phan Thị Hồng</t>
  </si>
  <si>
    <t>Mai Thị Thanh Hương</t>
  </si>
  <si>
    <t>Nguyễn Thị Quỳnh Nga</t>
  </si>
  <si>
    <t>Trần Dũng</t>
  </si>
  <si>
    <t>Đặng Đức Anh</t>
  </si>
  <si>
    <t>Nguyễn Hải Bằng</t>
  </si>
  <si>
    <t>Trần Thị Minh</t>
  </si>
  <si>
    <t>Trần Quyết Thắng</t>
  </si>
  <si>
    <t>Đào Văn Thông</t>
  </si>
  <si>
    <t>Phạm Thị Hạnh</t>
  </si>
  <si>
    <t>Vũ Tiến Ngọc</t>
  </si>
  <si>
    <t>Phạm Văn Dũng</t>
  </si>
  <si>
    <t>Nguyễn Thị Hương</t>
  </si>
  <si>
    <t>Trần Thị Minh Nguyệt</t>
  </si>
  <si>
    <t>Phạm Việt Đức</t>
  </si>
  <si>
    <t>Ngô Duy Thịnh</t>
  </si>
  <si>
    <t>Nguyễn Đức Thắng</t>
  </si>
  <si>
    <t>Nguyễn Ngọc Toàn</t>
  </si>
  <si>
    <t>Nguyễn Thị Mai</t>
  </si>
  <si>
    <t>Nguyễn Tiến Luân</t>
  </si>
  <si>
    <t>Nguyễn Văn Nam</t>
  </si>
  <si>
    <t>Nguyễn Huy Thắng</t>
  </si>
  <si>
    <t>Trần Minh Huân</t>
  </si>
  <si>
    <t>Lê Phương Hoa</t>
  </si>
  <si>
    <t>Nguyễn Văn Chiến</t>
  </si>
  <si>
    <t>Hoàng Thị Ninh</t>
  </si>
  <si>
    <t>Nguyễn Đức Hoàn</t>
  </si>
  <si>
    <t>Nguyễn Thị Thu Hằng</t>
  </si>
  <si>
    <t>Phạm Thế Hiển</t>
  </si>
  <si>
    <t>Trần Quang Minh</t>
  </si>
  <si>
    <t>Trần Văn Trung</t>
  </si>
  <si>
    <t>Lê Văn Quân</t>
  </si>
  <si>
    <t>Vũ Minh Đức</t>
  </si>
  <si>
    <t>Ngô Đức Tài</t>
  </si>
  <si>
    <t>Tạ Thị Nguyên</t>
  </si>
  <si>
    <t>Nguyễn Ngọc Hưng</t>
  </si>
  <si>
    <t>Bùi Thị Phương Trang</t>
  </si>
  <si>
    <t>Đinh Thị Hiển</t>
  </si>
  <si>
    <t>Vũ Mạnh Thước</t>
  </si>
  <si>
    <t>Nguyễn Đỗ Soát</t>
  </si>
  <si>
    <t>Đào Thị Thúy Hằng</t>
  </si>
  <si>
    <t>Hoàng Thị Côi</t>
  </si>
  <si>
    <t>Nguyễn Thanh Hùng</t>
  </si>
  <si>
    <t>Nguyễn Mạnh Hưng</t>
  </si>
  <si>
    <t>Phạm Văn Thụ</t>
  </si>
  <si>
    <t>Hoàng Thị Nhị Hà</t>
  </si>
  <si>
    <t>Đặng Việt Lâm</t>
  </si>
  <si>
    <t>Trần Nguyễn Dũng</t>
  </si>
  <si>
    <t>Nguyễn Kim Anh</t>
  </si>
  <si>
    <t xml:space="preserve">Mai Xuân Văn </t>
  </si>
  <si>
    <t>Khúc Thị Huyên</t>
  </si>
  <si>
    <t>Nguyễn Xuân Điệp</t>
  </si>
  <si>
    <t xml:space="preserve">Nguyễn Xuân Thảo </t>
  </si>
  <si>
    <t>Nguyễn Viết Tiến Hoàn</t>
  </si>
  <si>
    <t>Nguyễn Vĩnh Tưởng</t>
  </si>
  <si>
    <t>Phạm Minh Hưng</t>
  </si>
  <si>
    <t>Phạm Việt Phương</t>
  </si>
  <si>
    <t>Nguyễn Trọng Phúc</t>
  </si>
  <si>
    <t>Lê Hữu Ngọc</t>
  </si>
  <si>
    <t>Vũ Thị Khánh Ly</t>
  </si>
  <si>
    <t>Lô Thúy Hương</t>
  </si>
  <si>
    <t>Vũ Thị Luân</t>
  </si>
  <si>
    <t>Nguyễn Tiến Thanh</t>
  </si>
  <si>
    <t>Nguyễn Thị Phượng Vỹ</t>
  </si>
  <si>
    <t>Đoàn Kim Oanh</t>
  </si>
  <si>
    <t>Trần Thị Thu Hiền</t>
  </si>
  <si>
    <t>Nguyễn Thiên Sơn</t>
  </si>
  <si>
    <t>Nguyễn Quốc Hùng</t>
  </si>
  <si>
    <t>Nguyễn Duy Quảng</t>
  </si>
  <si>
    <t>Phạm Huy Thông</t>
  </si>
  <si>
    <t>Nguyễn Đình Quyết</t>
  </si>
  <si>
    <t>Nguyễn Duy Cường</t>
  </si>
  <si>
    <t>Trần Nam Bình</t>
  </si>
  <si>
    <t>Nguyễn Thị Thu Hương</t>
  </si>
  <si>
    <t>Đỗ Quốc Huy</t>
  </si>
  <si>
    <t>Vũ Thái Bình</t>
  </si>
  <si>
    <t>Nguyễn Thị Thu Hoài</t>
  </si>
  <si>
    <t>Đỗ Ngọc Kiển</t>
  </si>
  <si>
    <t>Nguyễn Hùng Minh</t>
  </si>
  <si>
    <t>Đoàn Thanh Sơn</t>
  </si>
  <si>
    <t>Ngô Khánh Huyền</t>
  </si>
  <si>
    <t>Đỗ Thanh Bình</t>
  </si>
  <si>
    <t>Phạm Đức Long</t>
  </si>
  <si>
    <t>Đào Thúy Bảo</t>
  </si>
  <si>
    <t>Vũ Thành Lương</t>
  </si>
  <si>
    <t>Bùi Chí Linh</t>
  </si>
  <si>
    <t>Phan Đức Hòa</t>
  </si>
  <si>
    <t>Bùi Thị Yến</t>
  </si>
  <si>
    <t>Đỗ Xuân Qúy</t>
  </si>
  <si>
    <t>Phạm Tuấn Lượng</t>
  </si>
  <si>
    <t>Nguyễn Như Hoạt</t>
  </si>
  <si>
    <t>Nguyễn Khánh Ly</t>
  </si>
  <si>
    <t>Đỗ Thế Dũng</t>
  </si>
  <si>
    <t>Phan Mạnh Hòa</t>
  </si>
  <si>
    <t>Đặng Thanh Quang</t>
  </si>
  <si>
    <t>Nguyễn Đức Thái</t>
  </si>
  <si>
    <t>Chu Văn Tuân</t>
  </si>
  <si>
    <t>Nguyễn Thúy Hà</t>
  </si>
  <si>
    <t>Phạm Thị Thu Hường</t>
  </si>
  <si>
    <t>Trần Thị Hoa</t>
  </si>
  <si>
    <t>Mr. Trung</t>
  </si>
  <si>
    <t>Mr. Đức</t>
  </si>
  <si>
    <t>Ms. Liên</t>
  </si>
  <si>
    <t>Vũ Trọng Phan</t>
  </si>
  <si>
    <t>Nguyễn Văn Chính</t>
  </si>
  <si>
    <t>Trần Thị Nga</t>
  </si>
  <si>
    <t>Ms. Lan</t>
  </si>
  <si>
    <t>Căn hộ thuê</t>
  </si>
  <si>
    <t>Căn hộ chưa bàn giao</t>
  </si>
  <si>
    <t>(thu trừ chi)</t>
  </si>
  <si>
    <t>PHÍ THU</t>
  </si>
  <si>
    <t>PHÍ CHI</t>
  </si>
  <si>
    <t>TIỀN HOÀN LÊN CTY</t>
  </si>
  <si>
    <t>thu tiền vé xe o to vãng lai</t>
  </si>
  <si>
    <t>tien ve xe khach ô tô vang lai</t>
  </si>
  <si>
    <t>Thu tiền vé xe máy vãng lai</t>
  </si>
  <si>
    <t>tra tien nuoc uong</t>
  </si>
  <si>
    <t>Mua văn phòng phẩm</t>
  </si>
  <si>
    <t>Thu tiê</t>
  </si>
  <si>
    <t>CÁC KHOẢN CHI TRONG THÁNG</t>
  </si>
  <si>
    <t>Tổng</t>
  </si>
  <si>
    <t>BẢNG KIỂM KÊ TIỀN MẶT</t>
  </si>
  <si>
    <t>NGÀY</t>
  </si>
  <si>
    <t>GIỜ</t>
  </si>
  <si>
    <t>MỆNH GIÁ (VNĐ)</t>
  </si>
  <si>
    <t>7-04</t>
  </si>
  <si>
    <t>08.03</t>
  </si>
  <si>
    <t>09.03</t>
  </si>
  <si>
    <t>10.03</t>
  </si>
  <si>
    <t>12.03</t>
  </si>
  <si>
    <t>13.03</t>
  </si>
  <si>
    <t>14.03</t>
  </si>
  <si>
    <t>15.03</t>
  </si>
  <si>
    <t>16.03</t>
  </si>
  <si>
    <t>19.03</t>
  </si>
  <si>
    <t>20.03</t>
  </si>
  <si>
    <t>21.03</t>
  </si>
  <si>
    <t>22.03</t>
  </si>
  <si>
    <t>23.03</t>
  </si>
  <si>
    <t>26.03</t>
  </si>
  <si>
    <t>27.03</t>
  </si>
  <si>
    <t>28.03</t>
  </si>
  <si>
    <t>29.03</t>
  </si>
  <si>
    <t>30.03</t>
  </si>
  <si>
    <t>31.03</t>
  </si>
  <si>
    <t>30E-10661</t>
  </si>
  <si>
    <t>30E-524.73</t>
  </si>
  <si>
    <t>Ngày</t>
  </si>
  <si>
    <t>số lượng</t>
  </si>
  <si>
    <t>Nguyễn thị Thu Hoài</t>
  </si>
  <si>
    <t>Nguyễn thị Liễu</t>
  </si>
  <si>
    <t>Thành tiền</t>
  </si>
  <si>
    <t>Tổng tiền</t>
  </si>
  <si>
    <t>Danh sách giao nhận thẻ từ thang máy Tháng 4</t>
  </si>
  <si>
    <t>Tên</t>
  </si>
  <si>
    <t>Anh Hùng</t>
  </si>
  <si>
    <t>Bác Nghĩa</t>
  </si>
  <si>
    <t>Số phòng</t>
  </si>
  <si>
    <t>Bác Hiệp</t>
  </si>
  <si>
    <t>Nguyễn Thị Hoa</t>
  </si>
  <si>
    <t>Đàm thị Hương Giang</t>
  </si>
  <si>
    <t>Bác Chinh</t>
  </si>
  <si>
    <t>#</t>
  </si>
  <si>
    <t>Bác Minh</t>
  </si>
  <si>
    <t>Thu Hà</t>
  </si>
  <si>
    <t>Chị Quyên</t>
  </si>
  <si>
    <t>cô Phương</t>
  </si>
  <si>
    <t>CÁC KHOẢN PHÍ THU TẠI TÒA NHÀ ĐÔNG ĐÔ - 100 HQV THÁNG 4/2018</t>
  </si>
  <si>
    <r>
      <rPr>
        <b/>
        <u/>
        <sz val="11"/>
        <color theme="1"/>
        <rFont val="Times New Roman"/>
        <family val="1"/>
      </rPr>
      <t>GHI CHÚ</t>
    </r>
    <r>
      <rPr>
        <sz val="11"/>
        <color theme="1"/>
        <rFont val="Times New Roman"/>
        <family val="1"/>
      </rPr>
      <t>: (</t>
    </r>
    <r>
      <rPr>
        <sz val="11"/>
        <color theme="1"/>
        <rFont val="Wingdings"/>
        <charset val="2"/>
      </rPr>
      <t>«</t>
    </r>
    <r>
      <rPr>
        <sz val="11"/>
        <color theme="1"/>
        <rFont val="Times New Roman"/>
        <family val="1"/>
      </rPr>
      <t>) là phí thu tháng 5/2018 (kỳ thu 01/04/2018 - 30/04/2018)</t>
    </r>
  </si>
  <si>
    <t>- 1.200.000 tiền thẻ thang máy thu từ cư dân 
- 2.000.000 phí oto ngoài gửi hợp đồng tháng 5
- 1.200.000 phí oto ngoài gửi hợp đồng tháng 6</t>
  </si>
  <si>
    <t>- 2.100.000 phí thu oto vãng lai
- 4.400.000 phí oto ngoài gửi hợp đồng tháng 4</t>
  </si>
  <si>
    <t>BÀN GIAO TIỀN THÁNG 03/2018 KỲ THU 01/04/2018 - 30/04/2018</t>
  </si>
  <si>
    <t>30S-6401</t>
  </si>
  <si>
    <t>Từ 01/05/2018 đến 31/05/2018</t>
  </si>
  <si>
    <t>TỪ NGÀY 01/05/2018 ĐẾN 31/05/2018</t>
  </si>
  <si>
    <t>573,574,575,576,577.</t>
  </si>
  <si>
    <t>(Từ ngày 01/05/2018 đến 30/05/2018)</t>
  </si>
  <si>
    <t xml:space="preserve">Bằng chữ:  </t>
  </si>
  <si>
    <t>30E-390.68</t>
  </si>
  <si>
    <t>Thanh toán tiền Văn phòng phẩm</t>
  </si>
  <si>
    <t>578,579,580,581,582</t>
  </si>
  <si>
    <t>phí tháng 5 &amp; 6( 9/5/18)</t>
  </si>
  <si>
    <t>TỪ NGÀY 01/05/2018 ĐẾN 30/05/2018</t>
  </si>
  <si>
    <t>583,584,585,586</t>
  </si>
  <si>
    <t>587,588,589,590,591</t>
  </si>
  <si>
    <t>Thanh toán tiền nước sinh hoạt cho tòa nhà chung cư đông đô</t>
  </si>
  <si>
    <t>Thanh toán tiền điện phòng Gym</t>
  </si>
  <si>
    <t>Thanh toán tiền mạng FPT</t>
  </si>
  <si>
    <t xml:space="preserve">Thanh toán tiền nước uống </t>
  </si>
  <si>
    <t xml:space="preserve">Thanh toán tiền điện phòng B07 </t>
  </si>
  <si>
    <t xml:space="preserve">Thanh toán tiền phí Dịch vụ sửa máy in </t>
  </si>
  <si>
    <t>Thanh toán tiềnchi phí đầu tư vật tư làm hộp điện tầng 1 Gốm sứ Phùng Gia</t>
  </si>
  <si>
    <t>Thanh toán tiền điện sinh hoạt cho tòa nhà</t>
  </si>
  <si>
    <t>Thanh toán văn phòng phẩm ( dập gym)</t>
  </si>
  <si>
    <t>Thanh toán tiền chi phí sơn bả tường thấm dột căn hộ 1001</t>
  </si>
  <si>
    <t>Thanh toán mua moder 2 đầu TP linh</t>
  </si>
  <si>
    <t>Thanh toán tiền mua ổ điện cắm phòng kỹ thuật( 6 chân và 4 chân )</t>
  </si>
  <si>
    <t>Thanh toán tiền mua lãng hoa mừng khai trương Gốm sứ Phùng Gia</t>
  </si>
  <si>
    <t>Thanh toán tiền mua hoa quả, bánh kẹo cho cuộc họp Sở và Phường</t>
  </si>
  <si>
    <t xml:space="preserve">Thanh toán tiền điện phòng B03 </t>
  </si>
  <si>
    <t>Thanh toán tiền thẻ từ thang máy cho BQL( Anh Việt)</t>
  </si>
  <si>
    <t>Thanh toán tiền nước uống BQL</t>
  </si>
  <si>
    <t>Thanh toán tiền thẻ điện thoại hotline cho BQL</t>
  </si>
  <si>
    <t>Thanh toán thẻ từ thang máy</t>
  </si>
  <si>
    <t>TỔNG TÒA NHÀ</t>
  </si>
  <si>
    <t>TỔNG TTTM</t>
  </si>
  <si>
    <t>TỔNG TÒA NHÀ + TTTM</t>
  </si>
  <si>
    <t>Năm 2016</t>
  </si>
  <si>
    <t>Năm 2017</t>
  </si>
  <si>
    <t>Năm 2018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</si>
  <si>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</si>
  <si>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</si>
  <si>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</si>
  <si>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</si>
  <si>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</si>
  <si>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</si>
  <si>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</si>
  <si>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</si>
  <si>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</si>
  <si>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</si>
  <si>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</si>
  <si>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1</t>
  </si>
  <si>
    <t>TỔNG HỢP</t>
  </si>
  <si>
    <t>TỔNG HỢP THU PHÍ THÁNG 5 - 2018</t>
  </si>
  <si>
    <t>TỔNG 
(2016+ 2017+2018)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</si>
</sst>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/mm/yy;@"/>
    <numFmt numFmtId="165" formatCode="_(* #,##0_);_(* \(#,##0\);_(* &quot;-&quot;??_);_(@_)"/>
    <numFmt numFmtId="166" formatCode="_(* #,##0.0_);_(* \(#,##0.0\);_(* &quot;-&quot;??_);_(@_)"/>
  </numFmts>
  <fonts count="3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Wingdings"/>
      <charset val="2"/>
    </font>
    <font>
      <sz val="11"/>
      <color theme="1"/>
      <name val="Wingdings"/>
      <charset val="2"/>
    </font>
    <font>
      <b/>
      <u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3"/>
      <color theme="1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1" fillId="0" borderId="0"/>
    <xf numFmtId="43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" fillId="0" borderId="0"/>
  </cellStyleXfs>
  <cellXfs count="265">
    <xf numFmtId="0" fontId="0" fillId="0" borderId="0" xfId="0"/>
    <xf numFmtId="0" fontId="4" fillId="0" borderId="0" xfId="0" applyFont="1"/>
    <xf numFmtId="0" fontId="4" fillId="0" borderId="7" xfId="0" applyFont="1" applyBorder="1"/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3" fontId="4" fillId="0" borderId="0" xfId="0" applyNumberFormat="1" applyFont="1"/>
    <xf numFmtId="3" fontId="9" fillId="0" borderId="0" xfId="0" applyNumberFormat="1" applyFont="1"/>
    <xf numFmtId="0" fontId="1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8" fillId="0" borderId="15" xfId="0" applyFont="1" applyBorder="1" applyAlignment="1">
      <alignment horizontal="center" vertical="center"/>
    </xf>
    <xf numFmtId="0" fontId="15" fillId="0" borderId="0" xfId="0" applyFont="1"/>
    <xf numFmtId="0" fontId="4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8" fillId="0" borderId="0" xfId="0" applyFont="1"/>
    <xf numFmtId="0" fontId="8" fillId="0" borderId="18" xfId="0" applyFont="1" applyBorder="1"/>
    <xf numFmtId="3" fontId="6" fillId="0" borderId="19" xfId="0" applyNumberFormat="1" applyFont="1" applyBorder="1" applyAlignment="1">
      <alignment horizontal="right" vertical="center"/>
    </xf>
    <xf numFmtId="0" fontId="8" fillId="0" borderId="20" xfId="0" applyFont="1" applyBorder="1"/>
    <xf numFmtId="0" fontId="8" fillId="0" borderId="11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3" fontId="8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3" fontId="8" fillId="0" borderId="16" xfId="0" applyNumberFormat="1" applyFont="1" applyBorder="1" applyAlignment="1">
      <alignment vertical="center"/>
    </xf>
    <xf numFmtId="3" fontId="16" fillId="0" borderId="19" xfId="0" applyNumberFormat="1" applyFont="1" applyBorder="1" applyAlignment="1">
      <alignment horizontal="right" vertic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6" xfId="0" quotePrefix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24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6" fillId="3" borderId="24" xfId="0" applyFont="1" applyFill="1" applyBorder="1" applyAlignment="1">
      <alignment horizontal="center" vertical="center" wrapText="1"/>
    </xf>
    <xf numFmtId="0" fontId="3" fillId="0" borderId="0" xfId="1"/>
    <xf numFmtId="0" fontId="6" fillId="0" borderId="0" xfId="1" applyFont="1" applyAlignment="1"/>
    <xf numFmtId="14" fontId="16" fillId="0" borderId="0" xfId="1" applyNumberFormat="1" applyFont="1" applyAlignment="1">
      <alignment horizontal="left" vertical="center"/>
    </xf>
    <xf numFmtId="0" fontId="19" fillId="0" borderId="0" xfId="1" applyFont="1" applyAlignment="1"/>
    <xf numFmtId="0" fontId="8" fillId="0" borderId="0" xfId="1" applyFont="1" applyAlignment="1">
      <alignment horizontal="center"/>
    </xf>
    <xf numFmtId="0" fontId="6" fillId="0" borderId="24" xfId="1" applyFont="1" applyBorder="1" applyAlignment="1">
      <alignment horizontal="center"/>
    </xf>
    <xf numFmtId="3" fontId="16" fillId="4" borderId="24" xfId="1" applyNumberFormat="1" applyFont="1" applyFill="1" applyBorder="1" applyAlignment="1">
      <alignment horizontal="right"/>
    </xf>
    <xf numFmtId="0" fontId="6" fillId="0" borderId="0" xfId="1" applyFont="1" applyAlignment="1">
      <alignment horizontal="left"/>
    </xf>
    <xf numFmtId="3" fontId="18" fillId="2" borderId="0" xfId="1" applyNumberFormat="1" applyFont="1" applyFill="1"/>
    <xf numFmtId="0" fontId="6" fillId="0" borderId="0" xfId="1" applyFont="1" applyBorder="1" applyAlignment="1">
      <alignment horizontal="center"/>
    </xf>
    <xf numFmtId="3" fontId="16" fillId="0" borderId="0" xfId="1" applyNumberFormat="1" applyFont="1" applyFill="1" applyBorder="1" applyAlignment="1">
      <alignment horizontal="right"/>
    </xf>
    <xf numFmtId="3" fontId="6" fillId="0" borderId="0" xfId="1" applyNumberFormat="1" applyFont="1" applyAlignment="1">
      <alignment horizontal="left"/>
    </xf>
    <xf numFmtId="3" fontId="20" fillId="5" borderId="24" xfId="1" applyNumberFormat="1" applyFont="1" applyFill="1" applyBorder="1" applyAlignment="1">
      <alignment horizontal="right"/>
    </xf>
    <xf numFmtId="0" fontId="23" fillId="0" borderId="24" xfId="2" applyFont="1" applyBorder="1" applyAlignment="1">
      <alignment horizontal="center"/>
    </xf>
    <xf numFmtId="0" fontId="23" fillId="0" borderId="24" xfId="2" applyFont="1" applyFill="1" applyBorder="1" applyAlignment="1">
      <alignment horizontal="center" vertical="center" wrapText="1"/>
    </xf>
    <xf numFmtId="0" fontId="23" fillId="7" borderId="24" xfId="2" applyFont="1" applyFill="1" applyBorder="1" applyAlignment="1">
      <alignment vertical="center"/>
    </xf>
    <xf numFmtId="0" fontId="23" fillId="8" borderId="24" xfId="2" applyFont="1" applyFill="1" applyBorder="1" applyAlignment="1">
      <alignment horizontal="center" vertical="center"/>
    </xf>
    <xf numFmtId="3" fontId="23" fillId="9" borderId="24" xfId="2" applyNumberFormat="1" applyFont="1" applyFill="1" applyBorder="1" applyAlignment="1">
      <alignment horizontal="right" vertical="center"/>
    </xf>
    <xf numFmtId="3" fontId="23" fillId="10" borderId="24" xfId="2" applyNumberFormat="1" applyFont="1" applyFill="1" applyBorder="1" applyAlignment="1">
      <alignment horizontal="right" vertical="center"/>
    </xf>
    <xf numFmtId="0" fontId="23" fillId="0" borderId="24" xfId="2" applyFont="1" applyBorder="1" applyAlignment="1">
      <alignment vertical="center"/>
    </xf>
    <xf numFmtId="0" fontId="23" fillId="0" borderId="24" xfId="2" applyFont="1" applyFill="1" applyBorder="1" applyAlignment="1">
      <alignment horizontal="center" vertical="center"/>
    </xf>
    <xf numFmtId="0" fontId="23" fillId="0" borderId="24" xfId="2" applyFont="1" applyBorder="1" applyAlignment="1"/>
    <xf numFmtId="0" fontId="23" fillId="4" borderId="24" xfId="2" applyFont="1" applyFill="1" applyBorder="1" applyAlignment="1">
      <alignment horizontal="center" vertical="center"/>
    </xf>
    <xf numFmtId="0" fontId="24" fillId="0" borderId="24" xfId="2" applyFont="1" applyFill="1" applyBorder="1" applyAlignment="1">
      <alignment horizontal="center" vertical="center"/>
    </xf>
    <xf numFmtId="0" fontId="23" fillId="8" borderId="24" xfId="2" applyNumberFormat="1" applyFont="1" applyFill="1" applyBorder="1" applyAlignment="1">
      <alignment horizontal="center" vertical="center"/>
    </xf>
    <xf numFmtId="1" fontId="23" fillId="0" borderId="24" xfId="2" applyNumberFormat="1" applyFont="1" applyFill="1" applyBorder="1" applyAlignment="1">
      <alignment horizontal="center" vertical="center"/>
    </xf>
    <xf numFmtId="1" fontId="23" fillId="2" borderId="24" xfId="2" applyNumberFormat="1" applyFont="1" applyFill="1" applyBorder="1" applyAlignment="1">
      <alignment horizontal="center" vertical="center"/>
    </xf>
    <xf numFmtId="0" fontId="24" fillId="8" borderId="24" xfId="2" applyFont="1" applyFill="1" applyBorder="1" applyAlignment="1">
      <alignment horizontal="center" vertical="center"/>
    </xf>
    <xf numFmtId="0" fontId="24" fillId="0" borderId="24" xfId="2" applyFont="1" applyBorder="1" applyAlignment="1">
      <alignment vertical="center"/>
    </xf>
    <xf numFmtId="3" fontId="23" fillId="9" borderId="24" xfId="2" applyNumberFormat="1" applyFont="1" applyFill="1" applyBorder="1" applyAlignment="1">
      <alignment vertical="center"/>
    </xf>
    <xf numFmtId="0" fontId="23" fillId="2" borderId="24" xfId="2" applyFont="1" applyFill="1" applyBorder="1" applyAlignment="1">
      <alignment horizontal="center" vertical="center"/>
    </xf>
    <xf numFmtId="0" fontId="24" fillId="2" borderId="24" xfId="2" applyFont="1" applyFill="1" applyBorder="1" applyAlignment="1">
      <alignment horizontal="center" vertical="center"/>
    </xf>
    <xf numFmtId="0" fontId="24" fillId="7" borderId="24" xfId="2" applyFont="1" applyFill="1" applyBorder="1" applyAlignment="1">
      <alignment vertical="center"/>
    </xf>
    <xf numFmtId="1" fontId="23" fillId="4" borderId="24" xfId="2" applyNumberFormat="1" applyFont="1" applyFill="1" applyBorder="1" applyAlignment="1">
      <alignment horizontal="center" vertical="center"/>
    </xf>
    <xf numFmtId="0" fontId="24" fillId="4" borderId="24" xfId="2" applyFont="1" applyFill="1" applyBorder="1" applyAlignment="1">
      <alignment horizontal="center" vertical="center"/>
    </xf>
    <xf numFmtId="0" fontId="23" fillId="0" borderId="24" xfId="2" applyFont="1" applyFill="1" applyBorder="1" applyAlignment="1">
      <alignment vertical="center"/>
    </xf>
    <xf numFmtId="0" fontId="23" fillId="8" borderId="24" xfId="2" applyFont="1" applyFill="1" applyBorder="1" applyAlignment="1">
      <alignment horizontal="center"/>
    </xf>
    <xf numFmtId="0" fontId="16" fillId="0" borderId="26" xfId="1" applyFont="1" applyBorder="1" applyAlignment="1">
      <alignment vertical="center"/>
    </xf>
    <xf numFmtId="0" fontId="16" fillId="0" borderId="26" xfId="1" applyFont="1" applyFill="1" applyBorder="1" applyAlignment="1">
      <alignment vertical="center"/>
    </xf>
    <xf numFmtId="0" fontId="6" fillId="0" borderId="26" xfId="1" applyFont="1" applyBorder="1" applyAlignment="1">
      <alignment vertical="center"/>
    </xf>
    <xf numFmtId="0" fontId="3" fillId="2" borderId="0" xfId="1" applyFill="1"/>
    <xf numFmtId="0" fontId="23" fillId="0" borderId="0" xfId="2" applyFont="1" applyFill="1" applyBorder="1" applyAlignment="1"/>
    <xf numFmtId="0" fontId="16" fillId="0" borderId="0" xfId="1" applyFont="1" applyAlignment="1">
      <alignment vertical="center"/>
    </xf>
    <xf numFmtId="3" fontId="16" fillId="0" borderId="0" xfId="1" applyNumberFormat="1" applyFont="1" applyFill="1" applyAlignment="1">
      <alignment vertical="center"/>
    </xf>
    <xf numFmtId="0" fontId="6" fillId="0" borderId="0" xfId="1" applyFont="1" applyAlignment="1">
      <alignment vertical="center"/>
    </xf>
    <xf numFmtId="0" fontId="3" fillId="4" borderId="0" xfId="1" applyFill="1"/>
    <xf numFmtId="0" fontId="24" fillId="0" borderId="27" xfId="1" applyFont="1" applyBorder="1" applyAlignment="1">
      <alignment horizontal="center" vertical="center"/>
    </xf>
    <xf numFmtId="0" fontId="24" fillId="0" borderId="28" xfId="1" applyFont="1" applyBorder="1" applyAlignment="1">
      <alignment horizontal="center" vertical="center"/>
    </xf>
    <xf numFmtId="3" fontId="20" fillId="0" borderId="24" xfId="1" applyNumberFormat="1" applyFont="1" applyBorder="1" applyAlignment="1">
      <alignment horizontal="right" vertical="center"/>
    </xf>
    <xf numFmtId="3" fontId="20" fillId="4" borderId="24" xfId="1" applyNumberFormat="1" applyFont="1" applyFill="1" applyBorder="1" applyAlignment="1">
      <alignment horizontal="right" vertical="center"/>
    </xf>
    <xf numFmtId="0" fontId="24" fillId="0" borderId="29" xfId="1" applyFont="1" applyBorder="1" applyAlignment="1">
      <alignment horizontal="right"/>
    </xf>
    <xf numFmtId="0" fontId="24" fillId="0" borderId="24" xfId="1" applyFont="1" applyBorder="1" applyAlignment="1">
      <alignment horizontal="center" vertical="center"/>
    </xf>
    <xf numFmtId="3" fontId="24" fillId="0" borderId="24" xfId="1" applyNumberFormat="1" applyFont="1" applyBorder="1"/>
    <xf numFmtId="14" fontId="24" fillId="0" borderId="24" xfId="1" applyNumberFormat="1" applyFont="1" applyBorder="1" applyAlignment="1">
      <alignment horizontal="right" vertical="center"/>
    </xf>
    <xf numFmtId="165" fontId="8" fillId="0" borderId="24" xfId="4" applyNumberFormat="1" applyFont="1" applyBorder="1" applyAlignment="1">
      <alignment horizontal="right" vertical="center" wrapText="1"/>
    </xf>
    <xf numFmtId="0" fontId="6" fillId="2" borderId="24" xfId="0" applyFont="1" applyFill="1" applyBorder="1" applyAlignment="1">
      <alignment vertical="center" wrapText="1"/>
    </xf>
    <xf numFmtId="0" fontId="2" fillId="0" borderId="0" xfId="5"/>
    <xf numFmtId="3" fontId="27" fillId="0" borderId="24" xfId="5" applyNumberFormat="1" applyFont="1" applyBorder="1"/>
    <xf numFmtId="0" fontId="28" fillId="0" borderId="24" xfId="5" applyFont="1" applyBorder="1" applyAlignment="1">
      <alignment horizontal="center" vertical="center"/>
    </xf>
    <xf numFmtId="3" fontId="28" fillId="0" borderId="24" xfId="5" applyNumberFormat="1" applyFont="1" applyBorder="1" applyAlignment="1">
      <alignment horizontal="center" vertical="center"/>
    </xf>
    <xf numFmtId="3" fontId="29" fillId="0" borderId="24" xfId="5" applyNumberFormat="1" applyFont="1" applyBorder="1" applyAlignment="1">
      <alignment horizontal="right" vertical="center"/>
    </xf>
    <xf numFmtId="0" fontId="2" fillId="0" borderId="24" xfId="5" applyBorder="1" applyAlignment="1">
      <alignment horizontal="center" vertical="center"/>
    </xf>
    <xf numFmtId="3" fontId="2" fillId="0" borderId="0" xfId="5" applyNumberFormat="1"/>
    <xf numFmtId="3" fontId="2" fillId="0" borderId="30" xfId="5" applyNumberFormat="1" applyBorder="1"/>
    <xf numFmtId="0" fontId="2" fillId="0" borderId="0" xfId="5" applyFill="1" applyBorder="1" applyAlignment="1">
      <alignment horizontal="center" vertical="center"/>
    </xf>
    <xf numFmtId="0" fontId="2" fillId="0" borderId="0" xfId="5" applyAlignment="1">
      <alignment horizontal="center" vertical="center"/>
    </xf>
    <xf numFmtId="14" fontId="8" fillId="0" borderId="10" xfId="0" quotePrefix="1" applyNumberFormat="1" applyFont="1" applyBorder="1" applyAlignment="1">
      <alignment horizontal="center" vertical="center"/>
    </xf>
    <xf numFmtId="14" fontId="8" fillId="0" borderId="13" xfId="0" quotePrefix="1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8" fillId="0" borderId="14" xfId="0" applyFont="1" applyBorder="1" applyAlignment="1"/>
    <xf numFmtId="0" fontId="8" fillId="0" borderId="17" xfId="0" applyFont="1" applyBorder="1" applyAlignment="1"/>
    <xf numFmtId="0" fontId="8" fillId="0" borderId="20" xfId="0" applyFont="1" applyBorder="1" applyAlignment="1"/>
    <xf numFmtId="165" fontId="8" fillId="0" borderId="13" xfId="4" applyNumberFormat="1" applyFont="1" applyBorder="1"/>
    <xf numFmtId="165" fontId="8" fillId="0" borderId="16" xfId="4" applyNumberFormat="1" applyFont="1" applyBorder="1"/>
    <xf numFmtId="0" fontId="1" fillId="0" borderId="0" xfId="5" applyFont="1"/>
    <xf numFmtId="165" fontId="8" fillId="0" borderId="10" xfId="4" applyNumberFormat="1" applyFont="1" applyBorder="1" applyAlignment="1">
      <alignment horizontal="center" vertical="center"/>
    </xf>
    <xf numFmtId="0" fontId="30" fillId="0" borderId="24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27" fillId="0" borderId="24" xfId="0" applyFont="1" applyBorder="1" applyAlignment="1">
      <alignment horizontal="center"/>
    </xf>
    <xf numFmtId="14" fontId="27" fillId="0" borderId="24" xfId="0" applyNumberFormat="1" applyFont="1" applyBorder="1" applyAlignment="1">
      <alignment horizontal="center"/>
    </xf>
    <xf numFmtId="165" fontId="27" fillId="0" borderId="24" xfId="4" applyNumberFormat="1" applyFont="1" applyBorder="1" applyAlignment="1">
      <alignment horizontal="center"/>
    </xf>
    <xf numFmtId="165" fontId="27" fillId="0" borderId="24" xfId="0" applyNumberFormat="1" applyFont="1" applyBorder="1" applyAlignment="1">
      <alignment horizontal="center"/>
    </xf>
    <xf numFmtId="0" fontId="0" fillId="0" borderId="0" xfId="0" applyAlignment="1"/>
    <xf numFmtId="0" fontId="30" fillId="0" borderId="24" xfId="0" applyFont="1" applyBorder="1" applyAlignment="1"/>
    <xf numFmtId="0" fontId="8" fillId="0" borderId="32" xfId="0" quotePrefix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5" fontId="8" fillId="0" borderId="32" xfId="4" applyNumberFormat="1" applyFont="1" applyBorder="1"/>
    <xf numFmtId="0" fontId="8" fillId="0" borderId="33" xfId="0" applyFont="1" applyBorder="1" applyAlignment="1"/>
    <xf numFmtId="0" fontId="8" fillId="0" borderId="0" xfId="0" applyFont="1" applyAlignment="1">
      <alignment horizontal="center"/>
    </xf>
    <xf numFmtId="165" fontId="8" fillId="0" borderId="24" xfId="4" applyNumberFormat="1" applyFont="1" applyBorder="1"/>
    <xf numFmtId="0" fontId="8" fillId="0" borderId="24" xfId="0" applyFont="1" applyBorder="1"/>
    <xf numFmtId="0" fontId="32" fillId="0" borderId="0" xfId="0" applyFont="1"/>
    <xf numFmtId="164" fontId="6" fillId="3" borderId="24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64" fontId="6" fillId="2" borderId="24" xfId="0" applyNumberFormat="1" applyFont="1" applyFill="1" applyBorder="1" applyAlignment="1">
      <alignment vertical="center" wrapText="1"/>
    </xf>
    <xf numFmtId="165" fontId="6" fillId="2" borderId="24" xfId="0" applyNumberFormat="1" applyFont="1" applyFill="1" applyBorder="1" applyAlignment="1">
      <alignment vertical="center" wrapText="1"/>
    </xf>
    <xf numFmtId="0" fontId="8" fillId="0" borderId="0" xfId="0" applyFont="1" applyAlignment="1"/>
    <xf numFmtId="165" fontId="6" fillId="0" borderId="24" xfId="0" applyNumberFormat="1" applyFont="1" applyBorder="1" applyAlignment="1">
      <alignment horizontal="right" vertical="center" wrapText="1"/>
    </xf>
    <xf numFmtId="14" fontId="8" fillId="0" borderId="32" xfId="0" quotePrefix="1" applyNumberFormat="1" applyFont="1" applyBorder="1" applyAlignment="1">
      <alignment horizontal="center" vertical="center"/>
    </xf>
    <xf numFmtId="0" fontId="27" fillId="0" borderId="24" xfId="0" applyFont="1" applyBorder="1" applyAlignme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65" fontId="8" fillId="0" borderId="10" xfId="4" applyNumberFormat="1" applyFont="1" applyBorder="1" applyAlignment="1">
      <alignment horizontal="right" vertical="center"/>
    </xf>
    <xf numFmtId="165" fontId="6" fillId="0" borderId="11" xfId="4" applyNumberFormat="1" applyFont="1" applyBorder="1" applyAlignment="1">
      <alignment horizontal="right" vertical="center"/>
    </xf>
    <xf numFmtId="165" fontId="8" fillId="0" borderId="13" xfId="4" applyNumberFormat="1" applyFont="1" applyBorder="1" applyAlignment="1">
      <alignment horizontal="right" vertical="center"/>
    </xf>
    <xf numFmtId="165" fontId="6" fillId="0" borderId="14" xfId="4" applyNumberFormat="1" applyFont="1" applyBorder="1" applyAlignment="1">
      <alignment horizontal="right" vertical="center"/>
    </xf>
    <xf numFmtId="165" fontId="8" fillId="0" borderId="16" xfId="4" applyNumberFormat="1" applyFont="1" applyBorder="1" applyAlignment="1">
      <alignment horizontal="right" vertical="center"/>
    </xf>
    <xf numFmtId="165" fontId="6" fillId="0" borderId="10" xfId="4" applyNumberFormat="1" applyFont="1" applyBorder="1" applyAlignment="1">
      <alignment horizontal="right" vertical="center"/>
    </xf>
    <xf numFmtId="165" fontId="6" fillId="0" borderId="13" xfId="4" applyNumberFormat="1" applyFont="1" applyBorder="1" applyAlignment="1">
      <alignment horizontal="right" vertical="center"/>
    </xf>
    <xf numFmtId="165" fontId="6" fillId="0" borderId="16" xfId="4" applyNumberFormat="1" applyFont="1" applyBorder="1" applyAlignment="1">
      <alignment horizontal="right" vertical="center"/>
    </xf>
    <xf numFmtId="165" fontId="5" fillId="0" borderId="8" xfId="4" applyNumberFormat="1" applyFont="1" applyBorder="1" applyAlignment="1">
      <alignment horizontal="right" vertical="center"/>
    </xf>
    <xf numFmtId="165" fontId="5" fillId="0" borderId="20" xfId="4" applyNumberFormat="1" applyFont="1" applyBorder="1" applyAlignment="1">
      <alignment horizontal="right" vertical="center"/>
    </xf>
    <xf numFmtId="165" fontId="6" fillId="0" borderId="10" xfId="4" applyNumberFormat="1" applyFont="1" applyBorder="1" applyAlignment="1">
      <alignment vertical="center"/>
    </xf>
    <xf numFmtId="165" fontId="6" fillId="0" borderId="13" xfId="4" applyNumberFormat="1" applyFont="1" applyBorder="1" applyAlignment="1">
      <alignment vertical="center"/>
    </xf>
    <xf numFmtId="165" fontId="6" fillId="0" borderId="16" xfId="4" applyNumberFormat="1" applyFont="1" applyBorder="1" applyAlignment="1">
      <alignment vertical="center"/>
    </xf>
    <xf numFmtId="165" fontId="8" fillId="0" borderId="17" xfId="4" quotePrefix="1" applyNumberFormat="1" applyFont="1" applyBorder="1" applyAlignment="1">
      <alignment horizontal="left" vertical="center" wrapText="1"/>
    </xf>
    <xf numFmtId="165" fontId="8" fillId="0" borderId="14" xfId="4" quotePrefix="1" applyNumberFormat="1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3" fontId="8" fillId="0" borderId="32" xfId="0" applyNumberFormat="1" applyFont="1" applyBorder="1" applyAlignment="1">
      <alignment vertical="center"/>
    </xf>
    <xf numFmtId="14" fontId="8" fillId="0" borderId="11" xfId="0" applyNumberFormat="1" applyFont="1" applyBorder="1" applyAlignment="1">
      <alignment vertical="center"/>
    </xf>
    <xf numFmtId="11" fontId="19" fillId="0" borderId="13" xfId="0" applyNumberFormat="1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 wrapText="1"/>
    </xf>
    <xf numFmtId="14" fontId="8" fillId="0" borderId="11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4" fontId="33" fillId="0" borderId="24" xfId="0" applyNumberFormat="1" applyFont="1" applyBorder="1" applyAlignment="1">
      <alignment horizontal="left"/>
    </xf>
    <xf numFmtId="164" fontId="8" fillId="0" borderId="24" xfId="0" applyNumberFormat="1" applyFont="1" applyBorder="1" applyAlignment="1">
      <alignment horizontal="left"/>
    </xf>
    <xf numFmtId="0" fontId="33" fillId="0" borderId="38" xfId="0" applyFont="1" applyBorder="1" applyAlignment="1">
      <alignment vertical="center" wrapText="1"/>
    </xf>
    <xf numFmtId="0" fontId="8" fillId="0" borderId="29" xfId="0" applyFont="1" applyBorder="1" applyAlignment="1">
      <alignment vertical="center" wrapText="1"/>
    </xf>
    <xf numFmtId="0" fontId="8" fillId="0" borderId="29" xfId="0" applyFont="1" applyBorder="1"/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3" fontId="8" fillId="0" borderId="13" xfId="0" applyNumberFormat="1" applyFont="1" applyBorder="1" applyAlignment="1">
      <alignment horizontal="right" vertical="center"/>
    </xf>
    <xf numFmtId="3" fontId="8" fillId="0" borderId="13" xfId="0" applyNumberFormat="1" applyFont="1" applyBorder="1" applyAlignment="1">
      <alignment horizontal="right" vertical="center" indent="1"/>
    </xf>
    <xf numFmtId="166" fontId="8" fillId="0" borderId="13" xfId="4" applyNumberFormat="1" applyFont="1" applyBorder="1" applyAlignment="1">
      <alignment horizontal="center" vertical="center"/>
    </xf>
    <xf numFmtId="3" fontId="8" fillId="0" borderId="10" xfId="0" applyNumberFormat="1" applyFont="1" applyBorder="1" applyAlignment="1">
      <alignment horizontal="right" vertical="center"/>
    </xf>
    <xf numFmtId="3" fontId="8" fillId="0" borderId="10" xfId="0" applyNumberFormat="1" applyFont="1" applyBorder="1" applyAlignment="1">
      <alignment horizontal="right" vertical="center" indent="1"/>
    </xf>
    <xf numFmtId="166" fontId="8" fillId="0" borderId="10" xfId="4" applyNumberFormat="1" applyFont="1" applyBorder="1" applyAlignment="1">
      <alignment horizontal="center" vertical="center"/>
    </xf>
    <xf numFmtId="0" fontId="5" fillId="11" borderId="24" xfId="0" quotePrefix="1" applyFont="1" applyFill="1" applyBorder="1" applyAlignment="1">
      <alignment horizontal="center" vertical="center" wrapText="1"/>
    </xf>
    <xf numFmtId="0" fontId="5" fillId="12" borderId="24" xfId="0" quotePrefix="1" applyFont="1" applyFill="1" applyBorder="1" applyAlignment="1">
      <alignment horizontal="center" vertical="center" wrapText="1"/>
    </xf>
    <xf numFmtId="0" fontId="5" fillId="2" borderId="24" xfId="0" quotePrefix="1" applyFont="1" applyFill="1" applyBorder="1" applyAlignment="1">
      <alignment horizontal="center" vertical="center" wrapText="1"/>
    </xf>
    <xf numFmtId="0" fontId="5" fillId="2" borderId="27" xfId="0" quotePrefix="1" applyFont="1" applyFill="1" applyBorder="1" applyAlignment="1">
      <alignment horizontal="center" vertical="center" wrapText="1"/>
    </xf>
    <xf numFmtId="165" fontId="4" fillId="0" borderId="10" xfId="3" applyNumberFormat="1" applyFont="1" applyBorder="1" applyAlignment="1">
      <alignment vertical="center"/>
    </xf>
    <xf numFmtId="165" fontId="5" fillId="0" borderId="10" xfId="3" applyNumberFormat="1" applyFont="1" applyBorder="1" applyAlignment="1">
      <alignment vertical="center"/>
    </xf>
    <xf numFmtId="165" fontId="4" fillId="0" borderId="8" xfId="4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2" fillId="6" borderId="24" xfId="2" applyFont="1" applyFill="1" applyBorder="1" applyAlignment="1">
      <alignment horizontal="center" vertical="center"/>
    </xf>
    <xf numFmtId="0" fontId="22" fillId="6" borderId="25" xfId="2" applyFont="1" applyFill="1" applyBorder="1" applyAlignment="1">
      <alignment horizontal="center" vertical="center" wrapText="1"/>
    </xf>
    <xf numFmtId="0" fontId="22" fillId="6" borderId="5" xfId="2" applyFont="1" applyFill="1" applyBorder="1" applyAlignment="1">
      <alignment horizontal="center" vertical="center" wrapText="1"/>
    </xf>
    <xf numFmtId="0" fontId="22" fillId="6" borderId="24" xfId="2" applyFont="1" applyFill="1" applyBorder="1" applyAlignment="1">
      <alignment horizontal="center" vertical="center" wrapText="1"/>
    </xf>
    <xf numFmtId="0" fontId="23" fillId="7" borderId="24" xfId="2" applyFont="1" applyFill="1" applyBorder="1" applyAlignment="1">
      <alignment horizontal="left" vertical="center"/>
    </xf>
    <xf numFmtId="3" fontId="23" fillId="9" borderId="25" xfId="2" applyNumberFormat="1" applyFont="1" applyFill="1" applyBorder="1" applyAlignment="1">
      <alignment horizontal="right" vertical="center"/>
    </xf>
    <xf numFmtId="3" fontId="23" fillId="9" borderId="5" xfId="2" applyNumberFormat="1" applyFont="1" applyFill="1" applyBorder="1" applyAlignment="1">
      <alignment horizontal="right" vertical="center"/>
    </xf>
    <xf numFmtId="0" fontId="23" fillId="0" borderId="25" xfId="2" applyFont="1" applyBorder="1" applyAlignment="1">
      <alignment horizontal="center"/>
    </xf>
    <xf numFmtId="0" fontId="23" fillId="0" borderId="5" xfId="2" applyFont="1" applyBorder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23" fillId="7" borderId="25" xfId="2" applyFont="1" applyFill="1" applyBorder="1" applyAlignment="1">
      <alignment horizontal="left" vertical="center"/>
    </xf>
    <xf numFmtId="0" fontId="23" fillId="7" borderId="5" xfId="2" applyFont="1" applyFill="1" applyBorder="1" applyAlignment="1">
      <alignment horizontal="left" vertical="center"/>
    </xf>
    <xf numFmtId="3" fontId="23" fillId="9" borderId="25" xfId="2" applyNumberFormat="1" applyFont="1" applyFill="1" applyBorder="1" applyAlignment="1">
      <alignment horizontal="center" vertical="center"/>
    </xf>
    <xf numFmtId="3" fontId="23" fillId="9" borderId="5" xfId="2" applyNumberFormat="1" applyFont="1" applyFill="1" applyBorder="1" applyAlignment="1">
      <alignment horizontal="center" vertical="center"/>
    </xf>
    <xf numFmtId="0" fontId="20" fillId="0" borderId="24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24" fillId="0" borderId="24" xfId="1" applyFont="1" applyBorder="1" applyAlignment="1">
      <alignment horizontal="left" vertical="center"/>
    </xf>
    <xf numFmtId="0" fontId="24" fillId="0" borderId="24" xfId="1" applyFont="1" applyFill="1" applyBorder="1" applyAlignment="1">
      <alignment horizontal="left" vertical="center"/>
    </xf>
    <xf numFmtId="0" fontId="31" fillId="0" borderId="0" xfId="0" applyFont="1" applyAlignment="1">
      <alignment horizontal="center" vertical="center"/>
    </xf>
    <xf numFmtId="16" fontId="28" fillId="0" borderId="24" xfId="5" quotePrefix="1" applyNumberFormat="1" applyFont="1" applyBorder="1" applyAlignment="1">
      <alignment horizontal="center" vertical="center"/>
    </xf>
    <xf numFmtId="0" fontId="28" fillId="0" borderId="24" xfId="5" applyFont="1" applyBorder="1" applyAlignment="1">
      <alignment horizontal="center" vertical="center"/>
    </xf>
    <xf numFmtId="0" fontId="26" fillId="0" borderId="0" xfId="5" applyFont="1" applyAlignment="1">
      <alignment horizontal="center" vertical="center"/>
    </xf>
    <xf numFmtId="0" fontId="27" fillId="0" borderId="24" xfId="5" applyFont="1" applyBorder="1" applyAlignment="1">
      <alignment horizontal="center" vertical="center"/>
    </xf>
    <xf numFmtId="0" fontId="27" fillId="0" borderId="24" xfId="5" applyFont="1" applyBorder="1" applyAlignment="1">
      <alignment horizontal="center"/>
    </xf>
    <xf numFmtId="0" fontId="5" fillId="0" borderId="41" xfId="0" applyFont="1" applyBorder="1" applyAlignment="1">
      <alignment horizontal="left" vertical="center"/>
    </xf>
    <xf numFmtId="3" fontId="8" fillId="0" borderId="32" xfId="0" applyNumberFormat="1" applyFont="1" applyBorder="1" applyAlignment="1">
      <alignment horizontal="right" vertical="center"/>
    </xf>
    <xf numFmtId="3" fontId="8" fillId="0" borderId="32" xfId="0" applyNumberFormat="1" applyFont="1" applyBorder="1" applyAlignment="1">
      <alignment horizontal="right" vertical="center" indent="1"/>
    </xf>
    <xf numFmtId="166" fontId="8" fillId="0" borderId="32" xfId="4" applyNumberFormat="1" applyFont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3" fontId="6" fillId="13" borderId="8" xfId="0" applyNumberFormat="1" applyFont="1" applyFill="1" applyBorder="1" applyAlignment="1">
      <alignment horizontal="right" vertical="center"/>
    </xf>
    <xf numFmtId="0" fontId="6" fillId="13" borderId="7" xfId="0" applyFont="1" applyFill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165" fontId="5" fillId="13" borderId="8" xfId="3" applyNumberFormat="1" applyFont="1" applyFill="1" applyBorder="1" applyAlignment="1">
      <alignment vertical="center"/>
    </xf>
    <xf numFmtId="3" fontId="5" fillId="13" borderId="39" xfId="0" applyNumberFormat="1" applyFont="1" applyFill="1" applyBorder="1" applyAlignment="1">
      <alignment vertical="center"/>
    </xf>
    <xf numFmtId="165" fontId="5" fillId="0" borderId="42" xfId="3" applyNumberFormat="1" applyFont="1" applyBorder="1" applyAlignment="1">
      <alignment vertical="center"/>
    </xf>
    <xf numFmtId="3" fontId="5" fillId="0" borderId="11" xfId="0" applyNumberFormat="1" applyFont="1" applyBorder="1" applyAlignment="1">
      <alignment vertical="center"/>
    </xf>
    <xf numFmtId="165" fontId="4" fillId="0" borderId="13" xfId="3" applyNumberFormat="1" applyFont="1" applyBorder="1" applyAlignment="1">
      <alignment vertical="center"/>
    </xf>
    <xf numFmtId="165" fontId="5" fillId="0" borderId="13" xfId="3" applyNumberFormat="1" applyFont="1" applyBorder="1" applyAlignment="1">
      <alignment vertical="center"/>
    </xf>
    <xf numFmtId="165" fontId="5" fillId="0" borderId="43" xfId="3" applyNumberFormat="1" applyFont="1" applyBorder="1" applyAlignment="1">
      <alignment vertical="center"/>
    </xf>
    <xf numFmtId="3" fontId="5" fillId="0" borderId="14" xfId="0" applyNumberFormat="1" applyFont="1" applyBorder="1" applyAlignment="1">
      <alignment vertical="center"/>
    </xf>
    <xf numFmtId="165" fontId="4" fillId="0" borderId="16" xfId="3" applyNumberFormat="1" applyFont="1" applyBorder="1" applyAlignment="1">
      <alignment vertical="center"/>
    </xf>
    <xf numFmtId="165" fontId="5" fillId="0" borderId="16" xfId="3" applyNumberFormat="1" applyFont="1" applyBorder="1" applyAlignment="1">
      <alignment vertical="center"/>
    </xf>
    <xf numFmtId="165" fontId="5" fillId="0" borderId="44" xfId="3" applyNumberFormat="1" applyFont="1" applyBorder="1" applyAlignment="1">
      <alignment vertical="center"/>
    </xf>
    <xf numFmtId="3" fontId="5" fillId="0" borderId="17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11" borderId="35" xfId="0" applyFont="1" applyFill="1" applyBorder="1" applyAlignment="1">
      <alignment horizontal="center" vertical="center"/>
    </xf>
    <xf numFmtId="0" fontId="5" fillId="11" borderId="35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5" fillId="12" borderId="36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165" fontId="8" fillId="0" borderId="32" xfId="4" applyNumberFormat="1" applyFont="1" applyBorder="1" applyAlignment="1">
      <alignment horizontal="right" vertical="center"/>
    </xf>
    <xf numFmtId="165" fontId="6" fillId="13" borderId="8" xfId="4" applyNumberFormat="1" applyFont="1" applyFill="1" applyBorder="1" applyAlignment="1">
      <alignment horizontal="right" vertical="center"/>
    </xf>
    <xf numFmtId="0" fontId="17" fillId="0" borderId="40" xfId="0" applyFont="1" applyBorder="1" applyAlignment="1">
      <alignment horizontal="center" vertical="center"/>
    </xf>
  </cellXfs>
  <cellStyles count="6">
    <cellStyle name="Comma" xfId="4" builtinId="3"/>
    <cellStyle name="Comma 2" xfId="3"/>
    <cellStyle name="Normal" xfId="0" builtinId="0"/>
    <cellStyle name="Normal 2" xfId="1"/>
    <cellStyle name="Normal 2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3</xdr:row>
      <xdr:rowOff>19050</xdr:rowOff>
    </xdr:to>
    <xdr:pic>
      <xdr:nvPicPr>
        <xdr:cNvPr id="2" name="Picture 2" descr="H:\Logo nhỏ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86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342900</xdr:colOff>
      <xdr:row>2</xdr:row>
      <xdr:rowOff>161925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247649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85724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400049</xdr:colOff>
      <xdr:row>0</xdr:row>
      <xdr:rowOff>66675</xdr:rowOff>
    </xdr:from>
    <xdr:to>
      <xdr:col>2</xdr:col>
      <xdr:colOff>0</xdr:colOff>
      <xdr:row>5</xdr:row>
      <xdr:rowOff>66675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49" y="66675"/>
          <a:ext cx="990601" cy="1019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G%20NO%20CU%20DAN%20THANG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TỔNG HỢP 2016"/>
      <sheetName val="Debit Note 2016"/>
      <sheetName val="TỔNG HỢP 2017"/>
      <sheetName val="THÔNG BÁO PHÍ"/>
      <sheetName val="TH 3.2017"/>
      <sheetName val="TH 4.2017"/>
      <sheetName val="TH 5.2017"/>
      <sheetName val="TH 6.2017"/>
      <sheetName val="TH 7.2017"/>
      <sheetName val="TH 8.2017"/>
      <sheetName val="TH 9.2017"/>
      <sheetName val="TH 10.2017"/>
      <sheetName val="TH 11.2017"/>
      <sheetName val="TH 12.2017"/>
      <sheetName val="BẢNG TÍNH"/>
      <sheetName val="NỢ PHÍ"/>
      <sheetName val="CHỈ SỐ ĐIỆN 1"/>
      <sheetName val="CHỈ SỐ ĐIỆN 2"/>
      <sheetName val="TH 01.2018"/>
      <sheetName val="TH 02.2018"/>
      <sheetName val="TH 03.2018"/>
      <sheetName val="TH 04.2018"/>
      <sheetName val="TH 05.2018"/>
      <sheetName val="TỔNG HỢP 2018"/>
      <sheetName val="Sheet1"/>
      <sheetName val="Debit note 2017"/>
      <sheetName val="Debit Note 2018"/>
      <sheetName val="Sheet2"/>
      <sheetName val="PHIẾU THU TIỀN"/>
      <sheetName val="PHIẾU THU TIỀN_T3"/>
      <sheetName val="CHI TIẾT NỢ NĂM 16+17"/>
      <sheetName val="DAU THANG 5"/>
      <sheetName val="CUOI THANG 5"/>
      <sheetName val="TH 06.2018"/>
      <sheetName val="PHIẾU THU TIỀN_T4"/>
      <sheetName val="CHI TIET THU T4"/>
      <sheetName val="TH 07.2018"/>
      <sheetName val="PHIẾU THU TIỀN_T5"/>
      <sheetName val="PHIẾU THU TIỀN_T6"/>
      <sheetName val="Nop Phi"/>
      <sheetName val="Kiem tien"/>
      <sheetName val="TỔNG HỢP"/>
    </sheetNames>
    <sheetDataSet>
      <sheetData sheetId="0" refreshError="1"/>
      <sheetData sheetId="1"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  <cell r="BS2">
            <v>70</v>
          </cell>
          <cell r="BT2">
            <v>71</v>
          </cell>
          <cell r="BU2">
            <v>72</v>
          </cell>
          <cell r="BV2">
            <v>73</v>
          </cell>
          <cell r="BW2">
            <v>74</v>
          </cell>
          <cell r="BX2">
            <v>75</v>
          </cell>
          <cell r="BY2">
            <v>76</v>
          </cell>
          <cell r="BZ2">
            <v>77</v>
          </cell>
          <cell r="CA2">
            <v>78</v>
          </cell>
          <cell r="CB2">
            <v>79</v>
          </cell>
          <cell r="CC2">
            <v>80</v>
          </cell>
          <cell r="CD2">
            <v>81</v>
          </cell>
          <cell r="CE2">
            <v>82</v>
          </cell>
          <cell r="CF2">
            <v>83</v>
          </cell>
          <cell r="CG2">
            <v>84</v>
          </cell>
          <cell r="CH2">
            <v>85</v>
          </cell>
          <cell r="CI2">
            <v>86</v>
          </cell>
          <cell r="CJ2">
            <v>87</v>
          </cell>
          <cell r="CK2">
            <v>88</v>
          </cell>
          <cell r="CL2">
            <v>89</v>
          </cell>
        </row>
        <row r="3">
          <cell r="B3" t="str">
            <v>CĂN HỘ</v>
          </cell>
          <cell r="C3" t="str">
            <v>DIỆN TÍCH THÔNG THỦY</v>
          </cell>
          <cell r="D3" t="str">
            <v>TÊN KHÁCH HÀNG</v>
          </cell>
          <cell r="E3" t="str">
            <v>TỔNG NỢ TỒN NĂM 2015</v>
          </cell>
          <cell r="F3" t="str">
            <v>THÁNG 01</v>
          </cell>
          <cell r="M3" t="str">
            <v>THÁNG 02</v>
          </cell>
          <cell r="T3" t="str">
            <v>THÁNG 03</v>
          </cell>
          <cell r="AA3" t="str">
            <v>THÁNG 04</v>
          </cell>
          <cell r="AH3" t="str">
            <v>THÁNG 05</v>
          </cell>
          <cell r="AO3" t="str">
            <v>THÁNG 06</v>
          </cell>
          <cell r="AV3" t="str">
            <v>THÁNG 07</v>
          </cell>
          <cell r="BC3" t="str">
            <v>THÁNG 08</v>
          </cell>
          <cell r="BJ3" t="str">
            <v>THÁNG 09</v>
          </cell>
          <cell r="BQ3" t="str">
            <v>THÁNG 10</v>
          </cell>
          <cell r="BX3" t="str">
            <v>THÁNG 11</v>
          </cell>
          <cell r="CE3" t="str">
            <v>THÁNG 12</v>
          </cell>
          <cell r="CL3" t="str">
            <v>TỔNG</v>
          </cell>
        </row>
        <row r="4">
          <cell r="F4" t="str">
            <v>Điện</v>
          </cell>
          <cell r="G4" t="str">
            <v>Nước</v>
          </cell>
          <cell r="H4" t="str">
            <v>Phí xe tháng</v>
          </cell>
          <cell r="K4" t="str">
            <v>DV</v>
          </cell>
          <cell r="L4" t="str">
            <v>Tổng</v>
          </cell>
          <cell r="M4" t="str">
            <v>Điện</v>
          </cell>
          <cell r="N4" t="str">
            <v>Nước</v>
          </cell>
          <cell r="O4" t="str">
            <v>Phí xe tháng</v>
          </cell>
          <cell r="R4" t="str">
            <v>DV</v>
          </cell>
          <cell r="S4" t="str">
            <v>Tổng</v>
          </cell>
          <cell r="T4" t="str">
            <v>Điện</v>
          </cell>
          <cell r="U4" t="str">
            <v>Nước</v>
          </cell>
          <cell r="V4" t="str">
            <v>Phí xe tháng</v>
          </cell>
          <cell r="Y4" t="str">
            <v>DV</v>
          </cell>
          <cell r="Z4" t="str">
            <v>Tổng</v>
          </cell>
          <cell r="AA4" t="str">
            <v>Điện</v>
          </cell>
          <cell r="AB4" t="str">
            <v>Nước</v>
          </cell>
          <cell r="AC4" t="str">
            <v>Phí xe tháng</v>
          </cell>
          <cell r="AF4" t="str">
            <v>DV</v>
          </cell>
          <cell r="AG4" t="str">
            <v>Tổng</v>
          </cell>
          <cell r="AH4" t="str">
            <v>Điện</v>
          </cell>
          <cell r="AI4" t="str">
            <v>Nước</v>
          </cell>
          <cell r="AJ4" t="str">
            <v>Phí xe tháng</v>
          </cell>
          <cell r="AM4" t="str">
            <v>DV</v>
          </cell>
          <cell r="AN4" t="str">
            <v>Tổng</v>
          </cell>
          <cell r="AO4" t="str">
            <v>Điện</v>
          </cell>
          <cell r="AP4" t="str">
            <v>Nước</v>
          </cell>
          <cell r="AQ4" t="str">
            <v>Phí xe tháng</v>
          </cell>
          <cell r="AT4" t="str">
            <v>DV</v>
          </cell>
          <cell r="AU4" t="str">
            <v>Tổng</v>
          </cell>
          <cell r="AV4" t="str">
            <v>Điện</v>
          </cell>
          <cell r="AW4" t="str">
            <v>Nước</v>
          </cell>
          <cell r="AX4" t="str">
            <v>Phí xe tháng</v>
          </cell>
          <cell r="BA4" t="str">
            <v>DV</v>
          </cell>
          <cell r="BB4" t="str">
            <v>Tổng</v>
          </cell>
          <cell r="BC4" t="str">
            <v>Điện</v>
          </cell>
          <cell r="BD4" t="str">
            <v>Nước</v>
          </cell>
          <cell r="BE4" t="str">
            <v>Phí xe tháng</v>
          </cell>
          <cell r="BH4" t="str">
            <v>DV</v>
          </cell>
          <cell r="BI4" t="str">
            <v>Tổng</v>
          </cell>
          <cell r="BJ4" t="str">
            <v>Điện</v>
          </cell>
          <cell r="BK4" t="str">
            <v>Nước</v>
          </cell>
          <cell r="BL4" t="str">
            <v>Phí xe tháng</v>
          </cell>
          <cell r="BO4" t="str">
            <v>DV</v>
          </cell>
          <cell r="BP4" t="str">
            <v>Tổng</v>
          </cell>
          <cell r="BQ4" t="str">
            <v>Điện</v>
          </cell>
          <cell r="BR4" t="str">
            <v>Nước</v>
          </cell>
          <cell r="BS4" t="str">
            <v>Phí xe tháng</v>
          </cell>
          <cell r="BV4" t="str">
            <v>DV</v>
          </cell>
          <cell r="BW4" t="str">
            <v>Tổng</v>
          </cell>
          <cell r="BX4" t="str">
            <v>Điện</v>
          </cell>
          <cell r="BY4" t="str">
            <v>Nước</v>
          </cell>
          <cell r="BZ4" t="str">
            <v>Phí xe tháng</v>
          </cell>
          <cell r="CC4" t="str">
            <v>DV</v>
          </cell>
          <cell r="CD4" t="str">
            <v>Tổng</v>
          </cell>
          <cell r="CE4" t="str">
            <v>Điện</v>
          </cell>
          <cell r="CF4" t="str">
            <v>Nước</v>
          </cell>
          <cell r="CG4" t="str">
            <v>Phí xe tháng</v>
          </cell>
          <cell r="CJ4" t="str">
            <v>DV</v>
          </cell>
          <cell r="CK4" t="str">
            <v>Tổng</v>
          </cell>
        </row>
        <row r="5">
          <cell r="H5" t="str">
            <v>OT</v>
          </cell>
          <cell r="I5" t="str">
            <v>XM</v>
          </cell>
          <cell r="J5" t="str">
            <v>XĐ</v>
          </cell>
          <cell r="O5" t="str">
            <v>OT</v>
          </cell>
          <cell r="P5" t="str">
            <v>XM</v>
          </cell>
          <cell r="Q5" t="str">
            <v>XĐ</v>
          </cell>
          <cell r="V5" t="str">
            <v>OT</v>
          </cell>
          <cell r="W5" t="str">
            <v>XM</v>
          </cell>
          <cell r="X5" t="str">
            <v>XĐ</v>
          </cell>
          <cell r="AC5" t="str">
            <v>OT</v>
          </cell>
          <cell r="AD5" t="str">
            <v>XM</v>
          </cell>
          <cell r="AE5" t="str">
            <v>XĐ</v>
          </cell>
          <cell r="AJ5" t="str">
            <v>OT</v>
          </cell>
          <cell r="AK5" t="str">
            <v>XM</v>
          </cell>
          <cell r="AL5" t="str">
            <v>XĐ</v>
          </cell>
          <cell r="AQ5" t="str">
            <v>OT</v>
          </cell>
          <cell r="AR5" t="str">
            <v>XM</v>
          </cell>
          <cell r="AS5" t="str">
            <v>XĐ</v>
          </cell>
          <cell r="AX5" t="str">
            <v>OT</v>
          </cell>
          <cell r="AY5" t="str">
            <v>XM</v>
          </cell>
          <cell r="AZ5" t="str">
            <v>XĐ</v>
          </cell>
          <cell r="BE5" t="str">
            <v>OT</v>
          </cell>
          <cell r="BF5" t="str">
            <v>XM</v>
          </cell>
          <cell r="BG5" t="str">
            <v>XĐ</v>
          </cell>
          <cell r="BL5" t="str">
            <v>OT</v>
          </cell>
          <cell r="BM5" t="str">
            <v>XM</v>
          </cell>
          <cell r="BN5" t="str">
            <v>XĐ</v>
          </cell>
          <cell r="BS5" t="str">
            <v>OT</v>
          </cell>
          <cell r="BT5" t="str">
            <v>XM</v>
          </cell>
          <cell r="BU5" t="str">
            <v>XĐ</v>
          </cell>
          <cell r="BZ5" t="str">
            <v>OT</v>
          </cell>
          <cell r="CA5" t="str">
            <v>XM</v>
          </cell>
          <cell r="CB5" t="str">
            <v>XĐ</v>
          </cell>
          <cell r="CG5" t="str">
            <v>OT</v>
          </cell>
          <cell r="CH5" t="str">
            <v>XM</v>
          </cell>
          <cell r="CI5" t="str">
            <v>XĐ</v>
          </cell>
        </row>
        <row r="6">
          <cell r="B6" t="str">
            <v>GYM</v>
          </cell>
          <cell r="C6">
            <v>840</v>
          </cell>
          <cell r="D6" t="str">
            <v>Nguyễn Quốc Hưng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Z6">
            <v>0</v>
          </cell>
          <cell r="AG6">
            <v>0</v>
          </cell>
          <cell r="AN6">
            <v>0</v>
          </cell>
          <cell r="AU6">
            <v>0</v>
          </cell>
          <cell r="BB6">
            <v>0</v>
          </cell>
          <cell r="BI6">
            <v>0</v>
          </cell>
          <cell r="BP6">
            <v>0</v>
          </cell>
          <cell r="BW6">
            <v>0</v>
          </cell>
          <cell r="CD6">
            <v>0</v>
          </cell>
          <cell r="CK6">
            <v>0</v>
          </cell>
          <cell r="CL6">
            <v>0</v>
          </cell>
        </row>
        <row r="7">
          <cell r="B7" t="str">
            <v>B01</v>
          </cell>
          <cell r="C7">
            <v>97.5</v>
          </cell>
          <cell r="D7" t="str">
            <v>Vũ Mạnh Tác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Z7">
            <v>0</v>
          </cell>
          <cell r="AG7">
            <v>0</v>
          </cell>
          <cell r="AM7">
            <v>487500</v>
          </cell>
          <cell r="AN7">
            <v>487500</v>
          </cell>
          <cell r="AT7">
            <v>487500</v>
          </cell>
          <cell r="AU7">
            <v>487500</v>
          </cell>
          <cell r="BA7">
            <v>487500</v>
          </cell>
          <cell r="BB7">
            <v>487500</v>
          </cell>
          <cell r="BH7">
            <v>487500</v>
          </cell>
          <cell r="BI7">
            <v>487500</v>
          </cell>
          <cell r="BO7">
            <v>487500</v>
          </cell>
          <cell r="BP7">
            <v>487500</v>
          </cell>
          <cell r="BV7">
            <v>487500</v>
          </cell>
          <cell r="BW7">
            <v>487500</v>
          </cell>
          <cell r="CC7">
            <v>487500</v>
          </cell>
          <cell r="CD7">
            <v>487500</v>
          </cell>
          <cell r="CJ7">
            <v>487500</v>
          </cell>
          <cell r="CK7">
            <v>487500</v>
          </cell>
          <cell r="CL7">
            <v>3900000</v>
          </cell>
        </row>
        <row r="8">
          <cell r="B8" t="str">
            <v>B02</v>
          </cell>
          <cell r="C8">
            <v>81</v>
          </cell>
          <cell r="D8" t="str">
            <v xml:space="preserve">Mr. Dũng 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Z8">
            <v>0</v>
          </cell>
          <cell r="AG8">
            <v>0</v>
          </cell>
          <cell r="AN8">
            <v>0</v>
          </cell>
          <cell r="AU8">
            <v>0</v>
          </cell>
          <cell r="BB8">
            <v>0</v>
          </cell>
          <cell r="BI8">
            <v>0</v>
          </cell>
          <cell r="BP8">
            <v>0</v>
          </cell>
          <cell r="BW8">
            <v>0</v>
          </cell>
          <cell r="CD8">
            <v>0</v>
          </cell>
          <cell r="CK8">
            <v>0</v>
          </cell>
          <cell r="CL8">
            <v>0</v>
          </cell>
        </row>
        <row r="9">
          <cell r="B9" t="str">
            <v>B03</v>
          </cell>
          <cell r="C9">
            <v>76.400000000000006</v>
          </cell>
          <cell r="D9" t="str">
            <v>CĐT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Z9">
            <v>0</v>
          </cell>
          <cell r="AG9">
            <v>0</v>
          </cell>
          <cell r="AN9">
            <v>0</v>
          </cell>
          <cell r="AU9">
            <v>0</v>
          </cell>
          <cell r="BB9">
            <v>0</v>
          </cell>
          <cell r="BI9">
            <v>0</v>
          </cell>
          <cell r="BP9">
            <v>0</v>
          </cell>
          <cell r="BW9">
            <v>0</v>
          </cell>
          <cell r="BY9">
            <v>8110</v>
          </cell>
          <cell r="CD9">
            <v>8110</v>
          </cell>
          <cell r="CK9">
            <v>0</v>
          </cell>
          <cell r="CL9">
            <v>8110</v>
          </cell>
        </row>
        <row r="10">
          <cell r="B10" t="str">
            <v>B04</v>
          </cell>
          <cell r="C10">
            <v>82.45</v>
          </cell>
          <cell r="D10" t="str">
            <v>CĐT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Z10">
            <v>0</v>
          </cell>
          <cell r="AG10">
            <v>0</v>
          </cell>
          <cell r="AN10">
            <v>0</v>
          </cell>
          <cell r="AO10">
            <v>20105</v>
          </cell>
          <cell r="AU10">
            <v>20105</v>
          </cell>
          <cell r="BB10">
            <v>0</v>
          </cell>
          <cell r="BI10">
            <v>0</v>
          </cell>
          <cell r="BP10">
            <v>0</v>
          </cell>
          <cell r="BW10">
            <v>0</v>
          </cell>
          <cell r="CD10">
            <v>0</v>
          </cell>
          <cell r="CK10">
            <v>0</v>
          </cell>
          <cell r="CL10">
            <v>20105</v>
          </cell>
        </row>
        <row r="11">
          <cell r="B11" t="str">
            <v>B05</v>
          </cell>
          <cell r="C11" t="str">
            <v>82.45.</v>
          </cell>
          <cell r="D11" t="str">
            <v>CĐT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Z11">
            <v>0</v>
          </cell>
          <cell r="AG11">
            <v>0</v>
          </cell>
          <cell r="AH11">
            <v>0</v>
          </cell>
          <cell r="AI11">
            <v>0</v>
          </cell>
          <cell r="AN11">
            <v>0</v>
          </cell>
          <cell r="AO11">
            <v>0</v>
          </cell>
          <cell r="AU11">
            <v>0</v>
          </cell>
          <cell r="AV11">
            <v>0</v>
          </cell>
          <cell r="BB11">
            <v>0</v>
          </cell>
          <cell r="BI11">
            <v>0</v>
          </cell>
          <cell r="BP11">
            <v>0</v>
          </cell>
          <cell r="BW11">
            <v>0</v>
          </cell>
          <cell r="CD11">
            <v>0</v>
          </cell>
          <cell r="CK11">
            <v>0</v>
          </cell>
          <cell r="CL11">
            <v>0</v>
          </cell>
        </row>
        <row r="12">
          <cell r="B12" t="str">
            <v>B06</v>
          </cell>
          <cell r="C12">
            <v>82.45</v>
          </cell>
          <cell r="D12" t="str">
            <v>CĐT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Z12">
            <v>0</v>
          </cell>
          <cell r="AG12">
            <v>0</v>
          </cell>
          <cell r="AN12">
            <v>0</v>
          </cell>
          <cell r="AU12">
            <v>0</v>
          </cell>
          <cell r="BB12">
            <v>0</v>
          </cell>
          <cell r="BI12">
            <v>0</v>
          </cell>
          <cell r="BP12">
            <v>0</v>
          </cell>
          <cell r="BW12">
            <v>0</v>
          </cell>
          <cell r="CD12">
            <v>0</v>
          </cell>
          <cell r="CK12">
            <v>0</v>
          </cell>
          <cell r="CL12">
            <v>0</v>
          </cell>
        </row>
        <row r="13">
          <cell r="B13" t="str">
            <v>B07</v>
          </cell>
          <cell r="C13">
            <v>82.45</v>
          </cell>
          <cell r="D13" t="str">
            <v>BQL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Z13">
            <v>0</v>
          </cell>
          <cell r="AG13">
            <v>0</v>
          </cell>
          <cell r="AN13">
            <v>0</v>
          </cell>
          <cell r="AU13">
            <v>0</v>
          </cell>
          <cell r="BB13">
            <v>0</v>
          </cell>
          <cell r="BI13">
            <v>0</v>
          </cell>
          <cell r="BP13">
            <v>0</v>
          </cell>
          <cell r="BW13">
            <v>0</v>
          </cell>
          <cell r="CD13">
            <v>0</v>
          </cell>
          <cell r="CK13">
            <v>0</v>
          </cell>
          <cell r="CL13">
            <v>0</v>
          </cell>
        </row>
        <row r="14">
          <cell r="B14" t="str">
            <v>B08</v>
          </cell>
          <cell r="C14">
            <v>76.400000000000006</v>
          </cell>
          <cell r="D14" t="str">
            <v>Dương Minh Diễm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Z14">
            <v>0</v>
          </cell>
          <cell r="AG14">
            <v>0</v>
          </cell>
          <cell r="AN14">
            <v>0</v>
          </cell>
          <cell r="AU14">
            <v>0</v>
          </cell>
          <cell r="BB14">
            <v>0</v>
          </cell>
          <cell r="BI14">
            <v>0</v>
          </cell>
          <cell r="BP14">
            <v>0</v>
          </cell>
          <cell r="BW14">
            <v>0</v>
          </cell>
          <cell r="CD14">
            <v>0</v>
          </cell>
          <cell r="CK14">
            <v>0</v>
          </cell>
          <cell r="CL14">
            <v>0</v>
          </cell>
        </row>
        <row r="15">
          <cell r="B15" t="str">
            <v>B09</v>
          </cell>
          <cell r="C15">
            <v>98.8</v>
          </cell>
          <cell r="D15" t="str">
            <v>CĐT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Z15">
            <v>0</v>
          </cell>
          <cell r="AG15">
            <v>0</v>
          </cell>
          <cell r="AN15">
            <v>0</v>
          </cell>
          <cell r="AU15">
            <v>0</v>
          </cell>
          <cell r="BB15">
            <v>0</v>
          </cell>
          <cell r="BI15">
            <v>0</v>
          </cell>
          <cell r="BP15">
            <v>0</v>
          </cell>
          <cell r="BW15">
            <v>0</v>
          </cell>
          <cell r="CD15">
            <v>0</v>
          </cell>
          <cell r="CK15">
            <v>0</v>
          </cell>
          <cell r="CL15">
            <v>0</v>
          </cell>
        </row>
        <row r="16">
          <cell r="B16" t="str">
            <v>B10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Z16">
            <v>0</v>
          </cell>
          <cell r="AG16">
            <v>0</v>
          </cell>
          <cell r="AN16">
            <v>0</v>
          </cell>
          <cell r="AU16">
            <v>0</v>
          </cell>
          <cell r="BB16">
            <v>0</v>
          </cell>
          <cell r="BI16">
            <v>0</v>
          </cell>
          <cell r="BP16">
            <v>0</v>
          </cell>
          <cell r="BW16">
            <v>0</v>
          </cell>
          <cell r="CD16">
            <v>0</v>
          </cell>
          <cell r="CK16">
            <v>0</v>
          </cell>
          <cell r="CL16">
            <v>0</v>
          </cell>
        </row>
        <row r="17">
          <cell r="B17">
            <v>601</v>
          </cell>
          <cell r="C17">
            <v>103.53</v>
          </cell>
          <cell r="D17" t="str">
            <v>Phạm Thanh Hằng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Z17">
            <v>0</v>
          </cell>
          <cell r="AG17">
            <v>0</v>
          </cell>
          <cell r="AN17">
            <v>0</v>
          </cell>
          <cell r="AU17">
            <v>0</v>
          </cell>
          <cell r="BB17">
            <v>0</v>
          </cell>
          <cell r="BI17">
            <v>0</v>
          </cell>
          <cell r="BP17">
            <v>0</v>
          </cell>
          <cell r="BW17">
            <v>0</v>
          </cell>
          <cell r="CD17">
            <v>0</v>
          </cell>
          <cell r="CK17">
            <v>0</v>
          </cell>
          <cell r="CL17">
            <v>0</v>
          </cell>
        </row>
        <row r="18">
          <cell r="B18">
            <v>602</v>
          </cell>
          <cell r="C18">
            <v>89.63</v>
          </cell>
          <cell r="D18" t="str">
            <v>Nguyễn Anh Thơ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Z18">
            <v>0</v>
          </cell>
          <cell r="AG18">
            <v>0</v>
          </cell>
          <cell r="AH18">
            <v>996619</v>
          </cell>
          <cell r="AJ18">
            <v>800000</v>
          </cell>
          <cell r="AM18">
            <v>448150</v>
          </cell>
          <cell r="AN18">
            <v>2244769</v>
          </cell>
          <cell r="AO18">
            <v>1545190</v>
          </cell>
          <cell r="AQ18">
            <v>800000</v>
          </cell>
          <cell r="AT18">
            <v>448150</v>
          </cell>
          <cell r="AU18">
            <v>2793340</v>
          </cell>
          <cell r="AV18">
            <v>1800807</v>
          </cell>
          <cell r="AW18">
            <v>129757</v>
          </cell>
          <cell r="AX18">
            <v>800000</v>
          </cell>
          <cell r="BA18">
            <v>448150</v>
          </cell>
          <cell r="BB18">
            <v>3178714</v>
          </cell>
          <cell r="BE18">
            <v>800000</v>
          </cell>
          <cell r="BH18">
            <v>448150</v>
          </cell>
          <cell r="BI18">
            <v>1248150</v>
          </cell>
          <cell r="BL18">
            <v>800000</v>
          </cell>
          <cell r="BO18">
            <v>448150</v>
          </cell>
          <cell r="BP18">
            <v>1248150</v>
          </cell>
          <cell r="BS18">
            <v>800000</v>
          </cell>
          <cell r="BV18">
            <v>448150</v>
          </cell>
          <cell r="BW18">
            <v>1248150</v>
          </cell>
          <cell r="BZ18">
            <v>800000</v>
          </cell>
          <cell r="CC18">
            <v>448150</v>
          </cell>
          <cell r="CD18">
            <v>1248150</v>
          </cell>
          <cell r="CG18">
            <v>800000</v>
          </cell>
          <cell r="CJ18">
            <v>448150</v>
          </cell>
          <cell r="CK18">
            <v>1248150</v>
          </cell>
          <cell r="CL18">
            <v>14457573</v>
          </cell>
        </row>
        <row r="19">
          <cell r="B19">
            <v>603</v>
          </cell>
          <cell r="C19">
            <v>85.04</v>
          </cell>
          <cell r="D19" t="str">
            <v>Nguyễn Anh Đức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Z19">
            <v>0</v>
          </cell>
          <cell r="AG19">
            <v>0</v>
          </cell>
          <cell r="AN19">
            <v>0</v>
          </cell>
          <cell r="AU19">
            <v>0</v>
          </cell>
          <cell r="BB19">
            <v>0</v>
          </cell>
          <cell r="BI19">
            <v>0</v>
          </cell>
          <cell r="BP19">
            <v>0</v>
          </cell>
          <cell r="BW19">
            <v>0</v>
          </cell>
          <cell r="CD19">
            <v>0</v>
          </cell>
          <cell r="CK19">
            <v>0</v>
          </cell>
          <cell r="CL19">
            <v>0</v>
          </cell>
        </row>
        <row r="20">
          <cell r="B20">
            <v>604</v>
          </cell>
          <cell r="C20">
            <v>87.3</v>
          </cell>
          <cell r="D20" t="str">
            <v>Phan Chí Trung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Z20">
            <v>0</v>
          </cell>
          <cell r="AG20">
            <v>0</v>
          </cell>
          <cell r="AN20">
            <v>0</v>
          </cell>
          <cell r="AU20">
            <v>0</v>
          </cell>
          <cell r="BB20">
            <v>0</v>
          </cell>
          <cell r="BI20">
            <v>0</v>
          </cell>
          <cell r="BP20">
            <v>0</v>
          </cell>
          <cell r="BW20">
            <v>0</v>
          </cell>
          <cell r="CD20">
            <v>0</v>
          </cell>
          <cell r="CK20">
            <v>0</v>
          </cell>
          <cell r="CL20">
            <v>0</v>
          </cell>
        </row>
        <row r="21">
          <cell r="B21">
            <v>605</v>
          </cell>
          <cell r="C21">
            <v>87.3</v>
          </cell>
          <cell r="D21" t="str">
            <v>Vũ Hương Giang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Z21">
            <v>0</v>
          </cell>
          <cell r="AG21">
            <v>0</v>
          </cell>
          <cell r="AN21">
            <v>0</v>
          </cell>
          <cell r="AU21">
            <v>0</v>
          </cell>
          <cell r="BB21">
            <v>0</v>
          </cell>
          <cell r="BI21">
            <v>0</v>
          </cell>
          <cell r="BP21">
            <v>0</v>
          </cell>
          <cell r="BW21">
            <v>0</v>
          </cell>
          <cell r="CD21">
            <v>0</v>
          </cell>
          <cell r="CK21">
            <v>0</v>
          </cell>
          <cell r="CL21">
            <v>0</v>
          </cell>
        </row>
        <row r="22">
          <cell r="B22">
            <v>606</v>
          </cell>
          <cell r="C22">
            <v>87.3</v>
          </cell>
          <cell r="D22" t="str">
            <v>Bùi Ngọc Sơn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Z22">
            <v>0</v>
          </cell>
          <cell r="AG22">
            <v>0</v>
          </cell>
          <cell r="AN22">
            <v>0</v>
          </cell>
          <cell r="AU22">
            <v>0</v>
          </cell>
          <cell r="BB22">
            <v>0</v>
          </cell>
          <cell r="BI22">
            <v>0</v>
          </cell>
          <cell r="BP22">
            <v>0</v>
          </cell>
          <cell r="BW22">
            <v>0</v>
          </cell>
          <cell r="CD22">
            <v>0</v>
          </cell>
          <cell r="CK22">
            <v>0</v>
          </cell>
          <cell r="CL22">
            <v>0</v>
          </cell>
        </row>
        <row r="23">
          <cell r="B23">
            <v>607</v>
          </cell>
          <cell r="C23">
            <v>87.3</v>
          </cell>
          <cell r="D23" t="str">
            <v>Nguyễn Thị Thanh Nhàn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Z23">
            <v>0</v>
          </cell>
          <cell r="AG23">
            <v>0</v>
          </cell>
          <cell r="AN23">
            <v>0</v>
          </cell>
          <cell r="AU23">
            <v>0</v>
          </cell>
          <cell r="BB23">
            <v>0</v>
          </cell>
          <cell r="BI23">
            <v>0</v>
          </cell>
          <cell r="BP23">
            <v>0</v>
          </cell>
          <cell r="BW23">
            <v>0</v>
          </cell>
          <cell r="CD23">
            <v>0</v>
          </cell>
          <cell r="CK23">
            <v>0</v>
          </cell>
          <cell r="CL23">
            <v>0</v>
          </cell>
        </row>
        <row r="24">
          <cell r="B24">
            <v>608</v>
          </cell>
          <cell r="C24">
            <v>85.04</v>
          </cell>
          <cell r="D24" t="str">
            <v>Chu Thị Loan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Z24">
            <v>0</v>
          </cell>
          <cell r="AG24">
            <v>0</v>
          </cell>
          <cell r="AN24">
            <v>0</v>
          </cell>
          <cell r="AU24">
            <v>0</v>
          </cell>
          <cell r="BB24">
            <v>0</v>
          </cell>
          <cell r="BI24">
            <v>0</v>
          </cell>
          <cell r="BP24">
            <v>0</v>
          </cell>
          <cell r="BW24">
            <v>0</v>
          </cell>
          <cell r="CD24">
            <v>0</v>
          </cell>
          <cell r="CK24">
            <v>0</v>
          </cell>
          <cell r="CL24">
            <v>0</v>
          </cell>
        </row>
        <row r="25">
          <cell r="B25">
            <v>609</v>
          </cell>
          <cell r="C25">
            <v>89.63</v>
          </cell>
          <cell r="D25" t="str">
            <v>Phạm Quang Huy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Z25">
            <v>0</v>
          </cell>
          <cell r="AG25">
            <v>0</v>
          </cell>
          <cell r="AN25">
            <v>0</v>
          </cell>
          <cell r="AU25">
            <v>0</v>
          </cell>
          <cell r="AV25">
            <v>1289573</v>
          </cell>
          <cell r="AW25">
            <v>178416</v>
          </cell>
          <cell r="AY25">
            <v>120000</v>
          </cell>
          <cell r="BA25">
            <v>448150</v>
          </cell>
          <cell r="BB25">
            <v>2036139</v>
          </cell>
          <cell r="BD25">
            <v>308172</v>
          </cell>
          <cell r="BF25">
            <v>120000</v>
          </cell>
          <cell r="BH25">
            <v>448150</v>
          </cell>
          <cell r="BI25">
            <v>876322</v>
          </cell>
          <cell r="BM25">
            <v>120000</v>
          </cell>
          <cell r="BO25">
            <v>448150</v>
          </cell>
          <cell r="BP25">
            <v>568150</v>
          </cell>
          <cell r="BR25">
            <v>121647</v>
          </cell>
          <cell r="BT25">
            <v>120000</v>
          </cell>
          <cell r="BV25">
            <v>448150</v>
          </cell>
          <cell r="BW25">
            <v>689797</v>
          </cell>
          <cell r="BY25">
            <v>170306</v>
          </cell>
          <cell r="CA25">
            <v>120000</v>
          </cell>
          <cell r="CC25">
            <v>448150</v>
          </cell>
          <cell r="CD25">
            <v>738456</v>
          </cell>
          <cell r="CF25">
            <v>129757</v>
          </cell>
          <cell r="CH25">
            <v>120000</v>
          </cell>
          <cell r="CJ25">
            <v>448150</v>
          </cell>
          <cell r="CK25">
            <v>697907</v>
          </cell>
          <cell r="CL25">
            <v>5606771</v>
          </cell>
        </row>
        <row r="26">
          <cell r="B26">
            <v>610</v>
          </cell>
          <cell r="C26">
            <v>103.53</v>
          </cell>
          <cell r="D26" t="str">
            <v>Lò Thị Uốn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Z26">
            <v>0</v>
          </cell>
          <cell r="AG26">
            <v>0</v>
          </cell>
          <cell r="AN26">
            <v>0</v>
          </cell>
          <cell r="AU26">
            <v>0</v>
          </cell>
          <cell r="AV26">
            <v>603141</v>
          </cell>
          <cell r="AW26">
            <v>113537</v>
          </cell>
          <cell r="BA26">
            <v>517650</v>
          </cell>
          <cell r="BB26">
            <v>1234328</v>
          </cell>
          <cell r="BD26">
            <v>275733</v>
          </cell>
          <cell r="BH26">
            <v>517650</v>
          </cell>
          <cell r="BI26">
            <v>793383</v>
          </cell>
          <cell r="BO26">
            <v>517650</v>
          </cell>
          <cell r="BP26">
            <v>517650</v>
          </cell>
          <cell r="BR26">
            <v>129757</v>
          </cell>
          <cell r="BV26">
            <v>517650</v>
          </cell>
          <cell r="BW26">
            <v>647407</v>
          </cell>
          <cell r="BY26">
            <v>162196</v>
          </cell>
          <cell r="CC26">
            <v>517650</v>
          </cell>
          <cell r="CD26">
            <v>679846</v>
          </cell>
          <cell r="CF26">
            <v>113537</v>
          </cell>
          <cell r="CJ26">
            <v>0</v>
          </cell>
          <cell r="CK26">
            <v>113537</v>
          </cell>
          <cell r="CL26">
            <v>3986151</v>
          </cell>
        </row>
        <row r="27">
          <cell r="B27">
            <v>701</v>
          </cell>
          <cell r="C27">
            <v>103.53</v>
          </cell>
          <cell r="D27" t="str">
            <v>Đinh Hồng Công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Z27">
            <v>0</v>
          </cell>
          <cell r="AG27">
            <v>0</v>
          </cell>
          <cell r="AN27">
            <v>0</v>
          </cell>
          <cell r="AO27">
            <v>1993237</v>
          </cell>
          <cell r="AT27">
            <v>517650</v>
          </cell>
          <cell r="AU27">
            <v>2510887</v>
          </cell>
          <cell r="AV27">
            <v>2033447</v>
          </cell>
          <cell r="BA27">
            <v>517650</v>
          </cell>
          <cell r="BB27">
            <v>2551097</v>
          </cell>
          <cell r="BH27">
            <v>517650</v>
          </cell>
          <cell r="BI27">
            <v>517650</v>
          </cell>
          <cell r="BO27">
            <v>517650</v>
          </cell>
          <cell r="BP27">
            <v>517650</v>
          </cell>
          <cell r="BV27">
            <v>517650</v>
          </cell>
          <cell r="BW27">
            <v>517650</v>
          </cell>
          <cell r="CC27">
            <v>517650</v>
          </cell>
          <cell r="CD27">
            <v>517650</v>
          </cell>
          <cell r="CF27">
            <v>0</v>
          </cell>
          <cell r="CH27">
            <v>0</v>
          </cell>
          <cell r="CJ27">
            <v>517650</v>
          </cell>
          <cell r="CK27">
            <v>517650</v>
          </cell>
          <cell r="CL27">
            <v>7650234</v>
          </cell>
        </row>
        <row r="28">
          <cell r="B28">
            <v>702</v>
          </cell>
          <cell r="C28">
            <v>89.63</v>
          </cell>
          <cell r="D28" t="str">
            <v>Đỗ Đức Tâm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Z28">
            <v>0</v>
          </cell>
          <cell r="AG28">
            <v>0</v>
          </cell>
          <cell r="AH28">
            <v>1545190</v>
          </cell>
          <cell r="AN28">
            <v>1545190</v>
          </cell>
          <cell r="AO28">
            <v>2214389</v>
          </cell>
          <cell r="AU28">
            <v>2214389</v>
          </cell>
          <cell r="AV28">
            <v>2823274</v>
          </cell>
          <cell r="BA28">
            <v>448150</v>
          </cell>
          <cell r="BB28">
            <v>3271424</v>
          </cell>
          <cell r="BH28">
            <v>448150</v>
          </cell>
          <cell r="BI28">
            <v>448150</v>
          </cell>
          <cell r="BO28">
            <v>448150</v>
          </cell>
          <cell r="BP28">
            <v>448150</v>
          </cell>
          <cell r="BV28">
            <v>448150</v>
          </cell>
          <cell r="BW28">
            <v>448150</v>
          </cell>
          <cell r="CC28">
            <v>448150</v>
          </cell>
          <cell r="CD28">
            <v>448150</v>
          </cell>
          <cell r="CJ28">
            <v>448150</v>
          </cell>
          <cell r="CK28">
            <v>448150</v>
          </cell>
          <cell r="CL28">
            <v>9271753</v>
          </cell>
        </row>
        <row r="29">
          <cell r="B29">
            <v>703</v>
          </cell>
          <cell r="C29">
            <v>85.04</v>
          </cell>
          <cell r="D29" t="str">
            <v>YoShioka Daigo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Z29">
            <v>0</v>
          </cell>
          <cell r="AG29">
            <v>0</v>
          </cell>
          <cell r="AN29">
            <v>0</v>
          </cell>
          <cell r="AU29">
            <v>0</v>
          </cell>
          <cell r="BB29">
            <v>0</v>
          </cell>
          <cell r="BI29">
            <v>0</v>
          </cell>
          <cell r="BP29">
            <v>0</v>
          </cell>
          <cell r="BW29">
            <v>0</v>
          </cell>
          <cell r="CD29">
            <v>0</v>
          </cell>
          <cell r="CK29">
            <v>0</v>
          </cell>
          <cell r="CL29">
            <v>0</v>
          </cell>
        </row>
        <row r="30">
          <cell r="B30">
            <v>704</v>
          </cell>
          <cell r="C30">
            <v>87.3</v>
          </cell>
          <cell r="D30" t="str">
            <v>Lê Văn Long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Z30">
            <v>0</v>
          </cell>
          <cell r="AG30">
            <v>0</v>
          </cell>
          <cell r="AN30">
            <v>0</v>
          </cell>
          <cell r="AU30">
            <v>0</v>
          </cell>
          <cell r="BB30">
            <v>0</v>
          </cell>
          <cell r="BI30">
            <v>0</v>
          </cell>
          <cell r="BP30">
            <v>0</v>
          </cell>
          <cell r="BW30">
            <v>0</v>
          </cell>
          <cell r="CD30">
            <v>0</v>
          </cell>
          <cell r="CK30">
            <v>0</v>
          </cell>
          <cell r="CL30">
            <v>0</v>
          </cell>
        </row>
        <row r="31">
          <cell r="B31">
            <v>705</v>
          </cell>
          <cell r="C31">
            <v>87.3</v>
          </cell>
          <cell r="D31" t="str">
            <v>Nguyễn Xuân Hải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Z31">
            <v>0</v>
          </cell>
          <cell r="AG31">
            <v>0</v>
          </cell>
          <cell r="AN31">
            <v>0</v>
          </cell>
          <cell r="AU31">
            <v>0</v>
          </cell>
          <cell r="AV31">
            <v>1579655</v>
          </cell>
          <cell r="BA31">
            <v>436500</v>
          </cell>
          <cell r="BB31">
            <v>2016155</v>
          </cell>
          <cell r="BH31">
            <v>436500</v>
          </cell>
          <cell r="BI31">
            <v>436500</v>
          </cell>
          <cell r="BO31">
            <v>436500</v>
          </cell>
          <cell r="BP31">
            <v>436500</v>
          </cell>
          <cell r="BV31">
            <v>436500</v>
          </cell>
          <cell r="BW31">
            <v>436500</v>
          </cell>
          <cell r="CC31">
            <v>436500</v>
          </cell>
          <cell r="CD31">
            <v>436500</v>
          </cell>
          <cell r="CJ31">
            <v>436500</v>
          </cell>
          <cell r="CK31">
            <v>436500</v>
          </cell>
          <cell r="CL31">
            <v>4198655</v>
          </cell>
        </row>
        <row r="32">
          <cell r="B32">
            <v>706</v>
          </cell>
          <cell r="C32">
            <v>87.3</v>
          </cell>
          <cell r="D32" t="str">
            <v>Nguyễn Khánh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Z32">
            <v>0</v>
          </cell>
          <cell r="AG32">
            <v>0</v>
          </cell>
          <cell r="AN32">
            <v>0</v>
          </cell>
          <cell r="AU32">
            <v>0</v>
          </cell>
          <cell r="BB32">
            <v>0</v>
          </cell>
          <cell r="BI32">
            <v>0</v>
          </cell>
          <cell r="BP32">
            <v>0</v>
          </cell>
          <cell r="BW32">
            <v>0</v>
          </cell>
          <cell r="CD32">
            <v>0</v>
          </cell>
          <cell r="CK32">
            <v>0</v>
          </cell>
          <cell r="CL32">
            <v>0</v>
          </cell>
        </row>
        <row r="33">
          <cell r="B33">
            <v>707</v>
          </cell>
          <cell r="C33">
            <v>87.3</v>
          </cell>
          <cell r="D33" t="str">
            <v>Nguyễn Thu Giang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Z33">
            <v>0</v>
          </cell>
          <cell r="AG33">
            <v>0</v>
          </cell>
          <cell r="AN33">
            <v>0</v>
          </cell>
          <cell r="AO33">
            <v>1539446</v>
          </cell>
          <cell r="AT33">
            <v>436500</v>
          </cell>
          <cell r="AU33">
            <v>1975946</v>
          </cell>
          <cell r="AV33">
            <v>1568167</v>
          </cell>
          <cell r="BA33">
            <v>436500</v>
          </cell>
          <cell r="BB33">
            <v>2004667</v>
          </cell>
          <cell r="BH33">
            <v>436500</v>
          </cell>
          <cell r="BI33">
            <v>436500</v>
          </cell>
          <cell r="BO33">
            <v>436500</v>
          </cell>
          <cell r="BP33">
            <v>436500</v>
          </cell>
          <cell r="BV33">
            <v>436500</v>
          </cell>
          <cell r="BW33">
            <v>436500</v>
          </cell>
          <cell r="CC33">
            <v>436500</v>
          </cell>
          <cell r="CD33">
            <v>436500</v>
          </cell>
          <cell r="CF33">
            <v>64878</v>
          </cell>
          <cell r="CG33">
            <v>800000</v>
          </cell>
          <cell r="CH33">
            <v>60000</v>
          </cell>
          <cell r="CJ33">
            <v>436500</v>
          </cell>
          <cell r="CK33">
            <v>1361378</v>
          </cell>
          <cell r="CL33">
            <v>7087991</v>
          </cell>
        </row>
        <row r="34">
          <cell r="B34">
            <v>708</v>
          </cell>
          <cell r="C34">
            <v>85.04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Z34">
            <v>0</v>
          </cell>
          <cell r="AG34">
            <v>0</v>
          </cell>
          <cell r="AN34">
            <v>0</v>
          </cell>
          <cell r="AU34">
            <v>0</v>
          </cell>
          <cell r="BB34">
            <v>0</v>
          </cell>
          <cell r="BI34">
            <v>0</v>
          </cell>
          <cell r="BP34">
            <v>0</v>
          </cell>
          <cell r="BW34">
            <v>0</v>
          </cell>
          <cell r="CD34">
            <v>0</v>
          </cell>
          <cell r="CK34">
            <v>0</v>
          </cell>
          <cell r="CL34">
            <v>0</v>
          </cell>
        </row>
        <row r="35">
          <cell r="B35">
            <v>709</v>
          </cell>
          <cell r="C35">
            <v>89.63</v>
          </cell>
          <cell r="D35" t="str">
            <v>Cao Thị Thanh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Z35">
            <v>0</v>
          </cell>
          <cell r="AG35">
            <v>0</v>
          </cell>
          <cell r="AN35">
            <v>0</v>
          </cell>
          <cell r="AU35">
            <v>0</v>
          </cell>
          <cell r="BB35">
            <v>0</v>
          </cell>
          <cell r="BI35">
            <v>0</v>
          </cell>
          <cell r="BP35">
            <v>0</v>
          </cell>
          <cell r="BW35">
            <v>0</v>
          </cell>
          <cell r="CD35">
            <v>0</v>
          </cell>
          <cell r="CK35">
            <v>0</v>
          </cell>
          <cell r="CL35">
            <v>0</v>
          </cell>
        </row>
        <row r="36">
          <cell r="B36">
            <v>710</v>
          </cell>
          <cell r="C36">
            <v>103.53</v>
          </cell>
          <cell r="D36" t="str">
            <v>Phạm Thành Đạt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Z36">
            <v>0</v>
          </cell>
          <cell r="AG36">
            <v>0</v>
          </cell>
          <cell r="AN36">
            <v>0</v>
          </cell>
          <cell r="AT36">
            <v>517650</v>
          </cell>
          <cell r="AU36">
            <v>517650</v>
          </cell>
          <cell r="AV36">
            <v>1723260</v>
          </cell>
          <cell r="BA36">
            <v>517650</v>
          </cell>
          <cell r="BB36">
            <v>2240910</v>
          </cell>
          <cell r="BH36">
            <v>517650</v>
          </cell>
          <cell r="BI36">
            <v>517650</v>
          </cell>
          <cell r="BO36">
            <v>517650</v>
          </cell>
          <cell r="BP36">
            <v>517650</v>
          </cell>
          <cell r="BV36">
            <v>517650</v>
          </cell>
          <cell r="BW36">
            <v>517650</v>
          </cell>
          <cell r="CC36">
            <v>517650</v>
          </cell>
          <cell r="CD36">
            <v>517650</v>
          </cell>
          <cell r="CJ36">
            <v>517650</v>
          </cell>
          <cell r="CK36">
            <v>517650</v>
          </cell>
          <cell r="CL36">
            <v>5346810</v>
          </cell>
        </row>
        <row r="37">
          <cell r="B37">
            <v>801</v>
          </cell>
          <cell r="C37">
            <v>103.53</v>
          </cell>
          <cell r="D37" t="str">
            <v>Phạm Quang Huy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Z37">
            <v>0</v>
          </cell>
          <cell r="AG37">
            <v>0</v>
          </cell>
          <cell r="AN37">
            <v>0</v>
          </cell>
          <cell r="AU37">
            <v>0</v>
          </cell>
          <cell r="BB37">
            <v>0</v>
          </cell>
          <cell r="BI37">
            <v>0</v>
          </cell>
          <cell r="BM37">
            <v>0</v>
          </cell>
          <cell r="BO37">
            <v>0</v>
          </cell>
          <cell r="BP37">
            <v>0</v>
          </cell>
          <cell r="BR37">
            <v>0</v>
          </cell>
          <cell r="BT37">
            <v>0</v>
          </cell>
          <cell r="BV37">
            <v>0</v>
          </cell>
          <cell r="BW37">
            <v>0</v>
          </cell>
          <cell r="BY37">
            <v>0</v>
          </cell>
          <cell r="CA37">
            <v>0</v>
          </cell>
          <cell r="CC37">
            <v>0</v>
          </cell>
          <cell r="CD37">
            <v>0</v>
          </cell>
          <cell r="CF37">
            <v>0</v>
          </cell>
          <cell r="CH37">
            <v>0</v>
          </cell>
          <cell r="CJ37">
            <v>0</v>
          </cell>
          <cell r="CK37">
            <v>0</v>
          </cell>
          <cell r="CL37">
            <v>0</v>
          </cell>
        </row>
        <row r="38">
          <cell r="B38">
            <v>802</v>
          </cell>
          <cell r="C38">
            <v>89.63</v>
          </cell>
          <cell r="D38" t="str">
            <v>Nguyễn Việt Hà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Y38">
            <v>448150</v>
          </cell>
          <cell r="Z38">
            <v>448150</v>
          </cell>
          <cell r="AF38">
            <v>448150</v>
          </cell>
          <cell r="AG38">
            <v>448150</v>
          </cell>
          <cell r="AM38">
            <v>448150</v>
          </cell>
          <cell r="AN38">
            <v>448150</v>
          </cell>
          <cell r="AT38">
            <v>448150</v>
          </cell>
          <cell r="AU38">
            <v>448150</v>
          </cell>
          <cell r="AV38">
            <v>1163201</v>
          </cell>
          <cell r="BA38">
            <v>448150</v>
          </cell>
          <cell r="BB38">
            <v>1611351</v>
          </cell>
          <cell r="BH38">
            <v>448150</v>
          </cell>
          <cell r="BI38">
            <v>448150</v>
          </cell>
          <cell r="BO38">
            <v>448150</v>
          </cell>
          <cell r="BP38">
            <v>448150</v>
          </cell>
          <cell r="BV38">
            <v>448150</v>
          </cell>
          <cell r="BW38">
            <v>448150</v>
          </cell>
          <cell r="CC38">
            <v>448150</v>
          </cell>
          <cell r="CD38">
            <v>448150</v>
          </cell>
          <cell r="CJ38">
            <v>448150</v>
          </cell>
          <cell r="CK38">
            <v>448150</v>
          </cell>
          <cell r="CL38">
            <v>5644701</v>
          </cell>
        </row>
        <row r="39">
          <cell r="B39">
            <v>803</v>
          </cell>
          <cell r="C39">
            <v>85.04</v>
          </cell>
          <cell r="D39" t="str">
            <v>Ngụy Phan Minh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S39">
            <v>0</v>
          </cell>
          <cell r="Z39">
            <v>0</v>
          </cell>
          <cell r="AG39">
            <v>0</v>
          </cell>
          <cell r="AN39">
            <v>0</v>
          </cell>
          <cell r="AU39">
            <v>0</v>
          </cell>
          <cell r="BB39">
            <v>0</v>
          </cell>
          <cell r="BI39">
            <v>0</v>
          </cell>
          <cell r="BP39">
            <v>0</v>
          </cell>
          <cell r="BW39">
            <v>0</v>
          </cell>
          <cell r="CD39">
            <v>0</v>
          </cell>
          <cell r="CK39">
            <v>0</v>
          </cell>
          <cell r="CL39">
            <v>0</v>
          </cell>
        </row>
        <row r="40">
          <cell r="B40">
            <v>804</v>
          </cell>
          <cell r="C40">
            <v>87.3</v>
          </cell>
          <cell r="D40" t="str">
            <v>Ngụy Phan Minh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S40">
            <v>0</v>
          </cell>
          <cell r="Z40">
            <v>0</v>
          </cell>
          <cell r="AG40">
            <v>0</v>
          </cell>
          <cell r="AN40">
            <v>0</v>
          </cell>
          <cell r="AU40">
            <v>0</v>
          </cell>
          <cell r="BB40">
            <v>0</v>
          </cell>
          <cell r="BI40">
            <v>0</v>
          </cell>
          <cell r="BP40">
            <v>0</v>
          </cell>
          <cell r="BW40">
            <v>0</v>
          </cell>
          <cell r="CD40">
            <v>0</v>
          </cell>
          <cell r="CK40">
            <v>0</v>
          </cell>
          <cell r="CL40">
            <v>0</v>
          </cell>
        </row>
        <row r="41">
          <cell r="B41">
            <v>805</v>
          </cell>
          <cell r="C41">
            <v>87.3</v>
          </cell>
          <cell r="D41" t="str">
            <v>Phạm Thúy Nga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Z41">
            <v>0</v>
          </cell>
          <cell r="AG41">
            <v>0</v>
          </cell>
          <cell r="AN41">
            <v>0</v>
          </cell>
          <cell r="AU41">
            <v>0</v>
          </cell>
          <cell r="BB41">
            <v>0</v>
          </cell>
          <cell r="BI41">
            <v>0</v>
          </cell>
          <cell r="BP41">
            <v>0</v>
          </cell>
          <cell r="BW41">
            <v>0</v>
          </cell>
          <cell r="CD41">
            <v>0</v>
          </cell>
          <cell r="CK41">
            <v>0</v>
          </cell>
          <cell r="CL41">
            <v>0</v>
          </cell>
        </row>
        <row r="42">
          <cell r="B42">
            <v>806</v>
          </cell>
          <cell r="C42">
            <v>87.3</v>
          </cell>
          <cell r="D42" t="str">
            <v>Ngụy Thị Cảnh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Z42">
            <v>0</v>
          </cell>
          <cell r="AG42">
            <v>0</v>
          </cell>
          <cell r="AN42">
            <v>0</v>
          </cell>
          <cell r="AU42">
            <v>0</v>
          </cell>
          <cell r="BB42">
            <v>0</v>
          </cell>
          <cell r="BI42">
            <v>0</v>
          </cell>
          <cell r="BP42">
            <v>0</v>
          </cell>
          <cell r="BW42">
            <v>0</v>
          </cell>
          <cell r="CD42">
            <v>0</v>
          </cell>
          <cell r="CF42">
            <v>0</v>
          </cell>
          <cell r="CH42">
            <v>0</v>
          </cell>
          <cell r="CJ42">
            <v>0</v>
          </cell>
          <cell r="CK42">
            <v>0</v>
          </cell>
          <cell r="CL42">
            <v>0</v>
          </cell>
        </row>
        <row r="43">
          <cell r="B43">
            <v>807</v>
          </cell>
          <cell r="C43">
            <v>87.3</v>
          </cell>
          <cell r="D43" t="str">
            <v>Nguyễn Hải Nam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Z43">
            <v>0</v>
          </cell>
          <cell r="AA43">
            <v>841525</v>
          </cell>
          <cell r="AG43">
            <v>841525</v>
          </cell>
          <cell r="AH43">
            <v>726641</v>
          </cell>
          <cell r="AN43">
            <v>726641</v>
          </cell>
          <cell r="AO43">
            <v>1357736</v>
          </cell>
          <cell r="AU43">
            <v>1357736</v>
          </cell>
          <cell r="AV43">
            <v>1344143</v>
          </cell>
          <cell r="BB43">
            <v>1344143</v>
          </cell>
          <cell r="BI43">
            <v>0</v>
          </cell>
          <cell r="BP43">
            <v>0</v>
          </cell>
          <cell r="BW43">
            <v>0</v>
          </cell>
          <cell r="CD43">
            <v>0</v>
          </cell>
          <cell r="CK43">
            <v>0</v>
          </cell>
          <cell r="CL43">
            <v>4270045</v>
          </cell>
        </row>
        <row r="44">
          <cell r="B44">
            <v>808</v>
          </cell>
          <cell r="C44">
            <v>85.04</v>
          </cell>
          <cell r="D44" t="str">
            <v>Mai Kim Liên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Z44">
            <v>0</v>
          </cell>
          <cell r="AG44">
            <v>0</v>
          </cell>
          <cell r="AN44">
            <v>0</v>
          </cell>
          <cell r="AU44">
            <v>0</v>
          </cell>
          <cell r="BB44">
            <v>0</v>
          </cell>
          <cell r="BI44">
            <v>0</v>
          </cell>
          <cell r="BP44">
            <v>0</v>
          </cell>
          <cell r="BW44">
            <v>0</v>
          </cell>
          <cell r="CD44">
            <v>0</v>
          </cell>
          <cell r="CK44">
            <v>0</v>
          </cell>
          <cell r="CL44">
            <v>0</v>
          </cell>
        </row>
        <row r="45">
          <cell r="B45">
            <v>809</v>
          </cell>
          <cell r="C45">
            <v>89.63</v>
          </cell>
          <cell r="D45" t="str">
            <v>Vũ Tùng Dương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Z45">
            <v>0</v>
          </cell>
          <cell r="AF45">
            <v>448150</v>
          </cell>
          <cell r="AG45">
            <v>448150</v>
          </cell>
          <cell r="AM45">
            <v>448150</v>
          </cell>
          <cell r="AN45">
            <v>448150</v>
          </cell>
          <cell r="AT45">
            <v>448150</v>
          </cell>
          <cell r="AU45">
            <v>448150</v>
          </cell>
          <cell r="AV45">
            <v>3242601</v>
          </cell>
          <cell r="AW45">
            <v>186525</v>
          </cell>
          <cell r="AY45">
            <v>180000</v>
          </cell>
          <cell r="AZ45">
            <v>25000</v>
          </cell>
          <cell r="BA45">
            <v>448150</v>
          </cell>
          <cell r="BB45">
            <v>4082276</v>
          </cell>
          <cell r="BH45">
            <v>448150</v>
          </cell>
          <cell r="BI45">
            <v>448150</v>
          </cell>
          <cell r="BO45">
            <v>448150</v>
          </cell>
          <cell r="BP45">
            <v>448150</v>
          </cell>
          <cell r="BV45">
            <v>448150</v>
          </cell>
          <cell r="BW45">
            <v>448150</v>
          </cell>
          <cell r="CD45">
            <v>0</v>
          </cell>
          <cell r="CK45">
            <v>0</v>
          </cell>
          <cell r="CL45">
            <v>6771176</v>
          </cell>
        </row>
        <row r="46">
          <cell r="B46">
            <v>810</v>
          </cell>
          <cell r="C46">
            <v>103.53</v>
          </cell>
          <cell r="D46" t="str">
            <v>Nguyễn Thị Dần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Z46">
            <v>0</v>
          </cell>
          <cell r="AG46">
            <v>0</v>
          </cell>
          <cell r="AN46">
            <v>0</v>
          </cell>
          <cell r="AU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D46">
            <v>0</v>
          </cell>
          <cell r="BF46">
            <v>0</v>
          </cell>
          <cell r="BG46">
            <v>0</v>
          </cell>
          <cell r="BI46">
            <v>0</v>
          </cell>
          <cell r="BM46">
            <v>0</v>
          </cell>
          <cell r="BN46">
            <v>0</v>
          </cell>
          <cell r="BP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Y46">
            <v>0</v>
          </cell>
          <cell r="CA46">
            <v>0</v>
          </cell>
          <cell r="CB46">
            <v>0</v>
          </cell>
          <cell r="CD46">
            <v>0</v>
          </cell>
          <cell r="CF46">
            <v>0</v>
          </cell>
          <cell r="CH46">
            <v>0</v>
          </cell>
          <cell r="CI46">
            <v>0</v>
          </cell>
          <cell r="CK46">
            <v>0</v>
          </cell>
          <cell r="CL46">
            <v>0</v>
          </cell>
        </row>
        <row r="47">
          <cell r="B47">
            <v>901</v>
          </cell>
          <cell r="C47">
            <v>103.53</v>
          </cell>
          <cell r="D47" t="str">
            <v>Phạm Đình Hiệp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Z47">
            <v>0</v>
          </cell>
          <cell r="AG47">
            <v>0</v>
          </cell>
          <cell r="AN47">
            <v>0</v>
          </cell>
          <cell r="AU47">
            <v>0</v>
          </cell>
          <cell r="BB47">
            <v>0</v>
          </cell>
          <cell r="BI47">
            <v>0</v>
          </cell>
          <cell r="BP47">
            <v>0</v>
          </cell>
          <cell r="BW47">
            <v>0</v>
          </cell>
          <cell r="BY47">
            <v>0</v>
          </cell>
          <cell r="CA47">
            <v>0</v>
          </cell>
          <cell r="CC47">
            <v>0</v>
          </cell>
          <cell r="CD47">
            <v>0</v>
          </cell>
          <cell r="CF47">
            <v>0</v>
          </cell>
          <cell r="CH47">
            <v>0</v>
          </cell>
          <cell r="CJ47">
            <v>0</v>
          </cell>
          <cell r="CK47">
            <v>0</v>
          </cell>
          <cell r="CL47">
            <v>0</v>
          </cell>
        </row>
        <row r="48">
          <cell r="B48">
            <v>902</v>
          </cell>
          <cell r="C48">
            <v>89.63</v>
          </cell>
          <cell r="D48" t="str">
            <v>Nguyễn Hữu Lộc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Z48">
            <v>0</v>
          </cell>
          <cell r="AG48">
            <v>0</v>
          </cell>
          <cell r="AN48">
            <v>0</v>
          </cell>
          <cell r="AU48">
            <v>0</v>
          </cell>
          <cell r="BB48">
            <v>0</v>
          </cell>
          <cell r="BI48">
            <v>0</v>
          </cell>
          <cell r="BP48">
            <v>0</v>
          </cell>
          <cell r="BW48">
            <v>0</v>
          </cell>
          <cell r="CD48">
            <v>0</v>
          </cell>
          <cell r="CK48">
            <v>0</v>
          </cell>
          <cell r="CL48">
            <v>0</v>
          </cell>
        </row>
        <row r="49">
          <cell r="B49">
            <v>903</v>
          </cell>
          <cell r="C49">
            <v>85.04</v>
          </cell>
          <cell r="D49" t="str">
            <v>Nguyễn Cẩm Chi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Z49">
            <v>0</v>
          </cell>
          <cell r="AA49">
            <v>743874</v>
          </cell>
          <cell r="AB49">
            <v>93501</v>
          </cell>
          <cell r="AF49">
            <v>425200</v>
          </cell>
          <cell r="AG49">
            <v>1262575</v>
          </cell>
          <cell r="AH49">
            <v>640478</v>
          </cell>
          <cell r="AI49">
            <v>106858</v>
          </cell>
          <cell r="AK49">
            <v>60000</v>
          </cell>
          <cell r="AM49">
            <v>425200</v>
          </cell>
          <cell r="AN49">
            <v>1232536</v>
          </cell>
          <cell r="AO49">
            <v>827165</v>
          </cell>
          <cell r="AT49">
            <v>425200</v>
          </cell>
          <cell r="AU49">
            <v>1252365</v>
          </cell>
          <cell r="AV49">
            <v>1079910</v>
          </cell>
          <cell r="BA49">
            <v>425200</v>
          </cell>
          <cell r="BB49">
            <v>1505110</v>
          </cell>
          <cell r="BH49">
            <v>425200</v>
          </cell>
          <cell r="BI49">
            <v>425200</v>
          </cell>
          <cell r="BO49">
            <v>425200</v>
          </cell>
          <cell r="BP49">
            <v>425200</v>
          </cell>
          <cell r="BV49">
            <v>425200</v>
          </cell>
          <cell r="BW49">
            <v>425200</v>
          </cell>
          <cell r="CC49">
            <v>425200</v>
          </cell>
          <cell r="CD49">
            <v>425200</v>
          </cell>
          <cell r="CJ49">
            <v>425200</v>
          </cell>
          <cell r="CK49">
            <v>425200</v>
          </cell>
          <cell r="CL49">
            <v>7378586</v>
          </cell>
        </row>
        <row r="50">
          <cell r="B50">
            <v>904</v>
          </cell>
          <cell r="C50">
            <v>87.3</v>
          </cell>
          <cell r="D50" t="str">
            <v>Nguyễn Ngọc Đức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Z50">
            <v>0</v>
          </cell>
          <cell r="AG50">
            <v>0</v>
          </cell>
          <cell r="AU50">
            <v>0</v>
          </cell>
          <cell r="BB50">
            <v>0</v>
          </cell>
          <cell r="BI50">
            <v>0</v>
          </cell>
          <cell r="BP50">
            <v>0</v>
          </cell>
          <cell r="BW50">
            <v>0</v>
          </cell>
          <cell r="CD50">
            <v>0</v>
          </cell>
          <cell r="CK50">
            <v>0</v>
          </cell>
          <cell r="CL50">
            <v>0</v>
          </cell>
        </row>
        <row r="51">
          <cell r="B51">
            <v>905</v>
          </cell>
          <cell r="C51">
            <v>87.3</v>
          </cell>
          <cell r="D51" t="str">
            <v>Lê Thị Hiền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Y51">
            <v>0</v>
          </cell>
          <cell r="Z51">
            <v>0</v>
          </cell>
          <cell r="AA51">
            <v>0</v>
          </cell>
          <cell r="AF51">
            <v>0</v>
          </cell>
          <cell r="AG51">
            <v>0</v>
          </cell>
          <cell r="AH51">
            <v>0</v>
          </cell>
          <cell r="AM51">
            <v>0</v>
          </cell>
          <cell r="AN51">
            <v>0</v>
          </cell>
          <cell r="AO51">
            <v>0</v>
          </cell>
          <cell r="AT51">
            <v>0</v>
          </cell>
          <cell r="AU51">
            <v>0</v>
          </cell>
          <cell r="AV51">
            <v>0</v>
          </cell>
          <cell r="BA51">
            <v>0</v>
          </cell>
          <cell r="BB51">
            <v>0</v>
          </cell>
          <cell r="BH51">
            <v>0</v>
          </cell>
          <cell r="BI51">
            <v>0</v>
          </cell>
          <cell r="BO51">
            <v>0</v>
          </cell>
          <cell r="BP51">
            <v>0</v>
          </cell>
          <cell r="BV51">
            <v>0</v>
          </cell>
          <cell r="BW51">
            <v>0</v>
          </cell>
          <cell r="BY51">
            <v>0</v>
          </cell>
          <cell r="CC51">
            <v>0</v>
          </cell>
          <cell r="CD51">
            <v>0</v>
          </cell>
          <cell r="CJ51">
            <v>0</v>
          </cell>
          <cell r="CK51">
            <v>0</v>
          </cell>
          <cell r="CL51">
            <v>0</v>
          </cell>
        </row>
        <row r="52">
          <cell r="B52">
            <v>906</v>
          </cell>
          <cell r="C52">
            <v>87.3</v>
          </cell>
          <cell r="D52" t="str">
            <v>Nguyễn Đức Thịnh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Z52">
            <v>0</v>
          </cell>
          <cell r="AG52">
            <v>0</v>
          </cell>
          <cell r="AN52">
            <v>0</v>
          </cell>
          <cell r="AU52">
            <v>0</v>
          </cell>
          <cell r="BB52">
            <v>0</v>
          </cell>
          <cell r="BI52">
            <v>0</v>
          </cell>
          <cell r="BP52">
            <v>0</v>
          </cell>
          <cell r="BW52">
            <v>0</v>
          </cell>
          <cell r="CD52">
            <v>0</v>
          </cell>
          <cell r="CK52">
            <v>0</v>
          </cell>
          <cell r="CL52">
            <v>0</v>
          </cell>
        </row>
        <row r="53">
          <cell r="B53">
            <v>907</v>
          </cell>
          <cell r="C53">
            <v>87.3</v>
          </cell>
          <cell r="D53" t="str">
            <v>Nguyễn Đức Minh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Y53">
            <v>436500</v>
          </cell>
          <cell r="Z53">
            <v>436500</v>
          </cell>
          <cell r="AB53">
            <v>13357</v>
          </cell>
          <cell r="AF53">
            <v>436500</v>
          </cell>
          <cell r="AG53">
            <v>449857</v>
          </cell>
          <cell r="AM53">
            <v>436500</v>
          </cell>
          <cell r="AN53">
            <v>436500</v>
          </cell>
          <cell r="AT53">
            <v>436500</v>
          </cell>
          <cell r="AU53">
            <v>436500</v>
          </cell>
          <cell r="BA53">
            <v>436500</v>
          </cell>
          <cell r="BB53">
            <v>436500</v>
          </cell>
          <cell r="BH53">
            <v>436500</v>
          </cell>
          <cell r="BI53">
            <v>436500</v>
          </cell>
          <cell r="BO53">
            <v>436500</v>
          </cell>
          <cell r="BP53">
            <v>436500</v>
          </cell>
          <cell r="BV53">
            <v>436500</v>
          </cell>
          <cell r="BW53">
            <v>436500</v>
          </cell>
          <cell r="BY53">
            <v>8110</v>
          </cell>
          <cell r="CC53">
            <v>436500</v>
          </cell>
          <cell r="CD53">
            <v>444610</v>
          </cell>
          <cell r="CJ53">
            <v>436500</v>
          </cell>
          <cell r="CK53">
            <v>436500</v>
          </cell>
          <cell r="CL53">
            <v>4386467</v>
          </cell>
        </row>
        <row r="54">
          <cell r="B54">
            <v>908</v>
          </cell>
          <cell r="C54">
            <v>85.04</v>
          </cell>
          <cell r="D54" t="str">
            <v>Nguyễn Thị Thu Thủy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Z54">
            <v>0</v>
          </cell>
          <cell r="AG54">
            <v>0</v>
          </cell>
          <cell r="AN54">
            <v>0</v>
          </cell>
          <cell r="AU54">
            <v>0</v>
          </cell>
          <cell r="BA54">
            <v>0</v>
          </cell>
          <cell r="BB54">
            <v>0</v>
          </cell>
          <cell r="BH54">
            <v>0</v>
          </cell>
          <cell r="BI54">
            <v>0</v>
          </cell>
          <cell r="BM54">
            <v>0</v>
          </cell>
          <cell r="BO54">
            <v>0</v>
          </cell>
          <cell r="BP54">
            <v>0</v>
          </cell>
          <cell r="BR54">
            <v>0</v>
          </cell>
          <cell r="BT54">
            <v>0</v>
          </cell>
          <cell r="BV54">
            <v>0</v>
          </cell>
          <cell r="BW54">
            <v>0</v>
          </cell>
          <cell r="CC54">
            <v>0</v>
          </cell>
          <cell r="CD54">
            <v>0</v>
          </cell>
          <cell r="CF54">
            <v>0</v>
          </cell>
          <cell r="CH54">
            <v>0</v>
          </cell>
          <cell r="CJ54">
            <v>0</v>
          </cell>
          <cell r="CK54">
            <v>0</v>
          </cell>
          <cell r="CL54">
            <v>0</v>
          </cell>
        </row>
        <row r="55">
          <cell r="B55">
            <v>909</v>
          </cell>
          <cell r="C55">
            <v>89.63</v>
          </cell>
          <cell r="D55" t="str">
            <v>Cao Thị Mỹ Hà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Z55">
            <v>0</v>
          </cell>
          <cell r="AG55">
            <v>0</v>
          </cell>
          <cell r="AN55">
            <v>0</v>
          </cell>
          <cell r="AU55">
            <v>0</v>
          </cell>
          <cell r="BB55">
            <v>0</v>
          </cell>
          <cell r="BI55">
            <v>0</v>
          </cell>
          <cell r="BP55">
            <v>0</v>
          </cell>
          <cell r="BW55">
            <v>0</v>
          </cell>
          <cell r="CD55">
            <v>0</v>
          </cell>
          <cell r="CK55">
            <v>0</v>
          </cell>
          <cell r="CL55">
            <v>0</v>
          </cell>
        </row>
        <row r="56">
          <cell r="B56">
            <v>910</v>
          </cell>
          <cell r="C56">
            <v>103.53</v>
          </cell>
          <cell r="D56" t="str">
            <v>Hà Quang Điện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Z56">
            <v>0</v>
          </cell>
          <cell r="AG56">
            <v>0</v>
          </cell>
          <cell r="AN56">
            <v>0</v>
          </cell>
          <cell r="AU56">
            <v>0</v>
          </cell>
          <cell r="BB56">
            <v>0</v>
          </cell>
          <cell r="BI56">
            <v>0</v>
          </cell>
          <cell r="BP56">
            <v>0</v>
          </cell>
          <cell r="BW56">
            <v>0</v>
          </cell>
          <cell r="CD56">
            <v>0</v>
          </cell>
          <cell r="CK56">
            <v>0</v>
          </cell>
          <cell r="CL56">
            <v>0</v>
          </cell>
        </row>
        <row r="57">
          <cell r="B57">
            <v>1001</v>
          </cell>
          <cell r="C57">
            <v>103.53</v>
          </cell>
          <cell r="D57" t="str">
            <v>Lê Lân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Z57">
            <v>0</v>
          </cell>
          <cell r="AG57">
            <v>0</v>
          </cell>
          <cell r="AN57">
            <v>0</v>
          </cell>
          <cell r="AU57">
            <v>0</v>
          </cell>
          <cell r="BB57">
            <v>0</v>
          </cell>
          <cell r="BI57">
            <v>0</v>
          </cell>
          <cell r="BP57">
            <v>0</v>
          </cell>
          <cell r="BW57">
            <v>0</v>
          </cell>
          <cell r="CD57">
            <v>0</v>
          </cell>
          <cell r="CK57">
            <v>0</v>
          </cell>
          <cell r="CL57">
            <v>0</v>
          </cell>
        </row>
        <row r="58">
          <cell r="B58">
            <v>1002</v>
          </cell>
          <cell r="C58">
            <v>89.63</v>
          </cell>
          <cell r="D58" t="str">
            <v>Quách Thị Hậu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Y58">
            <v>448150</v>
          </cell>
          <cell r="Z58">
            <v>448150</v>
          </cell>
          <cell r="AF58">
            <v>448150</v>
          </cell>
          <cell r="AG58">
            <v>448150</v>
          </cell>
          <cell r="AM58">
            <v>448150</v>
          </cell>
          <cell r="AN58">
            <v>448150</v>
          </cell>
          <cell r="AT58">
            <v>448150</v>
          </cell>
          <cell r="AU58">
            <v>448150</v>
          </cell>
          <cell r="BA58">
            <v>448150</v>
          </cell>
          <cell r="BB58">
            <v>448150</v>
          </cell>
          <cell r="BH58">
            <v>448150</v>
          </cell>
          <cell r="BI58">
            <v>448150</v>
          </cell>
          <cell r="BO58">
            <v>448150</v>
          </cell>
          <cell r="BP58">
            <v>448150</v>
          </cell>
          <cell r="BV58">
            <v>448150</v>
          </cell>
          <cell r="BW58">
            <v>448150</v>
          </cell>
          <cell r="CC58">
            <v>448150</v>
          </cell>
          <cell r="CD58">
            <v>448150</v>
          </cell>
          <cell r="CJ58">
            <v>448150</v>
          </cell>
          <cell r="CK58">
            <v>448150</v>
          </cell>
          <cell r="CL58">
            <v>4481500</v>
          </cell>
        </row>
        <row r="59">
          <cell r="B59">
            <v>1003</v>
          </cell>
          <cell r="C59">
            <v>85.04</v>
          </cell>
          <cell r="D59" t="str">
            <v>Nguyễn Thu Hà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S59">
            <v>0</v>
          </cell>
          <cell r="Z59">
            <v>0</v>
          </cell>
          <cell r="AG59">
            <v>0</v>
          </cell>
          <cell r="AN59">
            <v>0</v>
          </cell>
          <cell r="AU59">
            <v>0</v>
          </cell>
          <cell r="BB59">
            <v>0</v>
          </cell>
          <cell r="BI59">
            <v>0</v>
          </cell>
          <cell r="BP59">
            <v>0</v>
          </cell>
          <cell r="BW59">
            <v>0</v>
          </cell>
          <cell r="CD59">
            <v>0</v>
          </cell>
          <cell r="CK59">
            <v>0</v>
          </cell>
          <cell r="CL59">
            <v>0</v>
          </cell>
        </row>
        <row r="60">
          <cell r="B60">
            <v>1004</v>
          </cell>
          <cell r="C60">
            <v>87.3</v>
          </cell>
          <cell r="D60" t="str">
            <v>Nguyễn Thu Hà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S60">
            <v>0</v>
          </cell>
          <cell r="Z60">
            <v>0</v>
          </cell>
          <cell r="AG60">
            <v>0</v>
          </cell>
          <cell r="AN60">
            <v>0</v>
          </cell>
          <cell r="AU60">
            <v>0</v>
          </cell>
          <cell r="BB60">
            <v>0</v>
          </cell>
          <cell r="BI60">
            <v>0</v>
          </cell>
          <cell r="BP60">
            <v>0</v>
          </cell>
          <cell r="BW60">
            <v>0</v>
          </cell>
          <cell r="CD60">
            <v>0</v>
          </cell>
          <cell r="CK60">
            <v>0</v>
          </cell>
          <cell r="CL60">
            <v>0</v>
          </cell>
        </row>
        <row r="61">
          <cell r="B61">
            <v>1005</v>
          </cell>
          <cell r="C61">
            <v>87.3</v>
          </cell>
          <cell r="D61" t="str">
            <v>Nguyễn Thị Hằng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Z61">
            <v>0</v>
          </cell>
          <cell r="AG61">
            <v>0</v>
          </cell>
          <cell r="AN61">
            <v>0</v>
          </cell>
          <cell r="AU61">
            <v>0</v>
          </cell>
          <cell r="BB61">
            <v>0</v>
          </cell>
          <cell r="BH61">
            <v>0</v>
          </cell>
          <cell r="BI61">
            <v>0</v>
          </cell>
          <cell r="BO61">
            <v>0</v>
          </cell>
          <cell r="BP61">
            <v>0</v>
          </cell>
          <cell r="BV61">
            <v>0</v>
          </cell>
          <cell r="BW61">
            <v>0</v>
          </cell>
          <cell r="CC61">
            <v>0</v>
          </cell>
          <cell r="CD61">
            <v>0</v>
          </cell>
          <cell r="CJ61">
            <v>0</v>
          </cell>
          <cell r="CK61">
            <v>0</v>
          </cell>
          <cell r="CL61">
            <v>0</v>
          </cell>
        </row>
        <row r="62">
          <cell r="B62">
            <v>1006</v>
          </cell>
          <cell r="C62">
            <v>87.3</v>
          </cell>
          <cell r="D62" t="str">
            <v>Nguyễn Thị Ngọc Hà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Z62">
            <v>0</v>
          </cell>
          <cell r="AG62">
            <v>0</v>
          </cell>
          <cell r="AN62">
            <v>0</v>
          </cell>
          <cell r="AU62">
            <v>0</v>
          </cell>
          <cell r="BB62">
            <v>0</v>
          </cell>
          <cell r="BI62">
            <v>0</v>
          </cell>
          <cell r="BP62">
            <v>0</v>
          </cell>
          <cell r="BW62">
            <v>0</v>
          </cell>
          <cell r="CD62">
            <v>0</v>
          </cell>
          <cell r="CK62">
            <v>0</v>
          </cell>
          <cell r="CL62">
            <v>0</v>
          </cell>
        </row>
        <row r="63">
          <cell r="B63">
            <v>1007</v>
          </cell>
          <cell r="C63">
            <v>87.3</v>
          </cell>
          <cell r="D63" t="str">
            <v>Nguyễn Việt Trung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Z63">
            <v>0</v>
          </cell>
          <cell r="AG63">
            <v>0</v>
          </cell>
          <cell r="AN63">
            <v>0</v>
          </cell>
          <cell r="AU63">
            <v>0</v>
          </cell>
          <cell r="BB63">
            <v>0</v>
          </cell>
          <cell r="BI63">
            <v>0</v>
          </cell>
          <cell r="BP63">
            <v>0</v>
          </cell>
          <cell r="BW63">
            <v>0</v>
          </cell>
          <cell r="CD63">
            <v>0</v>
          </cell>
          <cell r="CK63">
            <v>0</v>
          </cell>
          <cell r="CL63">
            <v>0</v>
          </cell>
        </row>
        <row r="64">
          <cell r="B64">
            <v>1008</v>
          </cell>
          <cell r="C64">
            <v>85.04</v>
          </cell>
          <cell r="D64" t="str">
            <v>Hoàng Bắc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Y64">
            <v>425200</v>
          </cell>
          <cell r="Z64">
            <v>425200</v>
          </cell>
          <cell r="AF64">
            <v>425200</v>
          </cell>
          <cell r="AG64">
            <v>425200</v>
          </cell>
          <cell r="AH64">
            <v>387734</v>
          </cell>
          <cell r="AM64">
            <v>425200</v>
          </cell>
          <cell r="AN64">
            <v>812934</v>
          </cell>
          <cell r="AO64">
            <v>539955</v>
          </cell>
          <cell r="AT64">
            <v>425200</v>
          </cell>
          <cell r="AU64">
            <v>965155</v>
          </cell>
          <cell r="AV64">
            <v>692176</v>
          </cell>
          <cell r="BA64">
            <v>425200</v>
          </cell>
          <cell r="BB64">
            <v>1117376</v>
          </cell>
          <cell r="BH64">
            <v>425200</v>
          </cell>
          <cell r="BI64">
            <v>425200</v>
          </cell>
          <cell r="BO64">
            <v>425200</v>
          </cell>
          <cell r="BP64">
            <v>425200</v>
          </cell>
          <cell r="BV64">
            <v>425200</v>
          </cell>
          <cell r="BW64">
            <v>425200</v>
          </cell>
          <cell r="CC64">
            <v>425200</v>
          </cell>
          <cell r="CD64">
            <v>425200</v>
          </cell>
          <cell r="CJ64">
            <v>425200</v>
          </cell>
          <cell r="CK64">
            <v>425200</v>
          </cell>
          <cell r="CL64">
            <v>5871865</v>
          </cell>
        </row>
        <row r="65">
          <cell r="B65">
            <v>1009</v>
          </cell>
          <cell r="C65">
            <v>89.63</v>
          </cell>
          <cell r="D65" t="str">
            <v>Hoàng Bắc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14361</v>
          </cell>
          <cell r="Y65">
            <v>448150</v>
          </cell>
          <cell r="Z65">
            <v>462511</v>
          </cell>
          <cell r="AA65">
            <v>5744</v>
          </cell>
          <cell r="AB65">
            <v>13357</v>
          </cell>
          <cell r="AF65">
            <v>448150</v>
          </cell>
          <cell r="AG65">
            <v>467251</v>
          </cell>
          <cell r="AH65">
            <v>22977</v>
          </cell>
          <cell r="AM65">
            <v>448150</v>
          </cell>
          <cell r="AN65">
            <v>471127</v>
          </cell>
          <cell r="AO65">
            <v>20105</v>
          </cell>
          <cell r="AT65">
            <v>448150</v>
          </cell>
          <cell r="AU65">
            <v>468255</v>
          </cell>
          <cell r="BA65">
            <v>448150</v>
          </cell>
          <cell r="BB65">
            <v>448150</v>
          </cell>
          <cell r="BH65">
            <v>448150</v>
          </cell>
          <cell r="BI65">
            <v>448150</v>
          </cell>
          <cell r="BO65">
            <v>448150</v>
          </cell>
          <cell r="BP65">
            <v>448150</v>
          </cell>
          <cell r="BV65">
            <v>448150</v>
          </cell>
          <cell r="BW65">
            <v>448150</v>
          </cell>
          <cell r="CC65">
            <v>448150</v>
          </cell>
          <cell r="CD65">
            <v>448150</v>
          </cell>
          <cell r="CJ65">
            <v>448150</v>
          </cell>
          <cell r="CK65">
            <v>448150</v>
          </cell>
          <cell r="CL65">
            <v>4558044</v>
          </cell>
        </row>
        <row r="66">
          <cell r="B66">
            <v>1010</v>
          </cell>
          <cell r="C66">
            <v>103.53</v>
          </cell>
          <cell r="D66" t="str">
            <v>Phạm Tất Thắng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Z66">
            <v>0</v>
          </cell>
          <cell r="AG66">
            <v>0</v>
          </cell>
          <cell r="AN66">
            <v>0</v>
          </cell>
          <cell r="AU66">
            <v>0</v>
          </cell>
          <cell r="BB66">
            <v>0</v>
          </cell>
          <cell r="BI66">
            <v>0</v>
          </cell>
          <cell r="BP66">
            <v>0</v>
          </cell>
          <cell r="BW66">
            <v>0</v>
          </cell>
          <cell r="CD66">
            <v>0</v>
          </cell>
          <cell r="CK66">
            <v>0</v>
          </cell>
          <cell r="CL66">
            <v>0</v>
          </cell>
        </row>
        <row r="67">
          <cell r="B67">
            <v>1101</v>
          </cell>
          <cell r="C67">
            <v>103.53</v>
          </cell>
          <cell r="D67" t="str">
            <v>Hoàng Thị Thể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Z67">
            <v>0</v>
          </cell>
          <cell r="AG67">
            <v>0</v>
          </cell>
          <cell r="AN67">
            <v>0</v>
          </cell>
          <cell r="AU67">
            <v>0</v>
          </cell>
          <cell r="BB67">
            <v>0</v>
          </cell>
          <cell r="BI67">
            <v>0</v>
          </cell>
          <cell r="BP67">
            <v>0</v>
          </cell>
          <cell r="BW67">
            <v>0</v>
          </cell>
          <cell r="CD67">
            <v>0</v>
          </cell>
          <cell r="CK67">
            <v>0</v>
          </cell>
          <cell r="CL67">
            <v>0</v>
          </cell>
        </row>
        <row r="68">
          <cell r="B68">
            <v>1102</v>
          </cell>
          <cell r="C68">
            <v>89.63</v>
          </cell>
          <cell r="D68" t="str">
            <v>Vũ Đăng Đát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Z68">
            <v>0</v>
          </cell>
          <cell r="AG68">
            <v>0</v>
          </cell>
          <cell r="AN68">
            <v>0</v>
          </cell>
          <cell r="AU68">
            <v>0</v>
          </cell>
          <cell r="BB68">
            <v>0</v>
          </cell>
          <cell r="BI68">
            <v>0</v>
          </cell>
          <cell r="BP68">
            <v>0</v>
          </cell>
          <cell r="BW68">
            <v>0</v>
          </cell>
          <cell r="CD68">
            <v>0</v>
          </cell>
          <cell r="CK68">
            <v>0</v>
          </cell>
          <cell r="CL68">
            <v>0</v>
          </cell>
        </row>
        <row r="69">
          <cell r="B69">
            <v>1103</v>
          </cell>
          <cell r="C69">
            <v>85.04</v>
          </cell>
          <cell r="D69" t="str">
            <v>Nguyễn Văn Dũng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Z69">
            <v>0</v>
          </cell>
          <cell r="AG69">
            <v>0</v>
          </cell>
          <cell r="AN69">
            <v>0</v>
          </cell>
          <cell r="AO69">
            <v>0</v>
          </cell>
          <cell r="AP69">
            <v>0</v>
          </cell>
          <cell r="AR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Y69">
            <v>0</v>
          </cell>
          <cell r="BA69">
            <v>0</v>
          </cell>
          <cell r="BB69">
            <v>0</v>
          </cell>
          <cell r="BD69">
            <v>0</v>
          </cell>
          <cell r="BF69">
            <v>0</v>
          </cell>
          <cell r="BH69">
            <v>0</v>
          </cell>
          <cell r="BI69">
            <v>0</v>
          </cell>
          <cell r="BM69">
            <v>0</v>
          </cell>
          <cell r="BO69">
            <v>0</v>
          </cell>
          <cell r="BP69">
            <v>0</v>
          </cell>
          <cell r="BR69">
            <v>0</v>
          </cell>
          <cell r="BT69">
            <v>0</v>
          </cell>
          <cell r="BV69">
            <v>0</v>
          </cell>
          <cell r="BW69">
            <v>0</v>
          </cell>
          <cell r="BY69">
            <v>0</v>
          </cell>
          <cell r="CA69">
            <v>0</v>
          </cell>
          <cell r="CC69">
            <v>0</v>
          </cell>
          <cell r="CD69">
            <v>0</v>
          </cell>
          <cell r="CF69">
            <v>0</v>
          </cell>
          <cell r="CH69">
            <v>0</v>
          </cell>
          <cell r="CJ69">
            <v>0</v>
          </cell>
          <cell r="CK69">
            <v>0</v>
          </cell>
          <cell r="CL69">
            <v>0</v>
          </cell>
        </row>
        <row r="70">
          <cell r="B70">
            <v>1104</v>
          </cell>
          <cell r="C70">
            <v>87.3</v>
          </cell>
          <cell r="D70" t="str">
            <v>Phạm Thị Nhung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Z70">
            <v>0</v>
          </cell>
          <cell r="AA70">
            <v>0</v>
          </cell>
          <cell r="AB70">
            <v>0</v>
          </cell>
          <cell r="AD70">
            <v>0</v>
          </cell>
          <cell r="AG70">
            <v>0</v>
          </cell>
          <cell r="AN70">
            <v>0</v>
          </cell>
          <cell r="AU70">
            <v>0</v>
          </cell>
          <cell r="BB70">
            <v>0</v>
          </cell>
          <cell r="BI70">
            <v>0</v>
          </cell>
          <cell r="BP70">
            <v>0</v>
          </cell>
          <cell r="BW70">
            <v>0</v>
          </cell>
          <cell r="CD70">
            <v>0</v>
          </cell>
          <cell r="CK70">
            <v>0</v>
          </cell>
          <cell r="CL70">
            <v>0</v>
          </cell>
        </row>
        <row r="71">
          <cell r="B71">
            <v>1105</v>
          </cell>
          <cell r="C71">
            <v>87.3</v>
          </cell>
          <cell r="D71" t="str">
            <v>Phan Thị Hồng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Z71">
            <v>0</v>
          </cell>
          <cell r="AG71">
            <v>0</v>
          </cell>
          <cell r="AN71">
            <v>0</v>
          </cell>
          <cell r="AU71">
            <v>0</v>
          </cell>
          <cell r="BB71">
            <v>0</v>
          </cell>
          <cell r="BI71">
            <v>0</v>
          </cell>
          <cell r="BP71">
            <v>0</v>
          </cell>
          <cell r="BW71">
            <v>0</v>
          </cell>
          <cell r="CD71">
            <v>0</v>
          </cell>
          <cell r="CK71">
            <v>0</v>
          </cell>
          <cell r="CL71">
            <v>0</v>
          </cell>
        </row>
        <row r="72">
          <cell r="B72">
            <v>1106</v>
          </cell>
          <cell r="C72">
            <v>87.3</v>
          </cell>
          <cell r="D72" t="str">
            <v>Mai Thị Thanh Hương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Z72">
            <v>0</v>
          </cell>
          <cell r="AG72">
            <v>0</v>
          </cell>
          <cell r="AN72">
            <v>0</v>
          </cell>
          <cell r="AU72">
            <v>0</v>
          </cell>
          <cell r="BB72">
            <v>0</v>
          </cell>
          <cell r="BI72">
            <v>0</v>
          </cell>
          <cell r="BP72">
            <v>0</v>
          </cell>
          <cell r="BW72">
            <v>0</v>
          </cell>
          <cell r="CD72">
            <v>0</v>
          </cell>
          <cell r="CK72">
            <v>0</v>
          </cell>
          <cell r="CL72">
            <v>0</v>
          </cell>
        </row>
        <row r="73">
          <cell r="B73">
            <v>1107</v>
          </cell>
          <cell r="C73">
            <v>87.3</v>
          </cell>
          <cell r="D73" t="str">
            <v>Nguyễn Thị Quỳnh Nga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2872</v>
          </cell>
          <cell r="Y73">
            <v>436500</v>
          </cell>
          <cell r="Z73">
            <v>439372</v>
          </cell>
          <cell r="AA73">
            <v>2872</v>
          </cell>
          <cell r="AF73">
            <v>436500</v>
          </cell>
          <cell r="AG73">
            <v>439372</v>
          </cell>
          <cell r="AH73">
            <v>22977</v>
          </cell>
          <cell r="AM73">
            <v>436500</v>
          </cell>
          <cell r="AN73">
            <v>459477</v>
          </cell>
          <cell r="AT73">
            <v>436500</v>
          </cell>
          <cell r="AU73">
            <v>436500</v>
          </cell>
          <cell r="BA73">
            <v>436500</v>
          </cell>
          <cell r="BB73">
            <v>436500</v>
          </cell>
          <cell r="BH73">
            <v>436500</v>
          </cell>
          <cell r="BI73">
            <v>436500</v>
          </cell>
          <cell r="BO73">
            <v>436500</v>
          </cell>
          <cell r="BP73">
            <v>436500</v>
          </cell>
          <cell r="BV73">
            <v>436500</v>
          </cell>
          <cell r="BW73">
            <v>436500</v>
          </cell>
          <cell r="CC73">
            <v>436500</v>
          </cell>
          <cell r="CD73">
            <v>436500</v>
          </cell>
          <cell r="CJ73">
            <v>436500</v>
          </cell>
          <cell r="CK73">
            <v>436500</v>
          </cell>
          <cell r="CL73">
            <v>4393721</v>
          </cell>
        </row>
        <row r="74">
          <cell r="B74">
            <v>1108</v>
          </cell>
          <cell r="C74">
            <v>85.04</v>
          </cell>
          <cell r="D74" t="str">
            <v>Trần Dũng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Z74">
            <v>0</v>
          </cell>
          <cell r="AG74">
            <v>0</v>
          </cell>
          <cell r="AN74">
            <v>0</v>
          </cell>
          <cell r="AU74">
            <v>0</v>
          </cell>
          <cell r="BB74">
            <v>0</v>
          </cell>
          <cell r="BI74">
            <v>0</v>
          </cell>
          <cell r="BP74">
            <v>0</v>
          </cell>
          <cell r="BW74">
            <v>0</v>
          </cell>
          <cell r="CD74">
            <v>0</v>
          </cell>
          <cell r="CK74">
            <v>0</v>
          </cell>
          <cell r="CL74">
            <v>0</v>
          </cell>
        </row>
        <row r="75">
          <cell r="B75">
            <v>1109</v>
          </cell>
          <cell r="C75">
            <v>89.63</v>
          </cell>
          <cell r="D75" t="str">
            <v>Đặng Đức Anh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Z75">
            <v>0</v>
          </cell>
          <cell r="AG75">
            <v>0</v>
          </cell>
          <cell r="AN75">
            <v>0</v>
          </cell>
          <cell r="AU75">
            <v>0</v>
          </cell>
          <cell r="AV75">
            <v>0</v>
          </cell>
          <cell r="BB75">
            <v>0</v>
          </cell>
          <cell r="BD75">
            <v>0</v>
          </cell>
          <cell r="BI75">
            <v>0</v>
          </cell>
          <cell r="BP75">
            <v>0</v>
          </cell>
          <cell r="BR75">
            <v>0</v>
          </cell>
          <cell r="BV75">
            <v>0</v>
          </cell>
          <cell r="BW75">
            <v>0</v>
          </cell>
          <cell r="BY75">
            <v>0</v>
          </cell>
          <cell r="CC75">
            <v>0</v>
          </cell>
          <cell r="CD75">
            <v>0</v>
          </cell>
          <cell r="CJ75">
            <v>0</v>
          </cell>
          <cell r="CK75">
            <v>0</v>
          </cell>
          <cell r="CL75">
            <v>0</v>
          </cell>
        </row>
        <row r="76">
          <cell r="B76">
            <v>1110</v>
          </cell>
          <cell r="C76">
            <v>103.53</v>
          </cell>
          <cell r="D76" t="str">
            <v>Trần Trung Kiên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Z76">
            <v>0</v>
          </cell>
          <cell r="AG76">
            <v>0</v>
          </cell>
          <cell r="AN76">
            <v>0</v>
          </cell>
          <cell r="AU76">
            <v>0</v>
          </cell>
          <cell r="BB76">
            <v>0</v>
          </cell>
          <cell r="BI76">
            <v>0</v>
          </cell>
          <cell r="BP76">
            <v>0</v>
          </cell>
          <cell r="BW76">
            <v>0</v>
          </cell>
          <cell r="CD76">
            <v>0</v>
          </cell>
          <cell r="CF76">
            <v>0</v>
          </cell>
          <cell r="CG76">
            <v>0</v>
          </cell>
          <cell r="CH76">
            <v>0</v>
          </cell>
          <cell r="CJ76">
            <v>0</v>
          </cell>
          <cell r="CK76">
            <v>0</v>
          </cell>
          <cell r="CL76">
            <v>0</v>
          </cell>
        </row>
        <row r="77">
          <cell r="B77">
            <v>1201</v>
          </cell>
          <cell r="C77">
            <v>103.53</v>
          </cell>
          <cell r="D77" t="str">
            <v>Trần Thị Minh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Z77">
            <v>0</v>
          </cell>
          <cell r="AG77">
            <v>0</v>
          </cell>
          <cell r="AN77">
            <v>0</v>
          </cell>
          <cell r="AU77">
            <v>0</v>
          </cell>
          <cell r="BB77">
            <v>0</v>
          </cell>
          <cell r="BI77">
            <v>0</v>
          </cell>
          <cell r="BP77">
            <v>0</v>
          </cell>
          <cell r="BW77">
            <v>0</v>
          </cell>
          <cell r="CD77">
            <v>0</v>
          </cell>
          <cell r="CK77">
            <v>0</v>
          </cell>
          <cell r="CL77">
            <v>0</v>
          </cell>
        </row>
        <row r="78">
          <cell r="B78">
            <v>1202</v>
          </cell>
          <cell r="C78">
            <v>89.63</v>
          </cell>
          <cell r="D78" t="str">
            <v>Trần Quyết Thắng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Z78">
            <v>0</v>
          </cell>
          <cell r="AG78">
            <v>0</v>
          </cell>
          <cell r="AN78">
            <v>0</v>
          </cell>
          <cell r="AU78">
            <v>0</v>
          </cell>
          <cell r="BB78">
            <v>0</v>
          </cell>
          <cell r="BI78">
            <v>0</v>
          </cell>
          <cell r="BP78">
            <v>0</v>
          </cell>
          <cell r="BW78">
            <v>0</v>
          </cell>
          <cell r="CD78">
            <v>0</v>
          </cell>
          <cell r="CK78">
            <v>0</v>
          </cell>
          <cell r="CL78">
            <v>0</v>
          </cell>
        </row>
        <row r="79">
          <cell r="B79">
            <v>1203</v>
          </cell>
          <cell r="C79">
            <v>85.04</v>
          </cell>
          <cell r="D79" t="str">
            <v>Đào Văn Thông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Z79">
            <v>0</v>
          </cell>
          <cell r="AG79">
            <v>0</v>
          </cell>
          <cell r="AN79">
            <v>0</v>
          </cell>
          <cell r="AU79">
            <v>0</v>
          </cell>
          <cell r="BB79">
            <v>0</v>
          </cell>
          <cell r="BI79">
            <v>0</v>
          </cell>
          <cell r="BP79">
            <v>0</v>
          </cell>
          <cell r="BW79">
            <v>0</v>
          </cell>
          <cell r="CD79">
            <v>0</v>
          </cell>
          <cell r="CK79">
            <v>0</v>
          </cell>
          <cell r="CL79">
            <v>0</v>
          </cell>
        </row>
        <row r="80">
          <cell r="B80">
            <v>1204</v>
          </cell>
          <cell r="C80">
            <v>87.3</v>
          </cell>
          <cell r="D80" t="str">
            <v>Phạm Thị Hạnh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Z80">
            <v>0</v>
          </cell>
          <cell r="AG80">
            <v>0</v>
          </cell>
          <cell r="AN80">
            <v>0</v>
          </cell>
          <cell r="AU80">
            <v>0</v>
          </cell>
          <cell r="BB80">
            <v>0</v>
          </cell>
          <cell r="BI80">
            <v>0</v>
          </cell>
          <cell r="BP80">
            <v>0</v>
          </cell>
          <cell r="BW80">
            <v>0</v>
          </cell>
          <cell r="CD80">
            <v>0</v>
          </cell>
          <cell r="CK80">
            <v>0</v>
          </cell>
          <cell r="CL80">
            <v>0</v>
          </cell>
        </row>
        <row r="81">
          <cell r="B81">
            <v>1205</v>
          </cell>
          <cell r="C81">
            <v>87.3</v>
          </cell>
          <cell r="D81" t="str">
            <v>Vũ Tiến Ngọc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Z81">
            <v>0</v>
          </cell>
          <cell r="AG81">
            <v>0</v>
          </cell>
          <cell r="AN81">
            <v>0</v>
          </cell>
          <cell r="AO81">
            <v>1036828</v>
          </cell>
          <cell r="AU81">
            <v>1036828</v>
          </cell>
          <cell r="AV81">
            <v>1154584</v>
          </cell>
          <cell r="BA81">
            <v>0</v>
          </cell>
          <cell r="BB81">
            <v>1154584</v>
          </cell>
          <cell r="BI81">
            <v>0</v>
          </cell>
          <cell r="BO81">
            <v>0</v>
          </cell>
          <cell r="BP81">
            <v>0</v>
          </cell>
          <cell r="BV81">
            <v>0</v>
          </cell>
          <cell r="BW81">
            <v>0</v>
          </cell>
          <cell r="BY81">
            <v>0</v>
          </cell>
          <cell r="BZ81">
            <v>0</v>
          </cell>
          <cell r="CA81">
            <v>0</v>
          </cell>
          <cell r="CC81">
            <v>0</v>
          </cell>
          <cell r="CD81">
            <v>0</v>
          </cell>
          <cell r="CF81">
            <v>0</v>
          </cell>
          <cell r="CG81">
            <v>0</v>
          </cell>
          <cell r="CH81">
            <v>0</v>
          </cell>
          <cell r="CJ81">
            <v>0</v>
          </cell>
          <cell r="CK81">
            <v>0</v>
          </cell>
          <cell r="CL81">
            <v>2191412</v>
          </cell>
        </row>
        <row r="82">
          <cell r="B82">
            <v>1206</v>
          </cell>
          <cell r="C82">
            <v>87.3</v>
          </cell>
          <cell r="D82" t="str">
            <v>Phạm Văn Dũng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Z82">
            <v>0</v>
          </cell>
          <cell r="AG82">
            <v>0</v>
          </cell>
          <cell r="AN82">
            <v>0</v>
          </cell>
          <cell r="AU82">
            <v>0</v>
          </cell>
          <cell r="AV82">
            <v>792700</v>
          </cell>
          <cell r="BB82">
            <v>792700</v>
          </cell>
          <cell r="BI82">
            <v>0</v>
          </cell>
          <cell r="BP82">
            <v>0</v>
          </cell>
          <cell r="BW82">
            <v>0</v>
          </cell>
          <cell r="CD82">
            <v>0</v>
          </cell>
          <cell r="CK82">
            <v>0</v>
          </cell>
          <cell r="CL82">
            <v>792700</v>
          </cell>
        </row>
        <row r="83">
          <cell r="B83">
            <v>1207</v>
          </cell>
          <cell r="C83">
            <v>87.3</v>
          </cell>
          <cell r="D83" t="str">
            <v>Nguyễn Thị Hương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Z83">
            <v>0</v>
          </cell>
          <cell r="AG83">
            <v>0</v>
          </cell>
          <cell r="AN83">
            <v>0</v>
          </cell>
          <cell r="AU83">
            <v>0</v>
          </cell>
          <cell r="BB83">
            <v>0</v>
          </cell>
          <cell r="BI83">
            <v>0</v>
          </cell>
          <cell r="BP83">
            <v>0</v>
          </cell>
          <cell r="BW83">
            <v>0</v>
          </cell>
          <cell r="CD83">
            <v>0</v>
          </cell>
          <cell r="CK83">
            <v>0</v>
          </cell>
          <cell r="CL83">
            <v>0</v>
          </cell>
        </row>
        <row r="84">
          <cell r="B84">
            <v>1208</v>
          </cell>
          <cell r="C84">
            <v>85.04</v>
          </cell>
          <cell r="D84" t="str">
            <v>Trần Thị Minh Nguyệt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Z84">
            <v>0</v>
          </cell>
          <cell r="AA84">
            <v>887479</v>
          </cell>
          <cell r="AG84">
            <v>887479</v>
          </cell>
          <cell r="AH84">
            <v>735258</v>
          </cell>
          <cell r="AN84">
            <v>735258</v>
          </cell>
          <cell r="AO84">
            <v>1166073</v>
          </cell>
          <cell r="AU84">
            <v>1166073</v>
          </cell>
          <cell r="AV84">
            <v>1033956</v>
          </cell>
          <cell r="BB84">
            <v>1033956</v>
          </cell>
          <cell r="BI84">
            <v>0</v>
          </cell>
          <cell r="BP84">
            <v>0</v>
          </cell>
          <cell r="BW84">
            <v>0</v>
          </cell>
          <cell r="CD84">
            <v>0</v>
          </cell>
          <cell r="CK84">
            <v>0</v>
          </cell>
          <cell r="CL84">
            <v>3822766</v>
          </cell>
        </row>
        <row r="85">
          <cell r="B85">
            <v>1209</v>
          </cell>
          <cell r="C85">
            <v>89.63</v>
          </cell>
          <cell r="D85" t="str">
            <v>Phạm Việt Đức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Z85">
            <v>0</v>
          </cell>
          <cell r="AG85">
            <v>0</v>
          </cell>
          <cell r="AN85">
            <v>0</v>
          </cell>
          <cell r="AU85">
            <v>0</v>
          </cell>
          <cell r="AV85">
            <v>1235003</v>
          </cell>
          <cell r="BB85">
            <v>1235003</v>
          </cell>
          <cell r="BI85">
            <v>0</v>
          </cell>
          <cell r="BP85">
            <v>0</v>
          </cell>
          <cell r="BW85">
            <v>0</v>
          </cell>
          <cell r="CD85">
            <v>0</v>
          </cell>
          <cell r="CK85">
            <v>0</v>
          </cell>
          <cell r="CL85">
            <v>1235003</v>
          </cell>
        </row>
        <row r="86">
          <cell r="B86">
            <v>1210</v>
          </cell>
          <cell r="C86">
            <v>103.53</v>
          </cell>
          <cell r="D86" t="str">
            <v>Ngô Duy Thịnh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Z86">
            <v>0</v>
          </cell>
          <cell r="AG86">
            <v>0</v>
          </cell>
          <cell r="AN86">
            <v>0</v>
          </cell>
          <cell r="AU86">
            <v>0</v>
          </cell>
          <cell r="AV86">
            <v>534211</v>
          </cell>
          <cell r="BA86">
            <v>517650</v>
          </cell>
          <cell r="BB86">
            <v>1051861</v>
          </cell>
          <cell r="BH86">
            <v>517650</v>
          </cell>
          <cell r="BI86">
            <v>517650</v>
          </cell>
          <cell r="BO86">
            <v>517650</v>
          </cell>
          <cell r="BP86">
            <v>517650</v>
          </cell>
          <cell r="BV86">
            <v>0</v>
          </cell>
          <cell r="BW86">
            <v>0</v>
          </cell>
          <cell r="CC86">
            <v>0</v>
          </cell>
          <cell r="CD86">
            <v>0</v>
          </cell>
          <cell r="CK86">
            <v>0</v>
          </cell>
          <cell r="CL86">
            <v>2087161</v>
          </cell>
        </row>
        <row r="87">
          <cell r="B87">
            <v>1301</v>
          </cell>
          <cell r="C87">
            <v>103.53</v>
          </cell>
          <cell r="D87" t="str">
            <v>Nguyễn Đức Thắng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Z87">
            <v>0</v>
          </cell>
          <cell r="AG87">
            <v>0</v>
          </cell>
          <cell r="AN87">
            <v>0</v>
          </cell>
          <cell r="AU87">
            <v>0</v>
          </cell>
          <cell r="BB87">
            <v>0</v>
          </cell>
          <cell r="BI87">
            <v>0</v>
          </cell>
          <cell r="BP87">
            <v>0</v>
          </cell>
          <cell r="BW87">
            <v>0</v>
          </cell>
          <cell r="CD87">
            <v>0</v>
          </cell>
          <cell r="CK87">
            <v>0</v>
          </cell>
          <cell r="CL87">
            <v>0</v>
          </cell>
        </row>
        <row r="88">
          <cell r="B88">
            <v>1302</v>
          </cell>
          <cell r="C88">
            <v>89.63</v>
          </cell>
          <cell r="D88" t="str">
            <v>Nguyễn Ngọc Toàn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Z88">
            <v>0</v>
          </cell>
          <cell r="AG88">
            <v>0</v>
          </cell>
          <cell r="AN88">
            <v>0</v>
          </cell>
          <cell r="AU88">
            <v>0</v>
          </cell>
          <cell r="AV88">
            <v>2122482</v>
          </cell>
          <cell r="AW88">
            <v>105427</v>
          </cell>
          <cell r="AY88">
            <v>60000</v>
          </cell>
          <cell r="BA88">
            <v>448150</v>
          </cell>
          <cell r="BB88">
            <v>2736059</v>
          </cell>
          <cell r="BD88">
            <v>170306</v>
          </cell>
          <cell r="BF88">
            <v>60000</v>
          </cell>
          <cell r="BH88">
            <v>448150</v>
          </cell>
          <cell r="BI88">
            <v>678456</v>
          </cell>
          <cell r="BM88">
            <v>60000</v>
          </cell>
          <cell r="BO88">
            <v>448150</v>
          </cell>
          <cell r="BP88">
            <v>508150</v>
          </cell>
          <cell r="BR88">
            <v>81098</v>
          </cell>
          <cell r="BT88">
            <v>60000</v>
          </cell>
          <cell r="BV88">
            <v>448150</v>
          </cell>
          <cell r="BW88">
            <v>589248</v>
          </cell>
          <cell r="BY88">
            <v>97318</v>
          </cell>
          <cell r="CA88">
            <v>60000</v>
          </cell>
          <cell r="CC88">
            <v>448150</v>
          </cell>
          <cell r="CD88">
            <v>605468</v>
          </cell>
          <cell r="CF88">
            <v>64878</v>
          </cell>
          <cell r="CH88">
            <v>60000</v>
          </cell>
          <cell r="CJ88">
            <v>448150</v>
          </cell>
          <cell r="CK88">
            <v>573028</v>
          </cell>
          <cell r="CL88">
            <v>5690409</v>
          </cell>
        </row>
        <row r="89">
          <cell r="B89">
            <v>1303</v>
          </cell>
          <cell r="C89">
            <v>85.04</v>
          </cell>
          <cell r="D89" t="str">
            <v>Nguyễn Thị Loan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Z89">
            <v>0</v>
          </cell>
          <cell r="AG89">
            <v>0</v>
          </cell>
          <cell r="AN89">
            <v>0</v>
          </cell>
          <cell r="AU89">
            <v>0</v>
          </cell>
          <cell r="AV89">
            <v>0</v>
          </cell>
          <cell r="BA89">
            <v>0</v>
          </cell>
          <cell r="BB89">
            <v>0</v>
          </cell>
          <cell r="BH89">
            <v>0</v>
          </cell>
          <cell r="BI89">
            <v>0</v>
          </cell>
          <cell r="BO89">
            <v>0</v>
          </cell>
          <cell r="BP89">
            <v>0</v>
          </cell>
          <cell r="BV89">
            <v>0</v>
          </cell>
          <cell r="BW89">
            <v>0</v>
          </cell>
          <cell r="CC89">
            <v>0</v>
          </cell>
          <cell r="CD89">
            <v>0</v>
          </cell>
          <cell r="CJ89">
            <v>0</v>
          </cell>
          <cell r="CK89">
            <v>0</v>
          </cell>
          <cell r="CL89">
            <v>0</v>
          </cell>
        </row>
        <row r="90">
          <cell r="B90">
            <v>1304</v>
          </cell>
          <cell r="C90">
            <v>87.3</v>
          </cell>
          <cell r="D90" t="str">
            <v>Nguyễn Tiến Luân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Z90">
            <v>0</v>
          </cell>
          <cell r="AG90">
            <v>0</v>
          </cell>
          <cell r="AM90">
            <v>436500</v>
          </cell>
          <cell r="AN90">
            <v>436500</v>
          </cell>
          <cell r="AT90">
            <v>436500</v>
          </cell>
          <cell r="AU90">
            <v>436500</v>
          </cell>
          <cell r="BB90">
            <v>0</v>
          </cell>
          <cell r="BI90">
            <v>0</v>
          </cell>
          <cell r="BO90">
            <v>436500</v>
          </cell>
          <cell r="BP90">
            <v>436500</v>
          </cell>
          <cell r="BV90">
            <v>436500</v>
          </cell>
          <cell r="BW90">
            <v>436500</v>
          </cell>
          <cell r="CC90">
            <v>436500</v>
          </cell>
          <cell r="CD90">
            <v>436500</v>
          </cell>
          <cell r="CJ90">
            <v>436500</v>
          </cell>
          <cell r="CK90">
            <v>436500</v>
          </cell>
          <cell r="CL90">
            <v>2619000</v>
          </cell>
        </row>
        <row r="91">
          <cell r="B91">
            <v>1305</v>
          </cell>
          <cell r="C91">
            <v>87.3</v>
          </cell>
          <cell r="D91" t="str">
            <v>Nguyễn Văn Nam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Z91">
            <v>0</v>
          </cell>
          <cell r="AG91">
            <v>0</v>
          </cell>
          <cell r="AN91">
            <v>0</v>
          </cell>
          <cell r="AU91">
            <v>0</v>
          </cell>
          <cell r="BB91">
            <v>0</v>
          </cell>
          <cell r="BI91">
            <v>0</v>
          </cell>
          <cell r="BP91">
            <v>0</v>
          </cell>
          <cell r="BW91">
            <v>0</v>
          </cell>
          <cell r="CD91">
            <v>0</v>
          </cell>
          <cell r="CK91">
            <v>0</v>
          </cell>
          <cell r="CL91">
            <v>0</v>
          </cell>
        </row>
        <row r="92">
          <cell r="B92">
            <v>1306</v>
          </cell>
          <cell r="C92">
            <v>87.3</v>
          </cell>
          <cell r="D92" t="str">
            <v>Nguyễn Huy Thắng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Y92">
            <v>436500</v>
          </cell>
          <cell r="Z92">
            <v>436500</v>
          </cell>
          <cell r="AF92">
            <v>436500</v>
          </cell>
          <cell r="AG92">
            <v>436500</v>
          </cell>
          <cell r="AM92">
            <v>436500</v>
          </cell>
          <cell r="AN92">
            <v>436500</v>
          </cell>
          <cell r="AT92">
            <v>436500</v>
          </cell>
          <cell r="AU92">
            <v>436500</v>
          </cell>
          <cell r="AV92">
            <v>887479</v>
          </cell>
          <cell r="BA92">
            <v>436500</v>
          </cell>
          <cell r="BB92">
            <v>1323979</v>
          </cell>
          <cell r="BH92">
            <v>436500</v>
          </cell>
          <cell r="BI92">
            <v>436500</v>
          </cell>
          <cell r="BO92">
            <v>436500</v>
          </cell>
          <cell r="BP92">
            <v>436500</v>
          </cell>
          <cell r="BV92">
            <v>436500</v>
          </cell>
          <cell r="BW92">
            <v>436500</v>
          </cell>
          <cell r="CC92">
            <v>436500</v>
          </cell>
          <cell r="CD92">
            <v>436500</v>
          </cell>
          <cell r="CJ92">
            <v>436500</v>
          </cell>
          <cell r="CK92">
            <v>436500</v>
          </cell>
          <cell r="CL92">
            <v>5252479</v>
          </cell>
        </row>
        <row r="93">
          <cell r="B93">
            <v>1307</v>
          </cell>
          <cell r="C93">
            <v>87.3</v>
          </cell>
          <cell r="D93" t="str">
            <v>Trần Minh Huân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Z93">
            <v>0</v>
          </cell>
          <cell r="AG93">
            <v>0</v>
          </cell>
          <cell r="AN93">
            <v>0</v>
          </cell>
          <cell r="AU93">
            <v>0</v>
          </cell>
          <cell r="BB93">
            <v>0</v>
          </cell>
          <cell r="BI93">
            <v>0</v>
          </cell>
          <cell r="BP93">
            <v>0</v>
          </cell>
          <cell r="BW93">
            <v>0</v>
          </cell>
          <cell r="CD93">
            <v>0</v>
          </cell>
          <cell r="CK93">
            <v>0</v>
          </cell>
          <cell r="CL93">
            <v>0</v>
          </cell>
        </row>
        <row r="94">
          <cell r="B94">
            <v>1308</v>
          </cell>
          <cell r="C94">
            <v>85.04</v>
          </cell>
          <cell r="D94" t="str">
            <v>Lê Phương Hoa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Z94">
            <v>0</v>
          </cell>
          <cell r="AG94">
            <v>0</v>
          </cell>
          <cell r="AN94">
            <v>0</v>
          </cell>
          <cell r="AU94">
            <v>0</v>
          </cell>
          <cell r="BB94">
            <v>0</v>
          </cell>
          <cell r="BI94">
            <v>0</v>
          </cell>
          <cell r="BP94">
            <v>0</v>
          </cell>
          <cell r="BW94">
            <v>0</v>
          </cell>
          <cell r="CD94">
            <v>0</v>
          </cell>
          <cell r="CK94">
            <v>0</v>
          </cell>
          <cell r="CL94">
            <v>0</v>
          </cell>
        </row>
        <row r="95">
          <cell r="B95">
            <v>1309</v>
          </cell>
          <cell r="C95">
            <v>89.63</v>
          </cell>
          <cell r="D95" t="str">
            <v>Nguyễn Văn Chiến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Z95">
            <v>0</v>
          </cell>
          <cell r="AG95">
            <v>0</v>
          </cell>
          <cell r="AN95">
            <v>0</v>
          </cell>
          <cell r="AU95">
            <v>0</v>
          </cell>
          <cell r="BB95">
            <v>0</v>
          </cell>
          <cell r="BI95">
            <v>0</v>
          </cell>
          <cell r="BP95">
            <v>0</v>
          </cell>
          <cell r="BW95">
            <v>0</v>
          </cell>
          <cell r="CD95">
            <v>0</v>
          </cell>
          <cell r="CK95">
            <v>0</v>
          </cell>
          <cell r="CL95">
            <v>0</v>
          </cell>
        </row>
        <row r="96">
          <cell r="B96">
            <v>1310</v>
          </cell>
          <cell r="C96">
            <v>103.53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Z96">
            <v>0</v>
          </cell>
          <cell r="AG96">
            <v>0</v>
          </cell>
          <cell r="AN96">
            <v>0</v>
          </cell>
          <cell r="AU96">
            <v>0</v>
          </cell>
          <cell r="BB96">
            <v>0</v>
          </cell>
          <cell r="BI96">
            <v>0</v>
          </cell>
          <cell r="BP96">
            <v>0</v>
          </cell>
          <cell r="BW96">
            <v>0</v>
          </cell>
          <cell r="CD96">
            <v>0</v>
          </cell>
          <cell r="CK96">
            <v>0</v>
          </cell>
          <cell r="CL96">
            <v>0</v>
          </cell>
        </row>
        <row r="97">
          <cell r="B97">
            <v>1401</v>
          </cell>
          <cell r="C97">
            <v>103.53</v>
          </cell>
          <cell r="D97" t="str">
            <v>Hoàng Thị Ninh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N97">
            <v>133573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133573</v>
          </cell>
          <cell r="Y97">
            <v>517650</v>
          </cell>
          <cell r="Z97">
            <v>517650</v>
          </cell>
          <cell r="AF97">
            <v>517650</v>
          </cell>
          <cell r="AG97">
            <v>517650</v>
          </cell>
          <cell r="AM97">
            <v>517650</v>
          </cell>
          <cell r="AN97">
            <v>517650</v>
          </cell>
          <cell r="AT97">
            <v>517650</v>
          </cell>
          <cell r="AU97">
            <v>517650</v>
          </cell>
          <cell r="BA97">
            <v>517650</v>
          </cell>
          <cell r="BB97">
            <v>517650</v>
          </cell>
          <cell r="BH97">
            <v>517650</v>
          </cell>
          <cell r="BI97">
            <v>517650</v>
          </cell>
          <cell r="BO97">
            <v>517650</v>
          </cell>
          <cell r="BP97">
            <v>517650</v>
          </cell>
          <cell r="BV97">
            <v>517650</v>
          </cell>
          <cell r="BW97">
            <v>517650</v>
          </cell>
          <cell r="CC97">
            <v>517650</v>
          </cell>
          <cell r="CD97">
            <v>517650</v>
          </cell>
          <cell r="CJ97">
            <v>517650</v>
          </cell>
          <cell r="CK97">
            <v>517650</v>
          </cell>
          <cell r="CL97">
            <v>5310073</v>
          </cell>
        </row>
        <row r="98">
          <cell r="B98">
            <v>1402</v>
          </cell>
          <cell r="C98">
            <v>89.63</v>
          </cell>
          <cell r="D98" t="str">
            <v>Nguyễn Đức Hoàn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1183305</v>
          </cell>
          <cell r="U98">
            <v>280502</v>
          </cell>
          <cell r="W98">
            <v>60000</v>
          </cell>
          <cell r="Y98">
            <v>448150</v>
          </cell>
          <cell r="Z98">
            <v>1971957</v>
          </cell>
          <cell r="AA98">
            <v>904712</v>
          </cell>
          <cell r="AB98">
            <v>253788</v>
          </cell>
          <cell r="AD98">
            <v>60000</v>
          </cell>
          <cell r="AF98">
            <v>448150</v>
          </cell>
          <cell r="AG98">
            <v>1666650</v>
          </cell>
          <cell r="AH98">
            <v>881735</v>
          </cell>
          <cell r="AI98">
            <v>267145</v>
          </cell>
          <cell r="AK98">
            <v>60000</v>
          </cell>
          <cell r="AM98">
            <v>448150</v>
          </cell>
          <cell r="AN98">
            <v>1657030</v>
          </cell>
          <cell r="AO98">
            <v>1203410</v>
          </cell>
          <cell r="AT98">
            <v>448150</v>
          </cell>
          <cell r="AU98">
            <v>1651560</v>
          </cell>
          <cell r="AV98">
            <v>1424562</v>
          </cell>
          <cell r="BA98">
            <v>448150</v>
          </cell>
          <cell r="BB98">
            <v>1872712</v>
          </cell>
          <cell r="BH98">
            <v>448150</v>
          </cell>
          <cell r="BI98">
            <v>448150</v>
          </cell>
          <cell r="BO98">
            <v>448150</v>
          </cell>
          <cell r="BP98">
            <v>448150</v>
          </cell>
          <cell r="BV98">
            <v>448150</v>
          </cell>
          <cell r="BW98">
            <v>448150</v>
          </cell>
          <cell r="CC98">
            <v>448150</v>
          </cell>
          <cell r="CD98">
            <v>448150</v>
          </cell>
          <cell r="CJ98">
            <v>448150</v>
          </cell>
          <cell r="CK98">
            <v>448150</v>
          </cell>
          <cell r="CL98">
            <v>11060659</v>
          </cell>
        </row>
        <row r="99">
          <cell r="B99">
            <v>1403</v>
          </cell>
          <cell r="C99">
            <v>85.04</v>
          </cell>
          <cell r="D99" t="str">
            <v>Nguyễn Thị Thu Hằng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651967</v>
          </cell>
          <cell r="U99">
            <v>213716</v>
          </cell>
          <cell r="Y99">
            <v>425200</v>
          </cell>
          <cell r="Z99">
            <v>1290883</v>
          </cell>
          <cell r="AA99">
            <v>864502</v>
          </cell>
          <cell r="AB99">
            <v>227073</v>
          </cell>
          <cell r="AF99">
            <v>425200</v>
          </cell>
          <cell r="AG99">
            <v>1516775</v>
          </cell>
          <cell r="AH99">
            <v>723769</v>
          </cell>
          <cell r="AI99">
            <v>213716</v>
          </cell>
          <cell r="AM99">
            <v>425200</v>
          </cell>
          <cell r="AN99">
            <v>1362685</v>
          </cell>
          <cell r="AO99">
            <v>1503829</v>
          </cell>
          <cell r="AT99">
            <v>425200</v>
          </cell>
          <cell r="AU99">
            <v>1929029</v>
          </cell>
          <cell r="AV99">
            <v>1430306</v>
          </cell>
          <cell r="BA99">
            <v>425200</v>
          </cell>
          <cell r="BB99">
            <v>1855506</v>
          </cell>
          <cell r="BH99">
            <v>425200</v>
          </cell>
          <cell r="BI99">
            <v>425200</v>
          </cell>
          <cell r="BO99">
            <v>425200</v>
          </cell>
          <cell r="BP99">
            <v>425200</v>
          </cell>
          <cell r="BV99">
            <v>425200</v>
          </cell>
          <cell r="BW99">
            <v>425200</v>
          </cell>
          <cell r="CC99">
            <v>425200</v>
          </cell>
          <cell r="CD99">
            <v>425200</v>
          </cell>
          <cell r="CJ99">
            <v>425200</v>
          </cell>
          <cell r="CK99">
            <v>425200</v>
          </cell>
          <cell r="CL99">
            <v>10080878</v>
          </cell>
        </row>
        <row r="100">
          <cell r="B100">
            <v>1404</v>
          </cell>
          <cell r="C100">
            <v>87.3</v>
          </cell>
          <cell r="D100" t="str">
            <v>Phạm Thế Hiển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815676</v>
          </cell>
          <cell r="U100">
            <v>200359</v>
          </cell>
          <cell r="Y100">
            <v>436500</v>
          </cell>
          <cell r="Z100">
            <v>1452535</v>
          </cell>
          <cell r="AA100">
            <v>784083</v>
          </cell>
          <cell r="AB100">
            <v>227073</v>
          </cell>
          <cell r="AF100">
            <v>436500</v>
          </cell>
          <cell r="AG100">
            <v>1447656</v>
          </cell>
          <cell r="AH100">
            <v>580164</v>
          </cell>
          <cell r="AI100">
            <v>173644</v>
          </cell>
          <cell r="AM100">
            <v>436500</v>
          </cell>
          <cell r="AN100">
            <v>1190308</v>
          </cell>
          <cell r="AO100">
            <v>1056933</v>
          </cell>
          <cell r="AT100">
            <v>436500</v>
          </cell>
          <cell r="AU100">
            <v>1493433</v>
          </cell>
          <cell r="AV100">
            <v>1260852</v>
          </cell>
          <cell r="BA100">
            <v>436500</v>
          </cell>
          <cell r="BB100">
            <v>1697352</v>
          </cell>
          <cell r="BH100">
            <v>436500</v>
          </cell>
          <cell r="BI100">
            <v>436500</v>
          </cell>
          <cell r="BO100">
            <v>436500</v>
          </cell>
          <cell r="BP100">
            <v>436500</v>
          </cell>
          <cell r="BV100">
            <v>436500</v>
          </cell>
          <cell r="BW100">
            <v>436500</v>
          </cell>
          <cell r="CC100">
            <v>436500</v>
          </cell>
          <cell r="CD100">
            <v>436500</v>
          </cell>
          <cell r="CF100">
            <v>0</v>
          </cell>
          <cell r="CH100">
            <v>0</v>
          </cell>
          <cell r="CJ100">
            <v>436500</v>
          </cell>
          <cell r="CK100">
            <v>436500</v>
          </cell>
          <cell r="CL100">
            <v>9463784</v>
          </cell>
        </row>
        <row r="101">
          <cell r="B101">
            <v>1405</v>
          </cell>
          <cell r="C101">
            <v>87.3</v>
          </cell>
          <cell r="D101" t="str">
            <v>Trần Quang Minh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Z101">
            <v>0</v>
          </cell>
          <cell r="AG101">
            <v>0</v>
          </cell>
          <cell r="AN101">
            <v>0</v>
          </cell>
          <cell r="AU101">
            <v>0</v>
          </cell>
          <cell r="BB101">
            <v>0</v>
          </cell>
          <cell r="BI101">
            <v>0</v>
          </cell>
          <cell r="BP101">
            <v>0</v>
          </cell>
          <cell r="BW101">
            <v>0</v>
          </cell>
          <cell r="CD101">
            <v>0</v>
          </cell>
          <cell r="CK101">
            <v>0</v>
          </cell>
          <cell r="CL101">
            <v>0</v>
          </cell>
        </row>
        <row r="102">
          <cell r="B102">
            <v>1406</v>
          </cell>
          <cell r="C102">
            <v>87.3</v>
          </cell>
          <cell r="D102" t="str">
            <v>Trần Văn Trung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Z102">
            <v>0</v>
          </cell>
          <cell r="AG102">
            <v>0</v>
          </cell>
          <cell r="AN102">
            <v>0</v>
          </cell>
          <cell r="AU102">
            <v>0</v>
          </cell>
          <cell r="BB102">
            <v>0</v>
          </cell>
          <cell r="BI102">
            <v>0</v>
          </cell>
          <cell r="BP102">
            <v>0</v>
          </cell>
          <cell r="BW102">
            <v>0</v>
          </cell>
          <cell r="CD102">
            <v>0</v>
          </cell>
          <cell r="CK102">
            <v>0</v>
          </cell>
          <cell r="CL102">
            <v>0</v>
          </cell>
        </row>
        <row r="103">
          <cell r="B103">
            <v>1407</v>
          </cell>
          <cell r="C103">
            <v>87.3</v>
          </cell>
          <cell r="D103" t="str">
            <v>Lê Văn Quân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Z103">
            <v>0</v>
          </cell>
          <cell r="AG103">
            <v>0</v>
          </cell>
          <cell r="AN103">
            <v>0</v>
          </cell>
          <cell r="AU103">
            <v>0</v>
          </cell>
          <cell r="BB103">
            <v>0</v>
          </cell>
          <cell r="BI103">
            <v>0</v>
          </cell>
          <cell r="BP103">
            <v>0</v>
          </cell>
          <cell r="BW103">
            <v>0</v>
          </cell>
          <cell r="CD103">
            <v>0</v>
          </cell>
          <cell r="CK103">
            <v>0</v>
          </cell>
          <cell r="CL103">
            <v>0</v>
          </cell>
        </row>
        <row r="104">
          <cell r="B104">
            <v>1408</v>
          </cell>
          <cell r="C104">
            <v>85.04</v>
          </cell>
          <cell r="D104" t="str">
            <v>Vũ Minh Đức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Z104">
            <v>0</v>
          </cell>
          <cell r="AG104">
            <v>0</v>
          </cell>
          <cell r="AN104">
            <v>0</v>
          </cell>
          <cell r="AU104">
            <v>0</v>
          </cell>
          <cell r="BB104">
            <v>0</v>
          </cell>
          <cell r="BI104">
            <v>0</v>
          </cell>
          <cell r="BP104">
            <v>0</v>
          </cell>
          <cell r="BW104">
            <v>0</v>
          </cell>
          <cell r="CD104">
            <v>0</v>
          </cell>
          <cell r="CK104">
            <v>0</v>
          </cell>
          <cell r="CL104">
            <v>0</v>
          </cell>
        </row>
        <row r="105">
          <cell r="B105">
            <v>1409</v>
          </cell>
          <cell r="C105">
            <v>89.63</v>
          </cell>
          <cell r="D105" t="str">
            <v>Ngô Nguyễn Hoàng Linh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Z105">
            <v>0</v>
          </cell>
          <cell r="AG105">
            <v>0</v>
          </cell>
          <cell r="AM105">
            <v>0</v>
          </cell>
          <cell r="AN105">
            <v>0</v>
          </cell>
          <cell r="AT105">
            <v>0</v>
          </cell>
          <cell r="AU105">
            <v>0</v>
          </cell>
          <cell r="BB105">
            <v>0</v>
          </cell>
          <cell r="BH105">
            <v>0</v>
          </cell>
          <cell r="BI105">
            <v>0</v>
          </cell>
          <cell r="BO105">
            <v>0</v>
          </cell>
          <cell r="BP105">
            <v>0</v>
          </cell>
          <cell r="BV105">
            <v>0</v>
          </cell>
          <cell r="BW105">
            <v>0</v>
          </cell>
          <cell r="CC105">
            <v>0</v>
          </cell>
          <cell r="CD105">
            <v>0</v>
          </cell>
          <cell r="CJ105">
            <v>0</v>
          </cell>
          <cell r="CK105">
            <v>0</v>
          </cell>
          <cell r="CL105">
            <v>0</v>
          </cell>
        </row>
        <row r="106">
          <cell r="B106">
            <v>1410</v>
          </cell>
          <cell r="C106">
            <v>103.53</v>
          </cell>
          <cell r="D106" t="str">
            <v>Tạ Thị Nguyên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Z106">
            <v>0</v>
          </cell>
          <cell r="AG106">
            <v>0</v>
          </cell>
          <cell r="AN106">
            <v>0</v>
          </cell>
          <cell r="AU106">
            <v>0</v>
          </cell>
          <cell r="BB106">
            <v>0</v>
          </cell>
          <cell r="BI106">
            <v>0</v>
          </cell>
          <cell r="BP106">
            <v>0</v>
          </cell>
          <cell r="BW106">
            <v>0</v>
          </cell>
          <cell r="CD106">
            <v>0</v>
          </cell>
          <cell r="CK106">
            <v>0</v>
          </cell>
          <cell r="CL106">
            <v>0</v>
          </cell>
        </row>
        <row r="107">
          <cell r="B107">
            <v>1501</v>
          </cell>
          <cell r="C107">
            <v>103.53</v>
          </cell>
          <cell r="D107" t="str">
            <v>Nguyễn Ngọc Hưng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Z107">
            <v>0</v>
          </cell>
          <cell r="AG107">
            <v>0</v>
          </cell>
          <cell r="AN107">
            <v>0</v>
          </cell>
          <cell r="AU107">
            <v>0</v>
          </cell>
          <cell r="BB107">
            <v>0</v>
          </cell>
          <cell r="BI107">
            <v>0</v>
          </cell>
          <cell r="BP107">
            <v>0</v>
          </cell>
          <cell r="BW107">
            <v>0</v>
          </cell>
          <cell r="CD107">
            <v>0</v>
          </cell>
          <cell r="CK107">
            <v>0</v>
          </cell>
          <cell r="CL107">
            <v>0</v>
          </cell>
        </row>
        <row r="108">
          <cell r="B108">
            <v>1502</v>
          </cell>
          <cell r="C108">
            <v>89.63</v>
          </cell>
          <cell r="D108" t="str">
            <v>Bùi Thị Phương Trang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Z108">
            <v>0</v>
          </cell>
          <cell r="AG108">
            <v>0</v>
          </cell>
          <cell r="AN108">
            <v>0</v>
          </cell>
          <cell r="AU108">
            <v>0</v>
          </cell>
          <cell r="BB108">
            <v>0</v>
          </cell>
          <cell r="BI108">
            <v>0</v>
          </cell>
          <cell r="BP108">
            <v>0</v>
          </cell>
          <cell r="BW108">
            <v>0</v>
          </cell>
          <cell r="CD108">
            <v>0</v>
          </cell>
          <cell r="CJ108">
            <v>448150</v>
          </cell>
          <cell r="CK108">
            <v>448150</v>
          </cell>
          <cell r="CL108">
            <v>448150</v>
          </cell>
        </row>
        <row r="109">
          <cell r="B109">
            <v>1503</v>
          </cell>
          <cell r="C109">
            <v>85.04</v>
          </cell>
          <cell r="D109" t="str">
            <v>Phạm Thị Hiển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Z109">
            <v>0</v>
          </cell>
          <cell r="AG109">
            <v>0</v>
          </cell>
          <cell r="AN109">
            <v>0</v>
          </cell>
          <cell r="AU109">
            <v>0</v>
          </cell>
          <cell r="BB109">
            <v>0</v>
          </cell>
          <cell r="BI109">
            <v>0</v>
          </cell>
          <cell r="BP109">
            <v>0</v>
          </cell>
          <cell r="BW109">
            <v>0</v>
          </cell>
          <cell r="CD109">
            <v>0</v>
          </cell>
          <cell r="CK109">
            <v>0</v>
          </cell>
          <cell r="CL109">
            <v>0</v>
          </cell>
        </row>
        <row r="110">
          <cell r="B110">
            <v>1504</v>
          </cell>
          <cell r="C110">
            <v>87.3</v>
          </cell>
          <cell r="D110" t="str">
            <v>Vũ Mạnh Thước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Z110">
            <v>0</v>
          </cell>
          <cell r="AG110">
            <v>0</v>
          </cell>
          <cell r="AN110">
            <v>0</v>
          </cell>
          <cell r="AU110">
            <v>0</v>
          </cell>
          <cell r="BB110">
            <v>0</v>
          </cell>
          <cell r="BI110">
            <v>0</v>
          </cell>
          <cell r="BP110">
            <v>0</v>
          </cell>
          <cell r="BW110">
            <v>0</v>
          </cell>
          <cell r="CD110">
            <v>0</v>
          </cell>
          <cell r="CK110">
            <v>0</v>
          </cell>
          <cell r="CL110">
            <v>0</v>
          </cell>
        </row>
        <row r="111">
          <cell r="B111">
            <v>1505</v>
          </cell>
          <cell r="C111">
            <v>87.3</v>
          </cell>
          <cell r="D111" t="str">
            <v>Nguyễn Đỗ Soát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Z111">
            <v>0</v>
          </cell>
          <cell r="AA111">
            <v>1085654</v>
          </cell>
          <cell r="AB111">
            <v>213716</v>
          </cell>
          <cell r="AF111">
            <v>436500</v>
          </cell>
          <cell r="AG111">
            <v>1735870</v>
          </cell>
          <cell r="AH111">
            <v>732386</v>
          </cell>
          <cell r="AI111">
            <v>173644</v>
          </cell>
          <cell r="AM111">
            <v>436500</v>
          </cell>
          <cell r="AN111">
            <v>1342530</v>
          </cell>
          <cell r="AO111">
            <v>996619</v>
          </cell>
          <cell r="AT111">
            <v>436500</v>
          </cell>
          <cell r="AU111">
            <v>1433119</v>
          </cell>
          <cell r="AV111">
            <v>1410201</v>
          </cell>
          <cell r="BA111">
            <v>436500</v>
          </cell>
          <cell r="BB111">
            <v>1846701</v>
          </cell>
          <cell r="BH111">
            <v>436500</v>
          </cell>
          <cell r="BI111">
            <v>436500</v>
          </cell>
          <cell r="BO111">
            <v>436500</v>
          </cell>
          <cell r="BP111">
            <v>436500</v>
          </cell>
          <cell r="BV111">
            <v>436500</v>
          </cell>
          <cell r="BW111">
            <v>436500</v>
          </cell>
          <cell r="BY111">
            <v>0</v>
          </cell>
          <cell r="CA111">
            <v>0</v>
          </cell>
          <cell r="CC111">
            <v>436500</v>
          </cell>
          <cell r="CD111">
            <v>436500</v>
          </cell>
          <cell r="CF111">
            <v>0</v>
          </cell>
          <cell r="CH111">
            <v>0</v>
          </cell>
          <cell r="CJ111">
            <v>436500</v>
          </cell>
          <cell r="CK111">
            <v>436500</v>
          </cell>
          <cell r="CL111">
            <v>8540720</v>
          </cell>
        </row>
        <row r="112">
          <cell r="B112">
            <v>1506</v>
          </cell>
          <cell r="C112">
            <v>87.3</v>
          </cell>
          <cell r="D112" t="str">
            <v>Đào Thị Thúy Hằng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Y112">
            <v>436500</v>
          </cell>
          <cell r="Z112">
            <v>436500</v>
          </cell>
          <cell r="AF112">
            <v>436500</v>
          </cell>
          <cell r="AG112">
            <v>436500</v>
          </cell>
          <cell r="AH112">
            <v>703665</v>
          </cell>
          <cell r="AM112">
            <v>436500</v>
          </cell>
          <cell r="AN112">
            <v>1140165</v>
          </cell>
          <cell r="AO112">
            <v>1154584</v>
          </cell>
          <cell r="AT112">
            <v>436500</v>
          </cell>
          <cell r="AU112">
            <v>1591084</v>
          </cell>
          <cell r="AV112">
            <v>1269468</v>
          </cell>
          <cell r="BA112">
            <v>436500</v>
          </cell>
          <cell r="BB112">
            <v>1705968</v>
          </cell>
          <cell r="BH112">
            <v>436500</v>
          </cell>
          <cell r="BI112">
            <v>436500</v>
          </cell>
          <cell r="BL112">
            <v>800000</v>
          </cell>
          <cell r="BM112">
            <v>120000</v>
          </cell>
          <cell r="BN112">
            <v>25000</v>
          </cell>
          <cell r="BO112">
            <v>436500</v>
          </cell>
          <cell r="BP112">
            <v>1381500</v>
          </cell>
          <cell r="BV112">
            <v>436500</v>
          </cell>
          <cell r="BW112">
            <v>436500</v>
          </cell>
          <cell r="CC112">
            <v>436500</v>
          </cell>
          <cell r="CD112">
            <v>436500</v>
          </cell>
          <cell r="CJ112">
            <v>436500</v>
          </cell>
          <cell r="CK112">
            <v>436500</v>
          </cell>
          <cell r="CL112">
            <v>8437717</v>
          </cell>
        </row>
        <row r="113">
          <cell r="B113">
            <v>1507</v>
          </cell>
          <cell r="C113">
            <v>87.3</v>
          </cell>
          <cell r="D113" t="str">
            <v>Hoàng Thị Côi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Z113">
            <v>0</v>
          </cell>
          <cell r="AG113">
            <v>0</v>
          </cell>
          <cell r="AN113">
            <v>0</v>
          </cell>
          <cell r="AU113">
            <v>0</v>
          </cell>
          <cell r="BB113">
            <v>0</v>
          </cell>
          <cell r="BI113">
            <v>0</v>
          </cell>
          <cell r="BP113">
            <v>0</v>
          </cell>
          <cell r="BW113">
            <v>0</v>
          </cell>
          <cell r="CD113">
            <v>0</v>
          </cell>
          <cell r="CK113">
            <v>0</v>
          </cell>
          <cell r="CL113">
            <v>0</v>
          </cell>
        </row>
        <row r="114">
          <cell r="B114">
            <v>1508</v>
          </cell>
          <cell r="C114">
            <v>85.04</v>
          </cell>
          <cell r="D114" t="str">
            <v>Nguyễn Thanh Hùng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1068421</v>
          </cell>
          <cell r="N114">
            <v>280502</v>
          </cell>
          <cell r="O114">
            <v>0</v>
          </cell>
          <cell r="P114">
            <v>145000</v>
          </cell>
          <cell r="Q114">
            <v>0</v>
          </cell>
          <cell r="R114">
            <v>0</v>
          </cell>
          <cell r="S114">
            <v>1493923</v>
          </cell>
          <cell r="T114">
            <v>1033956</v>
          </cell>
          <cell r="U114">
            <v>293860</v>
          </cell>
          <cell r="Y114">
            <v>425200</v>
          </cell>
          <cell r="Z114">
            <v>1753016</v>
          </cell>
          <cell r="AA114">
            <v>1111503</v>
          </cell>
          <cell r="AB114">
            <v>360646</v>
          </cell>
          <cell r="AC114">
            <v>240000</v>
          </cell>
          <cell r="AD114">
            <v>120000</v>
          </cell>
          <cell r="AE114">
            <v>25000</v>
          </cell>
          <cell r="AF114">
            <v>425200</v>
          </cell>
          <cell r="AG114">
            <v>2282349</v>
          </cell>
          <cell r="AH114">
            <v>875991</v>
          </cell>
          <cell r="AI114">
            <v>293860</v>
          </cell>
          <cell r="AK114">
            <v>120000</v>
          </cell>
          <cell r="AL114">
            <v>25000</v>
          </cell>
          <cell r="AM114">
            <v>425200</v>
          </cell>
          <cell r="AN114">
            <v>1740051</v>
          </cell>
          <cell r="AO114">
            <v>1935795</v>
          </cell>
          <cell r="AT114">
            <v>425200</v>
          </cell>
          <cell r="AU114">
            <v>2360995</v>
          </cell>
          <cell r="AV114">
            <v>2102377</v>
          </cell>
          <cell r="BA114">
            <v>425200</v>
          </cell>
          <cell r="BB114">
            <v>2527577</v>
          </cell>
          <cell r="BH114">
            <v>425200</v>
          </cell>
          <cell r="BI114">
            <v>425200</v>
          </cell>
          <cell r="BM114">
            <v>120000</v>
          </cell>
          <cell r="BN114">
            <v>25000</v>
          </cell>
          <cell r="BO114">
            <v>425200</v>
          </cell>
          <cell r="BP114">
            <v>570200</v>
          </cell>
          <cell r="BR114">
            <v>170306</v>
          </cell>
          <cell r="BT114">
            <v>120000</v>
          </cell>
          <cell r="BU114">
            <v>25000</v>
          </cell>
          <cell r="BV114">
            <v>425200</v>
          </cell>
          <cell r="BW114">
            <v>740506</v>
          </cell>
          <cell r="CC114">
            <v>425200</v>
          </cell>
          <cell r="CD114">
            <v>425200</v>
          </cell>
          <cell r="CJ114">
            <v>425200</v>
          </cell>
          <cell r="CK114">
            <v>425200</v>
          </cell>
          <cell r="CL114">
            <v>14744217</v>
          </cell>
        </row>
        <row r="115">
          <cell r="B115">
            <v>1509</v>
          </cell>
          <cell r="C115">
            <v>89.63</v>
          </cell>
          <cell r="D115" t="str">
            <v>Nguyễn Mạnh Hưng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Z115">
            <v>0</v>
          </cell>
          <cell r="AG115">
            <v>0</v>
          </cell>
          <cell r="AN115">
            <v>0</v>
          </cell>
          <cell r="AU115">
            <v>0</v>
          </cell>
          <cell r="BB115">
            <v>0</v>
          </cell>
          <cell r="BI115">
            <v>0</v>
          </cell>
          <cell r="BP115">
            <v>0</v>
          </cell>
          <cell r="BW115">
            <v>0</v>
          </cell>
          <cell r="CD115">
            <v>0</v>
          </cell>
          <cell r="CK115">
            <v>0</v>
          </cell>
          <cell r="CL115">
            <v>0</v>
          </cell>
        </row>
        <row r="116">
          <cell r="B116">
            <v>1510</v>
          </cell>
          <cell r="C116">
            <v>103.53</v>
          </cell>
          <cell r="D116" t="str">
            <v>Nguyễn Tuấn Cường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Z116">
            <v>0</v>
          </cell>
          <cell r="AG116">
            <v>0</v>
          </cell>
          <cell r="AM116">
            <v>517650</v>
          </cell>
          <cell r="AN116">
            <v>517650</v>
          </cell>
          <cell r="AT116">
            <v>517650</v>
          </cell>
          <cell r="AU116">
            <v>517650</v>
          </cell>
          <cell r="BA116">
            <v>517650</v>
          </cell>
          <cell r="BB116">
            <v>517650</v>
          </cell>
          <cell r="BH116">
            <v>517650</v>
          </cell>
          <cell r="BI116">
            <v>517650</v>
          </cell>
          <cell r="BO116">
            <v>517650</v>
          </cell>
          <cell r="BP116">
            <v>517650</v>
          </cell>
          <cell r="BV116">
            <v>517650</v>
          </cell>
          <cell r="BW116">
            <v>517650</v>
          </cell>
          <cell r="CC116">
            <v>517650</v>
          </cell>
          <cell r="CD116">
            <v>517650</v>
          </cell>
          <cell r="CJ116">
            <v>517650</v>
          </cell>
          <cell r="CK116">
            <v>517650</v>
          </cell>
          <cell r="CL116">
            <v>4141200</v>
          </cell>
        </row>
        <row r="117">
          <cell r="B117">
            <v>1601</v>
          </cell>
          <cell r="C117">
            <v>103.53</v>
          </cell>
          <cell r="D117" t="str">
            <v>Hoàng Thị Nhị Hà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674944</v>
          </cell>
          <cell r="U117">
            <v>146930</v>
          </cell>
          <cell r="W117">
            <v>180000</v>
          </cell>
          <cell r="Y117">
            <v>517650</v>
          </cell>
          <cell r="Z117">
            <v>1519524</v>
          </cell>
          <cell r="AA117">
            <v>907584</v>
          </cell>
          <cell r="AB117">
            <v>213716</v>
          </cell>
          <cell r="AF117">
            <v>517650</v>
          </cell>
          <cell r="AG117">
            <v>1638950</v>
          </cell>
          <cell r="AH117">
            <v>651967</v>
          </cell>
          <cell r="AI117">
            <v>160287</v>
          </cell>
          <cell r="AM117">
            <v>517650</v>
          </cell>
          <cell r="AN117">
            <v>1329904</v>
          </cell>
          <cell r="AO117">
            <v>1235003</v>
          </cell>
          <cell r="AT117">
            <v>517650</v>
          </cell>
          <cell r="AU117">
            <v>1752653</v>
          </cell>
          <cell r="AV117">
            <v>1433178</v>
          </cell>
          <cell r="BA117">
            <v>517650</v>
          </cell>
          <cell r="BB117">
            <v>1950828</v>
          </cell>
          <cell r="BH117">
            <v>517650</v>
          </cell>
          <cell r="BI117">
            <v>517650</v>
          </cell>
          <cell r="BO117">
            <v>517650</v>
          </cell>
          <cell r="BP117">
            <v>517650</v>
          </cell>
          <cell r="BV117">
            <v>517650</v>
          </cell>
          <cell r="BW117">
            <v>517650</v>
          </cell>
          <cell r="CC117">
            <v>517650</v>
          </cell>
          <cell r="CD117">
            <v>517650</v>
          </cell>
          <cell r="CJ117">
            <v>517650</v>
          </cell>
          <cell r="CK117">
            <v>517650</v>
          </cell>
          <cell r="CL117">
            <v>10780109</v>
          </cell>
        </row>
        <row r="118">
          <cell r="B118">
            <v>1602</v>
          </cell>
          <cell r="C118">
            <v>89.63</v>
          </cell>
          <cell r="D118" t="str">
            <v>Đặng Việt Lâm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672071</v>
          </cell>
          <cell r="U118">
            <v>133573</v>
          </cell>
          <cell r="W118">
            <v>120000</v>
          </cell>
          <cell r="Y118">
            <v>448150</v>
          </cell>
          <cell r="Z118">
            <v>1373794</v>
          </cell>
          <cell r="AA118">
            <v>772595</v>
          </cell>
          <cell r="AB118">
            <v>160287</v>
          </cell>
          <cell r="AD118">
            <v>120000</v>
          </cell>
          <cell r="AF118">
            <v>448150</v>
          </cell>
          <cell r="AG118">
            <v>1501032</v>
          </cell>
          <cell r="AH118">
            <v>712281</v>
          </cell>
          <cell r="AI118">
            <v>200359</v>
          </cell>
          <cell r="AK118">
            <v>120000</v>
          </cell>
          <cell r="AM118">
            <v>448150</v>
          </cell>
          <cell r="AN118">
            <v>1480790</v>
          </cell>
          <cell r="AO118">
            <v>1191922</v>
          </cell>
          <cell r="AT118">
            <v>448150</v>
          </cell>
          <cell r="AU118">
            <v>1640072</v>
          </cell>
          <cell r="AV118">
            <v>1306806</v>
          </cell>
          <cell r="AW118">
            <v>162196</v>
          </cell>
          <cell r="AY118">
            <v>120000</v>
          </cell>
          <cell r="BA118">
            <v>448150</v>
          </cell>
          <cell r="BB118">
            <v>2037152</v>
          </cell>
          <cell r="BD118">
            <v>275733</v>
          </cell>
          <cell r="BF118">
            <v>120000</v>
          </cell>
          <cell r="BH118">
            <v>448150</v>
          </cell>
          <cell r="BI118">
            <v>843883</v>
          </cell>
          <cell r="BM118">
            <v>120000</v>
          </cell>
          <cell r="BO118">
            <v>448150</v>
          </cell>
          <cell r="BP118">
            <v>568150</v>
          </cell>
          <cell r="BR118">
            <v>105427</v>
          </cell>
          <cell r="BT118">
            <v>120000</v>
          </cell>
          <cell r="BV118">
            <v>448150</v>
          </cell>
          <cell r="BW118">
            <v>673577</v>
          </cell>
          <cell r="BY118">
            <v>129757</v>
          </cell>
          <cell r="CA118">
            <v>120000</v>
          </cell>
          <cell r="CC118">
            <v>448150</v>
          </cell>
          <cell r="CD118">
            <v>697907</v>
          </cell>
          <cell r="CF118">
            <v>113537</v>
          </cell>
          <cell r="CH118">
            <v>120000</v>
          </cell>
          <cell r="CJ118">
            <v>448150</v>
          </cell>
          <cell r="CK118">
            <v>681687</v>
          </cell>
          <cell r="CL118">
            <v>11498044</v>
          </cell>
        </row>
        <row r="119">
          <cell r="B119">
            <v>1603</v>
          </cell>
          <cell r="C119">
            <v>85.04</v>
          </cell>
          <cell r="D119" t="str">
            <v>Trần Nguyễn Dũng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Z119">
            <v>0</v>
          </cell>
          <cell r="AG119">
            <v>0</v>
          </cell>
          <cell r="AN119">
            <v>0</v>
          </cell>
          <cell r="AU119">
            <v>0</v>
          </cell>
          <cell r="BB119">
            <v>0</v>
          </cell>
          <cell r="BI119">
            <v>0</v>
          </cell>
          <cell r="BP119">
            <v>0</v>
          </cell>
          <cell r="BW119">
            <v>0</v>
          </cell>
          <cell r="CD119">
            <v>0</v>
          </cell>
          <cell r="CK119">
            <v>0</v>
          </cell>
          <cell r="CL119">
            <v>0</v>
          </cell>
        </row>
        <row r="120">
          <cell r="B120">
            <v>1604</v>
          </cell>
          <cell r="C120">
            <v>87.3</v>
          </cell>
          <cell r="D120" t="str">
            <v>Nguyễn Kim Anh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Z120">
            <v>0</v>
          </cell>
          <cell r="AA120">
            <v>979386</v>
          </cell>
          <cell r="AB120">
            <v>133573</v>
          </cell>
          <cell r="AD120">
            <v>0</v>
          </cell>
          <cell r="AF120">
            <v>436500</v>
          </cell>
          <cell r="AG120">
            <v>1549459</v>
          </cell>
          <cell r="AH120">
            <v>976514</v>
          </cell>
          <cell r="AI120">
            <v>93501</v>
          </cell>
          <cell r="AK120">
            <v>0</v>
          </cell>
          <cell r="AM120">
            <v>436500</v>
          </cell>
          <cell r="AN120">
            <v>1506515</v>
          </cell>
          <cell r="AO120">
            <v>1573911</v>
          </cell>
          <cell r="AP120">
            <v>72988</v>
          </cell>
          <cell r="AR120">
            <v>0</v>
          </cell>
          <cell r="AT120">
            <v>436500</v>
          </cell>
          <cell r="AU120">
            <v>2083399</v>
          </cell>
          <cell r="AV120">
            <v>1680179</v>
          </cell>
          <cell r="AW120">
            <v>72988</v>
          </cell>
          <cell r="AY120">
            <v>0</v>
          </cell>
          <cell r="BA120">
            <v>436500</v>
          </cell>
          <cell r="BB120">
            <v>2189667</v>
          </cell>
          <cell r="BD120">
            <v>0</v>
          </cell>
          <cell r="BF120">
            <v>0</v>
          </cell>
          <cell r="BH120">
            <v>436500</v>
          </cell>
          <cell r="BI120">
            <v>436500</v>
          </cell>
          <cell r="BM120">
            <v>0</v>
          </cell>
          <cell r="BO120">
            <v>436500</v>
          </cell>
          <cell r="BP120">
            <v>436500</v>
          </cell>
          <cell r="BR120">
            <v>0</v>
          </cell>
          <cell r="BT120">
            <v>0</v>
          </cell>
          <cell r="BV120">
            <v>436500</v>
          </cell>
          <cell r="BW120">
            <v>436500</v>
          </cell>
          <cell r="BY120">
            <v>0</v>
          </cell>
          <cell r="CA120">
            <v>0</v>
          </cell>
          <cell r="CC120">
            <v>436500</v>
          </cell>
          <cell r="CD120">
            <v>436500</v>
          </cell>
          <cell r="CF120">
            <v>0</v>
          </cell>
          <cell r="CH120">
            <v>0</v>
          </cell>
          <cell r="CJ120">
            <v>436500</v>
          </cell>
          <cell r="CK120">
            <v>436500</v>
          </cell>
          <cell r="CL120">
            <v>9511540</v>
          </cell>
        </row>
        <row r="121">
          <cell r="B121">
            <v>1605</v>
          </cell>
          <cell r="C121">
            <v>87.3</v>
          </cell>
          <cell r="D121" t="str">
            <v>Mai Xuân Văn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Z121">
            <v>0</v>
          </cell>
          <cell r="AG121">
            <v>0</v>
          </cell>
          <cell r="AN121">
            <v>0</v>
          </cell>
          <cell r="AO121">
            <v>422199</v>
          </cell>
          <cell r="AT121">
            <v>436500</v>
          </cell>
          <cell r="AU121">
            <v>858699</v>
          </cell>
          <cell r="AV121">
            <v>508362</v>
          </cell>
          <cell r="BB121">
            <v>508362</v>
          </cell>
          <cell r="BI121">
            <v>0</v>
          </cell>
          <cell r="BL121">
            <v>0</v>
          </cell>
          <cell r="BM121">
            <v>0</v>
          </cell>
          <cell r="BO121">
            <v>436500</v>
          </cell>
          <cell r="BP121">
            <v>436500</v>
          </cell>
          <cell r="BR121">
            <v>0</v>
          </cell>
          <cell r="BS121">
            <v>0</v>
          </cell>
          <cell r="BT121">
            <v>0</v>
          </cell>
          <cell r="BV121">
            <v>436500</v>
          </cell>
          <cell r="BW121">
            <v>436500</v>
          </cell>
          <cell r="BY121">
            <v>0</v>
          </cell>
          <cell r="BZ121">
            <v>0</v>
          </cell>
          <cell r="CA121">
            <v>0</v>
          </cell>
          <cell r="CC121">
            <v>436500</v>
          </cell>
          <cell r="CD121">
            <v>436500</v>
          </cell>
          <cell r="CF121">
            <v>0</v>
          </cell>
          <cell r="CG121">
            <v>0</v>
          </cell>
          <cell r="CH121">
            <v>0</v>
          </cell>
          <cell r="CJ121">
            <v>436500</v>
          </cell>
          <cell r="CK121">
            <v>436500</v>
          </cell>
          <cell r="CL121">
            <v>3113061</v>
          </cell>
        </row>
        <row r="122">
          <cell r="B122">
            <v>1606</v>
          </cell>
          <cell r="C122">
            <v>87.3</v>
          </cell>
          <cell r="D122" t="str">
            <v>Khúc Thị Huyên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Z122">
            <v>0</v>
          </cell>
          <cell r="AG122">
            <v>0</v>
          </cell>
          <cell r="AN122">
            <v>0</v>
          </cell>
          <cell r="AU122">
            <v>0</v>
          </cell>
          <cell r="BB122">
            <v>0</v>
          </cell>
          <cell r="BI122">
            <v>0</v>
          </cell>
          <cell r="BP122">
            <v>0</v>
          </cell>
          <cell r="BW122">
            <v>0</v>
          </cell>
          <cell r="CD122">
            <v>0</v>
          </cell>
          <cell r="CK122">
            <v>0</v>
          </cell>
          <cell r="CL122">
            <v>0</v>
          </cell>
        </row>
        <row r="123">
          <cell r="B123">
            <v>1607</v>
          </cell>
          <cell r="C123">
            <v>87.3</v>
          </cell>
          <cell r="D123" t="str">
            <v>Nguyễn Xuân Điệp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Z123">
            <v>0</v>
          </cell>
          <cell r="AG123">
            <v>0</v>
          </cell>
          <cell r="AN123">
            <v>0</v>
          </cell>
          <cell r="AU123">
            <v>0</v>
          </cell>
          <cell r="BB123">
            <v>0</v>
          </cell>
          <cell r="BI123">
            <v>0</v>
          </cell>
          <cell r="BP123">
            <v>0</v>
          </cell>
          <cell r="BW123">
            <v>0</v>
          </cell>
          <cell r="CD123">
            <v>0</v>
          </cell>
          <cell r="CK123">
            <v>0</v>
          </cell>
          <cell r="CL123">
            <v>0</v>
          </cell>
        </row>
        <row r="124">
          <cell r="B124">
            <v>1608</v>
          </cell>
          <cell r="C124">
            <v>85.04</v>
          </cell>
          <cell r="D124" t="str">
            <v xml:space="preserve">Nguyễn Xuân Thảo 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Z124">
            <v>0</v>
          </cell>
          <cell r="AG124">
            <v>0</v>
          </cell>
          <cell r="AN124">
            <v>0</v>
          </cell>
          <cell r="AU124">
            <v>0</v>
          </cell>
          <cell r="AV124">
            <v>1740493</v>
          </cell>
          <cell r="BA124">
            <v>425200</v>
          </cell>
          <cell r="BB124">
            <v>2165693</v>
          </cell>
          <cell r="BH124">
            <v>425200</v>
          </cell>
          <cell r="BI124">
            <v>425200</v>
          </cell>
          <cell r="BO124">
            <v>425200</v>
          </cell>
          <cell r="BP124">
            <v>425200</v>
          </cell>
          <cell r="BV124">
            <v>425200</v>
          </cell>
          <cell r="BW124">
            <v>425200</v>
          </cell>
          <cell r="CC124">
            <v>425200</v>
          </cell>
          <cell r="CD124">
            <v>425200</v>
          </cell>
          <cell r="CJ124">
            <v>425200</v>
          </cell>
          <cell r="CK124">
            <v>425200</v>
          </cell>
          <cell r="CL124">
            <v>4291693</v>
          </cell>
        </row>
        <row r="125">
          <cell r="B125">
            <v>1609</v>
          </cell>
          <cell r="C125">
            <v>89.63</v>
          </cell>
          <cell r="D125" t="str">
            <v>Nguyễn Viết Tiến Hoàn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Z125">
            <v>0</v>
          </cell>
          <cell r="AG125">
            <v>0</v>
          </cell>
          <cell r="AN125">
            <v>0</v>
          </cell>
          <cell r="AU125">
            <v>0</v>
          </cell>
          <cell r="BB125">
            <v>0</v>
          </cell>
          <cell r="BI125">
            <v>0</v>
          </cell>
          <cell r="BP125">
            <v>0</v>
          </cell>
          <cell r="BW125">
            <v>0</v>
          </cell>
          <cell r="CD125">
            <v>0</v>
          </cell>
          <cell r="CK125">
            <v>0</v>
          </cell>
          <cell r="CL125">
            <v>0</v>
          </cell>
        </row>
        <row r="126">
          <cell r="B126">
            <v>1610</v>
          </cell>
          <cell r="C126">
            <v>103.53</v>
          </cell>
          <cell r="D126" t="str">
            <v>Nguyễn Vĩnh Tưởng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Z126">
            <v>0</v>
          </cell>
          <cell r="AG126">
            <v>0</v>
          </cell>
          <cell r="AN126">
            <v>0</v>
          </cell>
          <cell r="AU126">
            <v>0</v>
          </cell>
          <cell r="BB126">
            <v>0</v>
          </cell>
          <cell r="BI126">
            <v>0</v>
          </cell>
          <cell r="BP126">
            <v>0</v>
          </cell>
          <cell r="BW126">
            <v>0</v>
          </cell>
          <cell r="CD126">
            <v>0</v>
          </cell>
          <cell r="CF126">
            <v>0</v>
          </cell>
          <cell r="CH126">
            <v>0</v>
          </cell>
          <cell r="CK126">
            <v>0</v>
          </cell>
          <cell r="CL126">
            <v>0</v>
          </cell>
        </row>
        <row r="127">
          <cell r="B127">
            <v>1701</v>
          </cell>
          <cell r="C127">
            <v>103.53</v>
          </cell>
          <cell r="D127" t="str">
            <v>Phạm Minh Hưng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Z127">
            <v>0</v>
          </cell>
          <cell r="AF127">
            <v>517650</v>
          </cell>
          <cell r="AG127">
            <v>517650</v>
          </cell>
          <cell r="AH127">
            <v>68930</v>
          </cell>
          <cell r="AI127">
            <v>53429</v>
          </cell>
          <cell r="AM127">
            <v>517650</v>
          </cell>
          <cell r="AN127">
            <v>640009</v>
          </cell>
          <cell r="AO127">
            <v>14361</v>
          </cell>
          <cell r="AT127">
            <v>517650</v>
          </cell>
          <cell r="AU127">
            <v>532011</v>
          </cell>
          <cell r="BA127">
            <v>517650</v>
          </cell>
          <cell r="BB127">
            <v>517650</v>
          </cell>
          <cell r="BI127">
            <v>0</v>
          </cell>
          <cell r="BO127">
            <v>517650</v>
          </cell>
          <cell r="BP127">
            <v>517650</v>
          </cell>
          <cell r="BV127">
            <v>517650</v>
          </cell>
          <cell r="BW127">
            <v>517650</v>
          </cell>
          <cell r="CC127">
            <v>517650</v>
          </cell>
          <cell r="CD127">
            <v>517650</v>
          </cell>
          <cell r="CJ127">
            <v>517650</v>
          </cell>
          <cell r="CK127">
            <v>517650</v>
          </cell>
          <cell r="CL127">
            <v>4277920</v>
          </cell>
        </row>
        <row r="128">
          <cell r="B128">
            <v>1702</v>
          </cell>
          <cell r="C128">
            <v>89.63</v>
          </cell>
          <cell r="D128" t="str">
            <v>Trần Văn Hòa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Z128">
            <v>0</v>
          </cell>
          <cell r="AG128">
            <v>0</v>
          </cell>
          <cell r="AN128">
            <v>0</v>
          </cell>
          <cell r="AO128">
            <v>0</v>
          </cell>
          <cell r="AQ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BA128">
            <v>0</v>
          </cell>
          <cell r="BB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</row>
        <row r="129">
          <cell r="B129">
            <v>1703</v>
          </cell>
          <cell r="C129">
            <v>85.04</v>
          </cell>
          <cell r="D129" t="str">
            <v>Nguyễn Trọng Phúc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Z129">
            <v>0</v>
          </cell>
          <cell r="AA129">
            <v>927688</v>
          </cell>
          <cell r="AF129">
            <v>425200</v>
          </cell>
          <cell r="AG129">
            <v>1352888</v>
          </cell>
          <cell r="AH129">
            <v>646223</v>
          </cell>
          <cell r="AM129">
            <v>425200</v>
          </cell>
          <cell r="AN129">
            <v>1071423</v>
          </cell>
          <cell r="AO129">
            <v>1177561</v>
          </cell>
          <cell r="AT129">
            <v>425200</v>
          </cell>
          <cell r="AU129">
            <v>1602761</v>
          </cell>
          <cell r="AV129">
            <v>1456155</v>
          </cell>
          <cell r="BA129">
            <v>425200</v>
          </cell>
          <cell r="BB129">
            <v>1881355</v>
          </cell>
          <cell r="BH129">
            <v>425200</v>
          </cell>
          <cell r="BI129">
            <v>425200</v>
          </cell>
          <cell r="BO129">
            <v>425200</v>
          </cell>
          <cell r="BP129">
            <v>425200</v>
          </cell>
          <cell r="BV129">
            <v>425200</v>
          </cell>
          <cell r="BW129">
            <v>425200</v>
          </cell>
          <cell r="CC129">
            <v>425200</v>
          </cell>
          <cell r="CD129">
            <v>425200</v>
          </cell>
          <cell r="CJ129">
            <v>425200</v>
          </cell>
          <cell r="CK129">
            <v>425200</v>
          </cell>
          <cell r="CL129">
            <v>8034427</v>
          </cell>
        </row>
        <row r="130">
          <cell r="B130">
            <v>1704</v>
          </cell>
          <cell r="C130">
            <v>87.3</v>
          </cell>
          <cell r="D130" t="str">
            <v>Lê Hữu Ngọc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Z130">
            <v>0</v>
          </cell>
          <cell r="AA130">
            <v>1527957</v>
          </cell>
          <cell r="AB130">
            <v>307217</v>
          </cell>
          <cell r="AF130">
            <v>436500</v>
          </cell>
          <cell r="AG130">
            <v>2271674</v>
          </cell>
          <cell r="AH130">
            <v>1209154</v>
          </cell>
          <cell r="AI130">
            <v>227073</v>
          </cell>
          <cell r="AM130">
            <v>436500</v>
          </cell>
          <cell r="AN130">
            <v>1872727</v>
          </cell>
          <cell r="AO130">
            <v>1573911</v>
          </cell>
          <cell r="AT130">
            <v>436500</v>
          </cell>
          <cell r="AU130">
            <v>2010411</v>
          </cell>
          <cell r="AV130">
            <v>2119610</v>
          </cell>
          <cell r="BA130">
            <v>436500</v>
          </cell>
          <cell r="BB130">
            <v>2556110</v>
          </cell>
          <cell r="BH130">
            <v>436500</v>
          </cell>
          <cell r="BI130">
            <v>436500</v>
          </cell>
          <cell r="BO130">
            <v>436500</v>
          </cell>
          <cell r="BP130">
            <v>436500</v>
          </cell>
          <cell r="BV130">
            <v>436500</v>
          </cell>
          <cell r="BW130">
            <v>436500</v>
          </cell>
          <cell r="CC130">
            <v>436500</v>
          </cell>
          <cell r="CD130">
            <v>436500</v>
          </cell>
          <cell r="CJ130">
            <v>436500</v>
          </cell>
          <cell r="CK130">
            <v>436500</v>
          </cell>
          <cell r="CL130">
            <v>10893422</v>
          </cell>
        </row>
        <row r="131">
          <cell r="B131">
            <v>1705</v>
          </cell>
          <cell r="C131">
            <v>87.3</v>
          </cell>
          <cell r="D131" t="str">
            <v>Vũ Thị Khánh Ly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1121575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1121575</v>
          </cell>
          <cell r="T131">
            <v>861630</v>
          </cell>
          <cell r="U131">
            <v>173644</v>
          </cell>
          <cell r="Y131">
            <v>436500</v>
          </cell>
          <cell r="Z131">
            <v>1471774</v>
          </cell>
          <cell r="AA131">
            <v>956409</v>
          </cell>
          <cell r="AB131">
            <v>173644</v>
          </cell>
          <cell r="AF131">
            <v>436500</v>
          </cell>
          <cell r="AG131">
            <v>1566553</v>
          </cell>
          <cell r="AH131">
            <v>666327</v>
          </cell>
          <cell r="AI131">
            <v>160287</v>
          </cell>
          <cell r="AM131">
            <v>436500</v>
          </cell>
          <cell r="AN131">
            <v>1263114</v>
          </cell>
          <cell r="AO131">
            <v>1298189</v>
          </cell>
          <cell r="AT131">
            <v>436500</v>
          </cell>
          <cell r="AU131">
            <v>1734689</v>
          </cell>
          <cell r="AV131">
            <v>1548062</v>
          </cell>
          <cell r="BA131">
            <v>436500</v>
          </cell>
          <cell r="BB131">
            <v>1984562</v>
          </cell>
          <cell r="BH131">
            <v>436500</v>
          </cell>
          <cell r="BI131">
            <v>436500</v>
          </cell>
          <cell r="BO131">
            <v>436500</v>
          </cell>
          <cell r="BP131">
            <v>436500</v>
          </cell>
          <cell r="BV131">
            <v>436500</v>
          </cell>
          <cell r="BW131">
            <v>436500</v>
          </cell>
          <cell r="CC131">
            <v>436500</v>
          </cell>
          <cell r="CD131">
            <v>436500</v>
          </cell>
          <cell r="CJ131">
            <v>436500</v>
          </cell>
          <cell r="CK131">
            <v>436500</v>
          </cell>
          <cell r="CL131">
            <v>11324767</v>
          </cell>
        </row>
        <row r="132">
          <cell r="B132">
            <v>1706</v>
          </cell>
          <cell r="C132">
            <v>87.3</v>
          </cell>
          <cell r="D132" t="str">
            <v>Lô Thúy Hương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Z132">
            <v>0</v>
          </cell>
          <cell r="AA132">
            <v>600269</v>
          </cell>
          <cell r="AB132">
            <v>133573</v>
          </cell>
          <cell r="AF132">
            <v>436500</v>
          </cell>
          <cell r="AG132">
            <v>1170342</v>
          </cell>
          <cell r="AH132">
            <v>430815</v>
          </cell>
          <cell r="AI132">
            <v>120215</v>
          </cell>
          <cell r="AM132">
            <v>436500</v>
          </cell>
          <cell r="AN132">
            <v>987530</v>
          </cell>
          <cell r="AO132">
            <v>479641</v>
          </cell>
          <cell r="AT132">
            <v>436500</v>
          </cell>
          <cell r="AU132">
            <v>916141</v>
          </cell>
          <cell r="AV132">
            <v>594525</v>
          </cell>
          <cell r="BA132">
            <v>436500</v>
          </cell>
          <cell r="BB132">
            <v>1031025</v>
          </cell>
          <cell r="BH132">
            <v>436500</v>
          </cell>
          <cell r="BI132">
            <v>436500</v>
          </cell>
          <cell r="BM132">
            <v>120000</v>
          </cell>
          <cell r="BO132">
            <v>436500</v>
          </cell>
          <cell r="BP132">
            <v>556500</v>
          </cell>
          <cell r="BR132">
            <v>48659</v>
          </cell>
          <cell r="BT132">
            <v>120000</v>
          </cell>
          <cell r="BV132">
            <v>436500</v>
          </cell>
          <cell r="BW132">
            <v>605159</v>
          </cell>
          <cell r="CC132">
            <v>436500</v>
          </cell>
          <cell r="CD132">
            <v>436500</v>
          </cell>
          <cell r="CJ132">
            <v>436500</v>
          </cell>
          <cell r="CK132">
            <v>436500</v>
          </cell>
          <cell r="CL132">
            <v>6576197</v>
          </cell>
        </row>
        <row r="133">
          <cell r="B133">
            <v>1707</v>
          </cell>
          <cell r="C133">
            <v>87.3</v>
          </cell>
          <cell r="D133" t="str">
            <v>Vũ Thị Luân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Z133">
            <v>0</v>
          </cell>
          <cell r="AG133">
            <v>0</v>
          </cell>
          <cell r="AN133">
            <v>0</v>
          </cell>
          <cell r="AU133">
            <v>0</v>
          </cell>
          <cell r="BB133">
            <v>0</v>
          </cell>
          <cell r="BI133">
            <v>0</v>
          </cell>
          <cell r="BP133">
            <v>0</v>
          </cell>
          <cell r="BW133">
            <v>0</v>
          </cell>
          <cell r="CD133">
            <v>0</v>
          </cell>
          <cell r="CK133">
            <v>0</v>
          </cell>
          <cell r="CL133">
            <v>0</v>
          </cell>
        </row>
        <row r="134">
          <cell r="B134">
            <v>1708</v>
          </cell>
          <cell r="C134">
            <v>85.04</v>
          </cell>
          <cell r="D134" t="str">
            <v>Nguyễn Tiến Thanh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Z134">
            <v>0</v>
          </cell>
          <cell r="AG134">
            <v>0</v>
          </cell>
          <cell r="AM134">
            <v>425200</v>
          </cell>
          <cell r="AN134">
            <v>425200</v>
          </cell>
          <cell r="AT134">
            <v>425200</v>
          </cell>
          <cell r="AU134">
            <v>425200</v>
          </cell>
          <cell r="BA134">
            <v>425200</v>
          </cell>
          <cell r="BB134">
            <v>425200</v>
          </cell>
          <cell r="BH134">
            <v>425200</v>
          </cell>
          <cell r="BI134">
            <v>425200</v>
          </cell>
          <cell r="BO134">
            <v>425200</v>
          </cell>
          <cell r="BP134">
            <v>425200</v>
          </cell>
          <cell r="BV134">
            <v>425200</v>
          </cell>
          <cell r="BW134">
            <v>425200</v>
          </cell>
          <cell r="CC134">
            <v>425200</v>
          </cell>
          <cell r="CD134">
            <v>425200</v>
          </cell>
          <cell r="CJ134">
            <v>425200</v>
          </cell>
          <cell r="CK134">
            <v>425200</v>
          </cell>
          <cell r="CL134">
            <v>3401600</v>
          </cell>
        </row>
        <row r="135">
          <cell r="B135">
            <v>1709</v>
          </cell>
          <cell r="C135">
            <v>89.63</v>
          </cell>
          <cell r="D135" t="str">
            <v>Nguyễn Thị Phượng Vỹ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Z135">
            <v>0</v>
          </cell>
          <cell r="AG135">
            <v>0</v>
          </cell>
          <cell r="AN135">
            <v>0</v>
          </cell>
          <cell r="AU135">
            <v>0</v>
          </cell>
          <cell r="AV135">
            <v>1461899</v>
          </cell>
          <cell r="BA135">
            <v>448150</v>
          </cell>
          <cell r="BB135">
            <v>1910049</v>
          </cell>
          <cell r="BI135">
            <v>0</v>
          </cell>
          <cell r="BP135">
            <v>0</v>
          </cell>
          <cell r="BW135">
            <v>0</v>
          </cell>
          <cell r="CD135">
            <v>0</v>
          </cell>
          <cell r="CK135">
            <v>0</v>
          </cell>
          <cell r="CL135">
            <v>1910049</v>
          </cell>
        </row>
        <row r="136">
          <cell r="B136">
            <v>1710</v>
          </cell>
          <cell r="C136">
            <v>103.53</v>
          </cell>
          <cell r="D136" t="str">
            <v>Đoàn Kim Oanh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Z136">
            <v>0</v>
          </cell>
          <cell r="AG136">
            <v>0</v>
          </cell>
          <cell r="AN136">
            <v>0</v>
          </cell>
          <cell r="AU136">
            <v>0</v>
          </cell>
          <cell r="BB136">
            <v>0</v>
          </cell>
          <cell r="BI136">
            <v>0</v>
          </cell>
          <cell r="BP136">
            <v>0</v>
          </cell>
          <cell r="BW136">
            <v>0</v>
          </cell>
          <cell r="CD136">
            <v>0</v>
          </cell>
          <cell r="CK136">
            <v>0</v>
          </cell>
          <cell r="CL136">
            <v>0</v>
          </cell>
        </row>
        <row r="137">
          <cell r="B137">
            <v>1801</v>
          </cell>
          <cell r="C137">
            <v>103.53</v>
          </cell>
          <cell r="D137" t="str">
            <v>Trần Thị Thu Hiền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Z137">
            <v>0</v>
          </cell>
          <cell r="AA137">
            <v>1648585</v>
          </cell>
          <cell r="AB137">
            <v>187002</v>
          </cell>
          <cell r="AC137">
            <v>800000</v>
          </cell>
          <cell r="AD137">
            <v>60000</v>
          </cell>
          <cell r="AE137">
            <v>25000</v>
          </cell>
          <cell r="AF137">
            <v>517650</v>
          </cell>
          <cell r="AG137">
            <v>3238237</v>
          </cell>
          <cell r="AH137">
            <v>1599760</v>
          </cell>
          <cell r="AI137">
            <v>173644</v>
          </cell>
          <cell r="AJ137">
            <v>800000</v>
          </cell>
          <cell r="AK137">
            <v>60000</v>
          </cell>
          <cell r="AL137">
            <v>25000</v>
          </cell>
          <cell r="AM137">
            <v>517650</v>
          </cell>
          <cell r="AN137">
            <v>3176054</v>
          </cell>
          <cell r="AO137">
            <v>2412564</v>
          </cell>
          <cell r="AP137">
            <v>129757</v>
          </cell>
          <cell r="AQ137">
            <v>800000</v>
          </cell>
          <cell r="AR137">
            <v>60000</v>
          </cell>
          <cell r="AS137">
            <v>25000</v>
          </cell>
          <cell r="AT137">
            <v>517650</v>
          </cell>
          <cell r="AU137">
            <v>3944971</v>
          </cell>
          <cell r="AV137">
            <v>2300552</v>
          </cell>
          <cell r="BA137">
            <v>517650</v>
          </cell>
          <cell r="BB137">
            <v>2818202</v>
          </cell>
          <cell r="BH137">
            <v>517650</v>
          </cell>
          <cell r="BI137">
            <v>517650</v>
          </cell>
          <cell r="BL137">
            <v>800000</v>
          </cell>
          <cell r="BM137">
            <v>60000</v>
          </cell>
          <cell r="BN137">
            <v>25000</v>
          </cell>
          <cell r="BO137">
            <v>517650</v>
          </cell>
          <cell r="BP137">
            <v>1402650</v>
          </cell>
          <cell r="BR137">
            <v>105427</v>
          </cell>
          <cell r="BS137">
            <v>800000</v>
          </cell>
          <cell r="BT137">
            <v>60000</v>
          </cell>
          <cell r="BU137">
            <v>25000</v>
          </cell>
          <cell r="BV137">
            <v>517650</v>
          </cell>
          <cell r="BW137">
            <v>1508077</v>
          </cell>
          <cell r="BY137">
            <v>129757</v>
          </cell>
          <cell r="BZ137">
            <v>800000</v>
          </cell>
          <cell r="CA137">
            <v>60000</v>
          </cell>
          <cell r="CB137">
            <v>25000</v>
          </cell>
          <cell r="CC137">
            <v>517650</v>
          </cell>
          <cell r="CD137">
            <v>1532407</v>
          </cell>
          <cell r="CF137">
            <v>97318</v>
          </cell>
          <cell r="CG137">
            <v>800000</v>
          </cell>
          <cell r="CH137">
            <v>60000</v>
          </cell>
          <cell r="CI137">
            <v>25000</v>
          </cell>
          <cell r="CJ137">
            <v>517650</v>
          </cell>
          <cell r="CK137">
            <v>1499968</v>
          </cell>
          <cell r="CL137">
            <v>19638216</v>
          </cell>
        </row>
        <row r="138">
          <cell r="B138">
            <v>1802</v>
          </cell>
          <cell r="C138">
            <v>89.63</v>
          </cell>
          <cell r="D138" t="str">
            <v>Nguyễn Thiên Sơn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Z138">
            <v>0</v>
          </cell>
          <cell r="AG138">
            <v>0</v>
          </cell>
          <cell r="AN138">
            <v>0</v>
          </cell>
          <cell r="AU138">
            <v>0</v>
          </cell>
          <cell r="BB138">
            <v>0</v>
          </cell>
          <cell r="BI138">
            <v>0</v>
          </cell>
          <cell r="BP138">
            <v>0</v>
          </cell>
          <cell r="BW138">
            <v>0</v>
          </cell>
          <cell r="CD138">
            <v>0</v>
          </cell>
          <cell r="CK138">
            <v>0</v>
          </cell>
          <cell r="CL138">
            <v>0</v>
          </cell>
        </row>
        <row r="139">
          <cell r="B139">
            <v>1803</v>
          </cell>
          <cell r="C139">
            <v>85.04</v>
          </cell>
          <cell r="D139" t="str">
            <v>Nguyễn Quốc Hùng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Z139">
            <v>0</v>
          </cell>
          <cell r="AG139">
            <v>0</v>
          </cell>
          <cell r="AN139">
            <v>0</v>
          </cell>
          <cell r="AU139">
            <v>0</v>
          </cell>
          <cell r="BB139">
            <v>0</v>
          </cell>
          <cell r="BI139">
            <v>0</v>
          </cell>
          <cell r="BP139">
            <v>0</v>
          </cell>
          <cell r="BW139">
            <v>0</v>
          </cell>
          <cell r="CD139">
            <v>0</v>
          </cell>
          <cell r="CK139">
            <v>0</v>
          </cell>
          <cell r="CL139">
            <v>0</v>
          </cell>
        </row>
        <row r="140">
          <cell r="B140">
            <v>1804</v>
          </cell>
          <cell r="C140">
            <v>87.3</v>
          </cell>
          <cell r="D140" t="str">
            <v>Nguyễn Duy Quảng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Z140">
            <v>0</v>
          </cell>
          <cell r="AG140">
            <v>0</v>
          </cell>
          <cell r="AN140">
            <v>0</v>
          </cell>
          <cell r="AU140">
            <v>0</v>
          </cell>
          <cell r="BB140">
            <v>0</v>
          </cell>
          <cell r="BI140">
            <v>0</v>
          </cell>
          <cell r="BP140">
            <v>0</v>
          </cell>
          <cell r="BW140">
            <v>0</v>
          </cell>
          <cell r="CD140">
            <v>0</v>
          </cell>
          <cell r="CK140">
            <v>0</v>
          </cell>
          <cell r="CL140">
            <v>0</v>
          </cell>
        </row>
        <row r="141">
          <cell r="B141">
            <v>1805</v>
          </cell>
          <cell r="C141">
            <v>87.3</v>
          </cell>
          <cell r="D141" t="str">
            <v>Phạm Huy Thông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1094270</v>
          </cell>
          <cell r="U141">
            <v>267145</v>
          </cell>
          <cell r="W141">
            <v>120000</v>
          </cell>
          <cell r="Y141">
            <v>436500</v>
          </cell>
          <cell r="Z141">
            <v>1917915</v>
          </cell>
          <cell r="AA141">
            <v>956409</v>
          </cell>
          <cell r="AB141">
            <v>280502</v>
          </cell>
          <cell r="AD141">
            <v>120000</v>
          </cell>
          <cell r="AF141">
            <v>436500</v>
          </cell>
          <cell r="AG141">
            <v>1793411</v>
          </cell>
          <cell r="AH141">
            <v>832909</v>
          </cell>
          <cell r="AI141">
            <v>280502</v>
          </cell>
          <cell r="AK141">
            <v>120000</v>
          </cell>
          <cell r="AM141">
            <v>436500</v>
          </cell>
          <cell r="AN141">
            <v>1669911</v>
          </cell>
          <cell r="AO141">
            <v>1154584</v>
          </cell>
          <cell r="AT141">
            <v>436500</v>
          </cell>
          <cell r="AU141">
            <v>1591084</v>
          </cell>
          <cell r="AV141">
            <v>1229259</v>
          </cell>
          <cell r="AY141">
            <v>120000</v>
          </cell>
          <cell r="BA141">
            <v>436500</v>
          </cell>
          <cell r="BB141">
            <v>1785759</v>
          </cell>
          <cell r="BF141">
            <v>120000</v>
          </cell>
          <cell r="BH141">
            <v>436500</v>
          </cell>
          <cell r="BI141">
            <v>556500</v>
          </cell>
          <cell r="BM141">
            <v>120000</v>
          </cell>
          <cell r="BO141">
            <v>436500</v>
          </cell>
          <cell r="BP141">
            <v>556500</v>
          </cell>
          <cell r="BT141">
            <v>120000</v>
          </cell>
          <cell r="BV141">
            <v>436500</v>
          </cell>
          <cell r="BW141">
            <v>556500</v>
          </cell>
          <cell r="BY141">
            <v>170306</v>
          </cell>
          <cell r="CA141">
            <v>120000</v>
          </cell>
          <cell r="CC141">
            <v>436500</v>
          </cell>
          <cell r="CD141">
            <v>726806</v>
          </cell>
          <cell r="CF141">
            <v>145976</v>
          </cell>
          <cell r="CH141">
            <v>120000</v>
          </cell>
          <cell r="CJ141">
            <v>436500</v>
          </cell>
          <cell r="CK141">
            <v>702476</v>
          </cell>
          <cell r="CL141">
            <v>11856862</v>
          </cell>
        </row>
        <row r="142">
          <cell r="B142">
            <v>1806</v>
          </cell>
          <cell r="C142">
            <v>87.3</v>
          </cell>
          <cell r="D142" t="str">
            <v>Nguyễn Đình Quyết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Z142">
            <v>0</v>
          </cell>
          <cell r="AG142">
            <v>0</v>
          </cell>
          <cell r="AN142">
            <v>0</v>
          </cell>
          <cell r="AO142">
            <v>1568167</v>
          </cell>
          <cell r="AT142">
            <v>436500</v>
          </cell>
          <cell r="AU142">
            <v>2004667</v>
          </cell>
          <cell r="AV142">
            <v>1513597</v>
          </cell>
          <cell r="BA142">
            <v>436500</v>
          </cell>
          <cell r="BB142">
            <v>1950097</v>
          </cell>
          <cell r="BH142">
            <v>436500</v>
          </cell>
          <cell r="BI142">
            <v>436500</v>
          </cell>
          <cell r="BO142">
            <v>436500</v>
          </cell>
          <cell r="BP142">
            <v>436500</v>
          </cell>
          <cell r="BV142">
            <v>436500</v>
          </cell>
          <cell r="BW142">
            <v>436500</v>
          </cell>
          <cell r="CC142">
            <v>436500</v>
          </cell>
          <cell r="CD142">
            <v>436500</v>
          </cell>
          <cell r="CJ142">
            <v>436500</v>
          </cell>
          <cell r="CK142">
            <v>436500</v>
          </cell>
          <cell r="CL142">
            <v>6137264</v>
          </cell>
        </row>
        <row r="143">
          <cell r="B143">
            <v>1807</v>
          </cell>
          <cell r="C143">
            <v>87.3</v>
          </cell>
          <cell r="D143" t="str">
            <v>Nguyễn Duy Cường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537083</v>
          </cell>
          <cell r="U143">
            <v>146930</v>
          </cell>
          <cell r="W143">
            <v>60000</v>
          </cell>
          <cell r="Y143">
            <v>436500</v>
          </cell>
          <cell r="Z143">
            <v>1180513</v>
          </cell>
          <cell r="AA143">
            <v>617502</v>
          </cell>
          <cell r="AB143">
            <v>173644</v>
          </cell>
          <cell r="AC143">
            <v>800000</v>
          </cell>
          <cell r="AD143">
            <v>60000</v>
          </cell>
          <cell r="AF143">
            <v>436500</v>
          </cell>
          <cell r="AG143">
            <v>2087646</v>
          </cell>
          <cell r="AH143">
            <v>393478</v>
          </cell>
          <cell r="AI143">
            <v>93501</v>
          </cell>
          <cell r="AJ143">
            <v>800000</v>
          </cell>
          <cell r="AK143">
            <v>60000</v>
          </cell>
          <cell r="AM143">
            <v>436500</v>
          </cell>
          <cell r="AN143">
            <v>1783479</v>
          </cell>
          <cell r="AO143">
            <v>577292</v>
          </cell>
          <cell r="AT143">
            <v>436500</v>
          </cell>
          <cell r="AU143">
            <v>1013792</v>
          </cell>
          <cell r="AV143">
            <v>861630</v>
          </cell>
          <cell r="AW143">
            <v>89208</v>
          </cell>
          <cell r="BA143">
            <v>436500</v>
          </cell>
          <cell r="BB143">
            <v>1387338</v>
          </cell>
          <cell r="BH143">
            <v>436500</v>
          </cell>
          <cell r="BI143">
            <v>436500</v>
          </cell>
          <cell r="BL143">
            <v>800000</v>
          </cell>
          <cell r="BM143">
            <v>60000</v>
          </cell>
          <cell r="BO143">
            <v>436500</v>
          </cell>
          <cell r="BP143">
            <v>1296500</v>
          </cell>
          <cell r="BR143">
            <v>64878</v>
          </cell>
          <cell r="BS143">
            <v>800000</v>
          </cell>
          <cell r="BT143">
            <v>60000</v>
          </cell>
          <cell r="BV143">
            <v>436500</v>
          </cell>
          <cell r="BW143">
            <v>1361378</v>
          </cell>
          <cell r="CC143">
            <v>436500</v>
          </cell>
          <cell r="CD143">
            <v>436500</v>
          </cell>
          <cell r="CJ143">
            <v>436500</v>
          </cell>
          <cell r="CK143">
            <v>436500</v>
          </cell>
          <cell r="CL143">
            <v>11420146</v>
          </cell>
        </row>
        <row r="144">
          <cell r="B144">
            <v>1808</v>
          </cell>
          <cell r="C144">
            <v>85.04</v>
          </cell>
          <cell r="D144" t="str">
            <v>Trần Nam Bình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Z144">
            <v>0</v>
          </cell>
          <cell r="AG144">
            <v>0</v>
          </cell>
          <cell r="AN144">
            <v>0</v>
          </cell>
          <cell r="AU144">
            <v>0</v>
          </cell>
          <cell r="BB144">
            <v>0</v>
          </cell>
          <cell r="BI144">
            <v>0</v>
          </cell>
          <cell r="BP144">
            <v>0</v>
          </cell>
          <cell r="BW144">
            <v>0</v>
          </cell>
          <cell r="CD144">
            <v>0</v>
          </cell>
          <cell r="CK144">
            <v>0</v>
          </cell>
          <cell r="CL144">
            <v>0</v>
          </cell>
        </row>
        <row r="145">
          <cell r="B145">
            <v>1809</v>
          </cell>
          <cell r="C145">
            <v>89.63</v>
          </cell>
          <cell r="D145" t="str">
            <v>Nguyễn Thị Thu Hương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Z145">
            <v>0</v>
          </cell>
          <cell r="AG145">
            <v>0</v>
          </cell>
          <cell r="AN145">
            <v>0</v>
          </cell>
          <cell r="AU145">
            <v>0</v>
          </cell>
          <cell r="BB145">
            <v>0</v>
          </cell>
          <cell r="BI145">
            <v>0</v>
          </cell>
          <cell r="BP145">
            <v>0</v>
          </cell>
          <cell r="BW145">
            <v>0</v>
          </cell>
          <cell r="CD145">
            <v>0</v>
          </cell>
          <cell r="CK145">
            <v>0</v>
          </cell>
          <cell r="CL145">
            <v>0</v>
          </cell>
        </row>
        <row r="146">
          <cell r="B146">
            <v>1810</v>
          </cell>
          <cell r="C146">
            <v>103.53</v>
          </cell>
          <cell r="D146" t="str">
            <v>Đỗ Quốc Huy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Z146">
            <v>0</v>
          </cell>
          <cell r="AG146">
            <v>0</v>
          </cell>
          <cell r="AN146">
            <v>0</v>
          </cell>
          <cell r="AO146">
            <v>769723</v>
          </cell>
          <cell r="AT146">
            <v>517650</v>
          </cell>
          <cell r="AU146">
            <v>1287373</v>
          </cell>
          <cell r="AV146">
            <v>1059805</v>
          </cell>
          <cell r="BA146">
            <v>517650</v>
          </cell>
          <cell r="BB146">
            <v>1577455</v>
          </cell>
          <cell r="BH146">
            <v>517650</v>
          </cell>
          <cell r="BI146">
            <v>517650</v>
          </cell>
          <cell r="BO146">
            <v>517650</v>
          </cell>
          <cell r="BP146">
            <v>517650</v>
          </cell>
          <cell r="BV146">
            <v>517650</v>
          </cell>
          <cell r="BW146">
            <v>517650</v>
          </cell>
          <cell r="CC146">
            <v>517650</v>
          </cell>
          <cell r="CD146">
            <v>517650</v>
          </cell>
          <cell r="CJ146">
            <v>517650</v>
          </cell>
          <cell r="CK146">
            <v>517650</v>
          </cell>
          <cell r="CL146">
            <v>5453078</v>
          </cell>
        </row>
        <row r="147">
          <cell r="B147">
            <v>1901</v>
          </cell>
          <cell r="C147">
            <v>103.53</v>
          </cell>
          <cell r="D147" t="str">
            <v>Vũ Thái Bình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Z147">
            <v>0</v>
          </cell>
          <cell r="AG147">
            <v>0</v>
          </cell>
          <cell r="AN147">
            <v>0</v>
          </cell>
          <cell r="AU147">
            <v>0</v>
          </cell>
          <cell r="BB147">
            <v>0</v>
          </cell>
          <cell r="BI147">
            <v>0</v>
          </cell>
          <cell r="BP147">
            <v>0</v>
          </cell>
          <cell r="BW147">
            <v>0</v>
          </cell>
          <cell r="CD147">
            <v>0</v>
          </cell>
          <cell r="CK147">
            <v>0</v>
          </cell>
          <cell r="CL147">
            <v>0</v>
          </cell>
        </row>
        <row r="148">
          <cell r="B148">
            <v>1902</v>
          </cell>
          <cell r="C148">
            <v>89.63</v>
          </cell>
          <cell r="D148" t="str">
            <v>Nguyễn thị Thu Hoài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Z148">
            <v>0</v>
          </cell>
          <cell r="AG148">
            <v>0</v>
          </cell>
          <cell r="AN148">
            <v>0</v>
          </cell>
          <cell r="AU148">
            <v>0</v>
          </cell>
          <cell r="BB148">
            <v>0</v>
          </cell>
          <cell r="BI148">
            <v>0</v>
          </cell>
          <cell r="BP148">
            <v>0</v>
          </cell>
          <cell r="BW148">
            <v>0</v>
          </cell>
          <cell r="CD148">
            <v>0</v>
          </cell>
          <cell r="CK148">
            <v>0</v>
          </cell>
          <cell r="CL148">
            <v>0</v>
          </cell>
        </row>
        <row r="149">
          <cell r="B149">
            <v>1903</v>
          </cell>
          <cell r="C149">
            <v>85.04</v>
          </cell>
          <cell r="D149" t="str">
            <v>Đỗ Ngọc Kiển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Y149">
            <v>425200</v>
          </cell>
          <cell r="Z149">
            <v>425200</v>
          </cell>
          <cell r="AF149">
            <v>425200</v>
          </cell>
          <cell r="AG149">
            <v>425200</v>
          </cell>
          <cell r="AM149">
            <v>425200</v>
          </cell>
          <cell r="AN149">
            <v>425200</v>
          </cell>
          <cell r="AT149">
            <v>425200</v>
          </cell>
          <cell r="AU149">
            <v>425200</v>
          </cell>
          <cell r="BA149">
            <v>425200</v>
          </cell>
          <cell r="BB149">
            <v>425200</v>
          </cell>
          <cell r="BH149">
            <v>425200</v>
          </cell>
          <cell r="BI149">
            <v>425200</v>
          </cell>
          <cell r="BO149">
            <v>425200</v>
          </cell>
          <cell r="BP149">
            <v>425200</v>
          </cell>
          <cell r="BV149">
            <v>425200</v>
          </cell>
          <cell r="BW149">
            <v>425200</v>
          </cell>
          <cell r="CC149">
            <v>425200</v>
          </cell>
          <cell r="CD149">
            <v>425200</v>
          </cell>
          <cell r="CJ149">
            <v>425200</v>
          </cell>
          <cell r="CK149">
            <v>425200</v>
          </cell>
          <cell r="CL149">
            <v>4252000</v>
          </cell>
        </row>
        <row r="150">
          <cell r="B150">
            <v>1904</v>
          </cell>
          <cell r="C150">
            <v>87.3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Z150">
            <v>0</v>
          </cell>
          <cell r="AG150">
            <v>0</v>
          </cell>
          <cell r="AN150">
            <v>0</v>
          </cell>
          <cell r="AU150">
            <v>0</v>
          </cell>
          <cell r="BB150">
            <v>0</v>
          </cell>
          <cell r="BI150">
            <v>0</v>
          </cell>
          <cell r="BP150">
            <v>0</v>
          </cell>
          <cell r="BW150">
            <v>0</v>
          </cell>
          <cell r="CD150">
            <v>0</v>
          </cell>
          <cell r="CK150">
            <v>0</v>
          </cell>
          <cell r="CL150">
            <v>0</v>
          </cell>
        </row>
        <row r="151">
          <cell r="B151">
            <v>1905</v>
          </cell>
          <cell r="C151">
            <v>87.3</v>
          </cell>
          <cell r="D151" t="str">
            <v>Nguyễn Hùng Minh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Z151">
            <v>0</v>
          </cell>
          <cell r="AG151">
            <v>0</v>
          </cell>
          <cell r="AN151">
            <v>0</v>
          </cell>
          <cell r="AU151">
            <v>0</v>
          </cell>
          <cell r="BB151">
            <v>0</v>
          </cell>
          <cell r="BI151">
            <v>0</v>
          </cell>
          <cell r="BP151">
            <v>0</v>
          </cell>
          <cell r="BW151">
            <v>0</v>
          </cell>
          <cell r="CD151">
            <v>0</v>
          </cell>
          <cell r="CK151">
            <v>0</v>
          </cell>
          <cell r="CL151">
            <v>0</v>
          </cell>
        </row>
        <row r="152">
          <cell r="B152">
            <v>1906</v>
          </cell>
          <cell r="C152">
            <v>87.3</v>
          </cell>
          <cell r="D152" t="str">
            <v>Nguyễn Hồng Ky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Z152">
            <v>0</v>
          </cell>
          <cell r="AG152">
            <v>0</v>
          </cell>
          <cell r="AI152">
            <v>0</v>
          </cell>
          <cell r="AM152">
            <v>0</v>
          </cell>
          <cell r="AN152">
            <v>0</v>
          </cell>
          <cell r="AT152">
            <v>0</v>
          </cell>
          <cell r="AU152">
            <v>0</v>
          </cell>
          <cell r="BA152">
            <v>0</v>
          </cell>
          <cell r="BB152">
            <v>0</v>
          </cell>
          <cell r="BH152">
            <v>0</v>
          </cell>
          <cell r="BI152">
            <v>0</v>
          </cell>
          <cell r="BO152">
            <v>0</v>
          </cell>
          <cell r="BP152">
            <v>0</v>
          </cell>
          <cell r="BV152">
            <v>0</v>
          </cell>
          <cell r="BW152">
            <v>0</v>
          </cell>
          <cell r="CC152">
            <v>0</v>
          </cell>
          <cell r="CD152">
            <v>0</v>
          </cell>
          <cell r="CJ152">
            <v>0</v>
          </cell>
          <cell r="CK152">
            <v>0</v>
          </cell>
          <cell r="CL152">
            <v>0</v>
          </cell>
        </row>
        <row r="153">
          <cell r="B153">
            <v>1907</v>
          </cell>
          <cell r="C153">
            <v>87.3</v>
          </cell>
          <cell r="D153" t="str">
            <v>Ngô Khánh Huyền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Z153">
            <v>0</v>
          </cell>
          <cell r="AA153">
            <v>0</v>
          </cell>
          <cell r="AB153">
            <v>0</v>
          </cell>
          <cell r="AF153">
            <v>436500</v>
          </cell>
          <cell r="AG153">
            <v>436500</v>
          </cell>
          <cell r="AH153">
            <v>0</v>
          </cell>
          <cell r="AI153">
            <v>0</v>
          </cell>
          <cell r="AM153">
            <v>436500</v>
          </cell>
          <cell r="AN153">
            <v>436500</v>
          </cell>
          <cell r="AO153">
            <v>0</v>
          </cell>
          <cell r="AT153">
            <v>436500</v>
          </cell>
          <cell r="AU153">
            <v>436500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BA153">
            <v>436500</v>
          </cell>
          <cell r="BB153">
            <v>436500</v>
          </cell>
          <cell r="BH153">
            <v>436500</v>
          </cell>
          <cell r="BI153">
            <v>436500</v>
          </cell>
          <cell r="BO153">
            <v>436500</v>
          </cell>
          <cell r="BP153">
            <v>436500</v>
          </cell>
          <cell r="BV153">
            <v>436500</v>
          </cell>
          <cell r="BW153">
            <v>436500</v>
          </cell>
          <cell r="BY153">
            <v>0</v>
          </cell>
          <cell r="BZ153">
            <v>0</v>
          </cell>
          <cell r="CA153">
            <v>0</v>
          </cell>
          <cell r="CC153">
            <v>436500</v>
          </cell>
          <cell r="CD153">
            <v>436500</v>
          </cell>
          <cell r="CF153">
            <v>0</v>
          </cell>
          <cell r="CG153">
            <v>0</v>
          </cell>
          <cell r="CH153">
            <v>0</v>
          </cell>
          <cell r="CJ153">
            <v>436500</v>
          </cell>
          <cell r="CK153">
            <v>436500</v>
          </cell>
          <cell r="CL153">
            <v>3928500</v>
          </cell>
        </row>
        <row r="154">
          <cell r="B154">
            <v>1908</v>
          </cell>
          <cell r="C154">
            <v>85.04</v>
          </cell>
          <cell r="D154" t="str">
            <v>Đỗ Thanh Bình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Y154">
            <v>0</v>
          </cell>
          <cell r="Z154">
            <v>0</v>
          </cell>
          <cell r="AF154">
            <v>0</v>
          </cell>
          <cell r="AG154">
            <v>0</v>
          </cell>
          <cell r="AM154">
            <v>0</v>
          </cell>
          <cell r="AN154">
            <v>0</v>
          </cell>
          <cell r="AT154">
            <v>0</v>
          </cell>
          <cell r="AU154">
            <v>0</v>
          </cell>
          <cell r="BA154">
            <v>0</v>
          </cell>
          <cell r="BB154">
            <v>0</v>
          </cell>
          <cell r="BH154">
            <v>0</v>
          </cell>
          <cell r="BI154">
            <v>0</v>
          </cell>
          <cell r="BO154">
            <v>0</v>
          </cell>
          <cell r="BP154">
            <v>0</v>
          </cell>
          <cell r="BV154">
            <v>0</v>
          </cell>
          <cell r="BW154">
            <v>0</v>
          </cell>
          <cell r="CC154">
            <v>0</v>
          </cell>
          <cell r="CD154">
            <v>0</v>
          </cell>
          <cell r="CJ154">
            <v>0</v>
          </cell>
          <cell r="CK154">
            <v>0</v>
          </cell>
          <cell r="CL154">
            <v>0</v>
          </cell>
        </row>
        <row r="155">
          <cell r="B155">
            <v>1909</v>
          </cell>
          <cell r="C155">
            <v>89.63</v>
          </cell>
          <cell r="D155" t="str">
            <v>Phạm Đức Long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11488</v>
          </cell>
          <cell r="Y155">
            <v>448150</v>
          </cell>
          <cell r="Z155">
            <v>459638</v>
          </cell>
          <cell r="AA155">
            <v>80419</v>
          </cell>
          <cell r="AB155">
            <v>53429</v>
          </cell>
          <cell r="AF155">
            <v>448150</v>
          </cell>
          <cell r="AG155">
            <v>581998</v>
          </cell>
          <cell r="AH155">
            <v>229768</v>
          </cell>
          <cell r="AI155">
            <v>106858</v>
          </cell>
          <cell r="AM155">
            <v>448150</v>
          </cell>
          <cell r="AN155">
            <v>784776</v>
          </cell>
          <cell r="AO155">
            <v>697920</v>
          </cell>
          <cell r="AT155">
            <v>448150</v>
          </cell>
          <cell r="AU155">
            <v>1146070</v>
          </cell>
          <cell r="AV155">
            <v>1065549</v>
          </cell>
          <cell r="BA155">
            <v>448150</v>
          </cell>
          <cell r="BB155">
            <v>1513699</v>
          </cell>
          <cell r="BH155">
            <v>448150</v>
          </cell>
          <cell r="BI155">
            <v>448150</v>
          </cell>
          <cell r="BO155">
            <v>448150</v>
          </cell>
          <cell r="BP155">
            <v>448150</v>
          </cell>
          <cell r="BV155">
            <v>448150</v>
          </cell>
          <cell r="BW155">
            <v>448150</v>
          </cell>
          <cell r="CC155">
            <v>448150</v>
          </cell>
          <cell r="CD155">
            <v>448150</v>
          </cell>
          <cell r="CJ155">
            <v>448150</v>
          </cell>
          <cell r="CK155">
            <v>448150</v>
          </cell>
          <cell r="CL155">
            <v>6726931</v>
          </cell>
        </row>
        <row r="156">
          <cell r="B156">
            <v>1910</v>
          </cell>
          <cell r="C156">
            <v>103.53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Z156">
            <v>0</v>
          </cell>
          <cell r="AG156">
            <v>0</v>
          </cell>
          <cell r="AN156">
            <v>0</v>
          </cell>
          <cell r="AU156">
            <v>0</v>
          </cell>
          <cell r="BB156">
            <v>0</v>
          </cell>
          <cell r="BI156">
            <v>0</v>
          </cell>
          <cell r="BP156">
            <v>0</v>
          </cell>
          <cell r="BW156">
            <v>0</v>
          </cell>
          <cell r="CD156">
            <v>0</v>
          </cell>
          <cell r="CK156">
            <v>0</v>
          </cell>
          <cell r="CL156">
            <v>0</v>
          </cell>
        </row>
        <row r="157">
          <cell r="B157">
            <v>2001</v>
          </cell>
          <cell r="C157">
            <v>103.53</v>
          </cell>
          <cell r="D157" t="str">
            <v>Vũ Thành Lương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Z157">
            <v>0</v>
          </cell>
          <cell r="AG157">
            <v>0</v>
          </cell>
          <cell r="AN157">
            <v>0</v>
          </cell>
          <cell r="AU157">
            <v>0</v>
          </cell>
          <cell r="BB157">
            <v>0</v>
          </cell>
          <cell r="BI157">
            <v>0</v>
          </cell>
          <cell r="BL157">
            <v>800000</v>
          </cell>
          <cell r="BM157">
            <v>60000</v>
          </cell>
          <cell r="BN157">
            <v>25000</v>
          </cell>
          <cell r="BO157">
            <v>517650</v>
          </cell>
          <cell r="BP157">
            <v>1402650</v>
          </cell>
          <cell r="BR157">
            <v>72988</v>
          </cell>
          <cell r="BS157">
            <v>800000</v>
          </cell>
          <cell r="BT157">
            <v>60000</v>
          </cell>
          <cell r="BU157">
            <v>25000</v>
          </cell>
          <cell r="BV157">
            <v>517650</v>
          </cell>
          <cell r="BW157">
            <v>1475638</v>
          </cell>
          <cell r="BY157">
            <v>89208</v>
          </cell>
          <cell r="BZ157">
            <v>800000</v>
          </cell>
          <cell r="CA157">
            <v>60000</v>
          </cell>
          <cell r="CB157">
            <v>25000</v>
          </cell>
          <cell r="CC157">
            <v>517650</v>
          </cell>
          <cell r="CD157">
            <v>1491858</v>
          </cell>
          <cell r="CK157">
            <v>0</v>
          </cell>
          <cell r="CL157">
            <v>4370146</v>
          </cell>
        </row>
        <row r="158">
          <cell r="B158">
            <v>2002</v>
          </cell>
          <cell r="C158">
            <v>89.63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Z158">
            <v>0</v>
          </cell>
          <cell r="AG158">
            <v>0</v>
          </cell>
          <cell r="AN158">
            <v>0</v>
          </cell>
          <cell r="AU158">
            <v>0</v>
          </cell>
          <cell r="BB158">
            <v>0</v>
          </cell>
          <cell r="BI158">
            <v>0</v>
          </cell>
          <cell r="BP158">
            <v>0</v>
          </cell>
          <cell r="BW158">
            <v>0</v>
          </cell>
          <cell r="CD158">
            <v>0</v>
          </cell>
          <cell r="CK158">
            <v>0</v>
          </cell>
          <cell r="CL158">
            <v>0</v>
          </cell>
        </row>
        <row r="159">
          <cell r="B159">
            <v>2003</v>
          </cell>
          <cell r="C159">
            <v>85.04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Z159">
            <v>0</v>
          </cell>
          <cell r="AG159">
            <v>0</v>
          </cell>
          <cell r="AN159">
            <v>0</v>
          </cell>
          <cell r="AU159">
            <v>0</v>
          </cell>
          <cell r="BB159">
            <v>0</v>
          </cell>
          <cell r="BI159">
            <v>0</v>
          </cell>
          <cell r="BP159">
            <v>0</v>
          </cell>
          <cell r="BW159">
            <v>0</v>
          </cell>
          <cell r="CD159">
            <v>0</v>
          </cell>
          <cell r="CK159">
            <v>0</v>
          </cell>
          <cell r="CL159">
            <v>0</v>
          </cell>
        </row>
        <row r="160">
          <cell r="B160">
            <v>2004</v>
          </cell>
          <cell r="C160">
            <v>87.3</v>
          </cell>
          <cell r="D160" t="str">
            <v>Bùi Chí Linh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1286701</v>
          </cell>
          <cell r="Y160">
            <v>436500</v>
          </cell>
          <cell r="Z160">
            <v>1723201</v>
          </cell>
          <cell r="AA160">
            <v>1214898</v>
          </cell>
          <cell r="AF160">
            <v>436500</v>
          </cell>
          <cell r="AG160">
            <v>1651398</v>
          </cell>
          <cell r="AH160">
            <v>1005235</v>
          </cell>
          <cell r="AM160">
            <v>436500</v>
          </cell>
          <cell r="AN160">
            <v>1441735</v>
          </cell>
          <cell r="AO160">
            <v>1565295</v>
          </cell>
          <cell r="AT160">
            <v>436500</v>
          </cell>
          <cell r="AU160">
            <v>2001795</v>
          </cell>
          <cell r="AV160">
            <v>1671562</v>
          </cell>
          <cell r="BA160">
            <v>436500</v>
          </cell>
          <cell r="BB160">
            <v>2108062</v>
          </cell>
          <cell r="BH160">
            <v>436500</v>
          </cell>
          <cell r="BI160">
            <v>436500</v>
          </cell>
          <cell r="BO160">
            <v>436500</v>
          </cell>
          <cell r="BP160">
            <v>436500</v>
          </cell>
          <cell r="BV160">
            <v>436500</v>
          </cell>
          <cell r="BW160">
            <v>436500</v>
          </cell>
          <cell r="CC160">
            <v>436500</v>
          </cell>
          <cell r="CD160">
            <v>436500</v>
          </cell>
          <cell r="CJ160">
            <v>436500</v>
          </cell>
          <cell r="CK160">
            <v>436500</v>
          </cell>
          <cell r="CL160">
            <v>11108691</v>
          </cell>
        </row>
        <row r="161">
          <cell r="B161">
            <v>2005</v>
          </cell>
          <cell r="C161">
            <v>87.3</v>
          </cell>
          <cell r="D161" t="str">
            <v>Phan Đức Hòa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Z161">
            <v>0</v>
          </cell>
          <cell r="AA161">
            <v>942049</v>
          </cell>
          <cell r="AF161">
            <v>436500</v>
          </cell>
          <cell r="AG161">
            <v>1378549</v>
          </cell>
          <cell r="AH161">
            <v>861630</v>
          </cell>
          <cell r="AM161">
            <v>436500</v>
          </cell>
          <cell r="AN161">
            <v>1298130</v>
          </cell>
          <cell r="AO161">
            <v>1295317</v>
          </cell>
          <cell r="AT161">
            <v>436500</v>
          </cell>
          <cell r="AU161">
            <v>1731817</v>
          </cell>
          <cell r="AV161">
            <v>1453283</v>
          </cell>
          <cell r="BA161">
            <v>436500</v>
          </cell>
          <cell r="BB161">
            <v>1889783</v>
          </cell>
          <cell r="BH161">
            <v>436500</v>
          </cell>
          <cell r="BI161">
            <v>436500</v>
          </cell>
          <cell r="BO161">
            <v>436500</v>
          </cell>
          <cell r="BP161">
            <v>436500</v>
          </cell>
          <cell r="BV161">
            <v>436500</v>
          </cell>
          <cell r="BW161">
            <v>436500</v>
          </cell>
          <cell r="CC161">
            <v>436500</v>
          </cell>
          <cell r="CD161">
            <v>436500</v>
          </cell>
          <cell r="CJ161">
            <v>436500</v>
          </cell>
          <cell r="CK161">
            <v>436500</v>
          </cell>
          <cell r="CL161">
            <v>8480779</v>
          </cell>
        </row>
        <row r="162">
          <cell r="B162">
            <v>2006</v>
          </cell>
          <cell r="C162">
            <v>87.3</v>
          </cell>
          <cell r="D162" t="str">
            <v>Bùi Thị Yến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Z162">
            <v>0</v>
          </cell>
          <cell r="AG162">
            <v>0</v>
          </cell>
          <cell r="AN162">
            <v>0</v>
          </cell>
          <cell r="AU162">
            <v>0</v>
          </cell>
          <cell r="AV162">
            <v>0</v>
          </cell>
          <cell r="BB162">
            <v>0</v>
          </cell>
          <cell r="BI162">
            <v>0</v>
          </cell>
          <cell r="BO162">
            <v>0</v>
          </cell>
          <cell r="BP162">
            <v>0</v>
          </cell>
          <cell r="BV162">
            <v>0</v>
          </cell>
          <cell r="BW162">
            <v>0</v>
          </cell>
          <cell r="CC162">
            <v>0</v>
          </cell>
          <cell r="CD162">
            <v>0</v>
          </cell>
          <cell r="CJ162">
            <v>0</v>
          </cell>
          <cell r="CK162">
            <v>0</v>
          </cell>
          <cell r="CL162">
            <v>0</v>
          </cell>
        </row>
        <row r="163">
          <cell r="B163">
            <v>2007</v>
          </cell>
          <cell r="C163">
            <v>87.3</v>
          </cell>
          <cell r="D163" t="str">
            <v>Đỗ Thị Thùy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1321166</v>
          </cell>
          <cell r="Y163">
            <v>436500</v>
          </cell>
          <cell r="Z163">
            <v>1757666</v>
          </cell>
          <cell r="AA163">
            <v>1303933</v>
          </cell>
          <cell r="AF163">
            <v>436500</v>
          </cell>
          <cell r="AG163">
            <v>1740433</v>
          </cell>
          <cell r="AH163">
            <v>1033956</v>
          </cell>
          <cell r="AM163">
            <v>436500</v>
          </cell>
          <cell r="AN163">
            <v>1470456</v>
          </cell>
          <cell r="AO163">
            <v>1645713</v>
          </cell>
          <cell r="AT163">
            <v>436500</v>
          </cell>
          <cell r="AU163">
            <v>2082213</v>
          </cell>
          <cell r="AV163">
            <v>1711772</v>
          </cell>
          <cell r="BA163">
            <v>436500</v>
          </cell>
          <cell r="BB163">
            <v>2148272</v>
          </cell>
          <cell r="BH163">
            <v>436500</v>
          </cell>
          <cell r="BI163">
            <v>436500</v>
          </cell>
          <cell r="BO163">
            <v>436500</v>
          </cell>
          <cell r="BP163">
            <v>436500</v>
          </cell>
          <cell r="BV163">
            <v>436500</v>
          </cell>
          <cell r="BW163">
            <v>436500</v>
          </cell>
          <cell r="CC163">
            <v>436500</v>
          </cell>
          <cell r="CD163">
            <v>436500</v>
          </cell>
          <cell r="CJ163">
            <v>436500</v>
          </cell>
          <cell r="CK163">
            <v>436500</v>
          </cell>
          <cell r="CL163">
            <v>11381540</v>
          </cell>
        </row>
        <row r="164">
          <cell r="B164">
            <v>2008</v>
          </cell>
          <cell r="C164">
            <v>85.04</v>
          </cell>
          <cell r="D164" t="str">
            <v>Phạm Tuấn Lượng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Z164">
            <v>0</v>
          </cell>
          <cell r="AG164">
            <v>0</v>
          </cell>
          <cell r="AN164">
            <v>0</v>
          </cell>
          <cell r="AU164">
            <v>0</v>
          </cell>
          <cell r="BB164">
            <v>0</v>
          </cell>
          <cell r="BI164">
            <v>0</v>
          </cell>
          <cell r="BP164">
            <v>0</v>
          </cell>
          <cell r="BW164">
            <v>0</v>
          </cell>
          <cell r="CD164">
            <v>0</v>
          </cell>
          <cell r="CK164">
            <v>0</v>
          </cell>
          <cell r="CL164">
            <v>0</v>
          </cell>
        </row>
        <row r="165">
          <cell r="B165">
            <v>2009</v>
          </cell>
          <cell r="C165">
            <v>89.63</v>
          </cell>
          <cell r="D165" t="str">
            <v>Nguyễn Như Hoạt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Z165">
            <v>0</v>
          </cell>
          <cell r="AG165">
            <v>0</v>
          </cell>
          <cell r="AN165">
            <v>0</v>
          </cell>
          <cell r="AU165">
            <v>0</v>
          </cell>
          <cell r="BB165">
            <v>0</v>
          </cell>
          <cell r="BI165">
            <v>0</v>
          </cell>
          <cell r="BP165">
            <v>0</v>
          </cell>
          <cell r="BW165">
            <v>0</v>
          </cell>
          <cell r="CD165">
            <v>0</v>
          </cell>
          <cell r="CK165">
            <v>0</v>
          </cell>
          <cell r="CL165">
            <v>0</v>
          </cell>
        </row>
        <row r="166">
          <cell r="B166">
            <v>2010</v>
          </cell>
          <cell r="C166">
            <v>103.53</v>
          </cell>
          <cell r="D166" t="str">
            <v>Nguyễn Như Hoạt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Z166">
            <v>0</v>
          </cell>
          <cell r="AG166">
            <v>0</v>
          </cell>
          <cell r="AN166">
            <v>0</v>
          </cell>
          <cell r="AO166">
            <v>1697411</v>
          </cell>
          <cell r="AQ166">
            <v>800000</v>
          </cell>
          <cell r="AT166">
            <v>517650</v>
          </cell>
          <cell r="AU166">
            <v>3015061</v>
          </cell>
          <cell r="AV166">
            <v>2004726</v>
          </cell>
          <cell r="AW166">
            <v>170306</v>
          </cell>
          <cell r="AX166">
            <v>800000</v>
          </cell>
          <cell r="BA166">
            <v>517650</v>
          </cell>
          <cell r="BB166">
            <v>3492682</v>
          </cell>
          <cell r="BD166">
            <v>283843</v>
          </cell>
          <cell r="BE166">
            <v>800000</v>
          </cell>
          <cell r="BF166">
            <v>60000</v>
          </cell>
          <cell r="BH166">
            <v>517650</v>
          </cell>
          <cell r="BI166">
            <v>1661493</v>
          </cell>
          <cell r="BL166">
            <v>800000</v>
          </cell>
          <cell r="BM166">
            <v>60000</v>
          </cell>
          <cell r="BO166">
            <v>517650</v>
          </cell>
          <cell r="BP166">
            <v>1377650</v>
          </cell>
          <cell r="BR166">
            <v>129757</v>
          </cell>
          <cell r="BS166">
            <v>800000</v>
          </cell>
          <cell r="BT166">
            <v>60000</v>
          </cell>
          <cell r="BV166">
            <v>517650</v>
          </cell>
          <cell r="BW166">
            <v>1507407</v>
          </cell>
          <cell r="BY166">
            <v>137867</v>
          </cell>
          <cell r="BZ166">
            <v>800000</v>
          </cell>
          <cell r="CA166">
            <v>60000</v>
          </cell>
          <cell r="CC166">
            <v>517650</v>
          </cell>
          <cell r="CD166">
            <v>1515517</v>
          </cell>
          <cell r="CF166">
            <v>89208</v>
          </cell>
          <cell r="CG166">
            <v>800000</v>
          </cell>
          <cell r="CH166">
            <v>60000</v>
          </cell>
          <cell r="CJ166">
            <v>517650</v>
          </cell>
          <cell r="CK166">
            <v>1466858</v>
          </cell>
          <cell r="CL166">
            <v>14036668</v>
          </cell>
        </row>
        <row r="167">
          <cell r="B167">
            <v>2101</v>
          </cell>
          <cell r="C167">
            <v>103.53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Z167">
            <v>0</v>
          </cell>
          <cell r="AG167">
            <v>0</v>
          </cell>
          <cell r="AN167">
            <v>0</v>
          </cell>
          <cell r="AU167">
            <v>0</v>
          </cell>
          <cell r="BB167">
            <v>0</v>
          </cell>
          <cell r="BI167">
            <v>0</v>
          </cell>
          <cell r="BP167">
            <v>0</v>
          </cell>
          <cell r="BW167">
            <v>0</v>
          </cell>
          <cell r="CD167">
            <v>0</v>
          </cell>
          <cell r="CK167">
            <v>0</v>
          </cell>
          <cell r="CL167">
            <v>0</v>
          </cell>
        </row>
        <row r="168">
          <cell r="B168">
            <v>2102</v>
          </cell>
          <cell r="C168">
            <v>89.63</v>
          </cell>
          <cell r="D168" t="str">
            <v>Nguyễn Thế Đại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1183305</v>
          </cell>
          <cell r="U168">
            <v>133573</v>
          </cell>
          <cell r="W168">
            <v>120000</v>
          </cell>
          <cell r="Y168">
            <v>448150</v>
          </cell>
          <cell r="Z168">
            <v>1885028</v>
          </cell>
          <cell r="AA168">
            <v>1361375</v>
          </cell>
          <cell r="AB168">
            <v>133573</v>
          </cell>
          <cell r="AC168">
            <v>800000</v>
          </cell>
          <cell r="AD168">
            <v>120000</v>
          </cell>
          <cell r="AF168">
            <v>448150</v>
          </cell>
          <cell r="AG168">
            <v>2863098</v>
          </cell>
          <cell r="AH168">
            <v>1413073</v>
          </cell>
          <cell r="AI168">
            <v>106858</v>
          </cell>
          <cell r="AJ168">
            <v>800000</v>
          </cell>
          <cell r="AK168">
            <v>120000</v>
          </cell>
          <cell r="AM168">
            <v>448150</v>
          </cell>
          <cell r="AN168">
            <v>2888081</v>
          </cell>
          <cell r="AO168">
            <v>2515960</v>
          </cell>
          <cell r="AQ168">
            <v>800000</v>
          </cell>
          <cell r="AR168">
            <v>120000</v>
          </cell>
          <cell r="AT168">
            <v>448150</v>
          </cell>
          <cell r="AU168">
            <v>3884110</v>
          </cell>
          <cell r="AV168">
            <v>3032938</v>
          </cell>
          <cell r="AX168">
            <v>800000</v>
          </cell>
          <cell r="AY168">
            <v>120000</v>
          </cell>
          <cell r="BA168">
            <v>448150</v>
          </cell>
          <cell r="BB168">
            <v>4401088</v>
          </cell>
          <cell r="BE168">
            <v>800000</v>
          </cell>
          <cell r="BF168">
            <v>120000</v>
          </cell>
          <cell r="BH168">
            <v>448150</v>
          </cell>
          <cell r="BI168">
            <v>1368150</v>
          </cell>
          <cell r="BL168">
            <v>800000</v>
          </cell>
          <cell r="BM168">
            <v>120000</v>
          </cell>
          <cell r="BO168">
            <v>448150</v>
          </cell>
          <cell r="BP168">
            <v>1368150</v>
          </cell>
          <cell r="BS168">
            <v>800000</v>
          </cell>
          <cell r="BT168">
            <v>120000</v>
          </cell>
          <cell r="BV168">
            <v>448150</v>
          </cell>
          <cell r="BW168">
            <v>1368150</v>
          </cell>
          <cell r="BZ168">
            <v>800000</v>
          </cell>
          <cell r="CA168">
            <v>120000</v>
          </cell>
          <cell r="CC168">
            <v>448150</v>
          </cell>
          <cell r="CD168">
            <v>1368150</v>
          </cell>
          <cell r="CG168">
            <v>800000</v>
          </cell>
          <cell r="CH168">
            <v>120000</v>
          </cell>
          <cell r="CJ168">
            <v>448150</v>
          </cell>
          <cell r="CK168">
            <v>1368150</v>
          </cell>
          <cell r="CL168">
            <v>22762155</v>
          </cell>
        </row>
        <row r="169">
          <cell r="B169">
            <v>2103</v>
          </cell>
          <cell r="C169">
            <v>85.04</v>
          </cell>
          <cell r="D169" t="str">
            <v>Đỗ Thế Dũng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Z169">
            <v>0</v>
          </cell>
          <cell r="AG169">
            <v>0</v>
          </cell>
          <cell r="AN169">
            <v>0</v>
          </cell>
          <cell r="AU169">
            <v>0</v>
          </cell>
          <cell r="BB169">
            <v>0</v>
          </cell>
          <cell r="BI169">
            <v>0</v>
          </cell>
          <cell r="BP169">
            <v>0</v>
          </cell>
          <cell r="BW169">
            <v>0</v>
          </cell>
          <cell r="CD169">
            <v>0</v>
          </cell>
          <cell r="CK169">
            <v>0</v>
          </cell>
          <cell r="CL169">
            <v>0</v>
          </cell>
        </row>
        <row r="170">
          <cell r="B170">
            <v>2104</v>
          </cell>
          <cell r="C170">
            <v>87.3</v>
          </cell>
          <cell r="D170" t="str">
            <v>Phan Mạnh Hòa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275722</v>
          </cell>
          <cell r="Y170">
            <v>436500</v>
          </cell>
          <cell r="Z170">
            <v>712222</v>
          </cell>
          <cell r="AA170">
            <v>571548</v>
          </cell>
          <cell r="AF170">
            <v>436500</v>
          </cell>
          <cell r="AG170">
            <v>1008048</v>
          </cell>
          <cell r="AH170">
            <v>350396</v>
          </cell>
          <cell r="AM170">
            <v>436500</v>
          </cell>
          <cell r="AN170">
            <v>786896</v>
          </cell>
          <cell r="AO170">
            <v>341780</v>
          </cell>
          <cell r="AT170">
            <v>436500</v>
          </cell>
          <cell r="AU170">
            <v>778280</v>
          </cell>
          <cell r="BB170">
            <v>0</v>
          </cell>
          <cell r="BI170">
            <v>0</v>
          </cell>
          <cell r="BP170">
            <v>0</v>
          </cell>
          <cell r="BW170">
            <v>0</v>
          </cell>
          <cell r="CD170">
            <v>0</v>
          </cell>
          <cell r="CK170">
            <v>0</v>
          </cell>
          <cell r="CL170">
            <v>3285446</v>
          </cell>
        </row>
        <row r="171">
          <cell r="B171">
            <v>2105</v>
          </cell>
          <cell r="C171">
            <v>87.3</v>
          </cell>
          <cell r="D171" t="str">
            <v>Đặng Thanh Quang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1025340</v>
          </cell>
          <cell r="U171">
            <v>160287</v>
          </cell>
          <cell r="W171">
            <v>60000</v>
          </cell>
          <cell r="X171">
            <v>25000</v>
          </cell>
          <cell r="Y171">
            <v>436500</v>
          </cell>
          <cell r="Z171">
            <v>1707127</v>
          </cell>
          <cell r="AA171">
            <v>1097142</v>
          </cell>
          <cell r="AB171">
            <v>200359</v>
          </cell>
          <cell r="AD171">
            <v>60000</v>
          </cell>
          <cell r="AE171">
            <v>25000</v>
          </cell>
          <cell r="AF171">
            <v>436500</v>
          </cell>
          <cell r="AG171">
            <v>1819001</v>
          </cell>
          <cell r="AH171">
            <v>853014</v>
          </cell>
          <cell r="AI171">
            <v>146930</v>
          </cell>
          <cell r="AK171">
            <v>60000</v>
          </cell>
          <cell r="AL171">
            <v>25000</v>
          </cell>
          <cell r="AM171">
            <v>436500</v>
          </cell>
          <cell r="AN171">
            <v>1521444</v>
          </cell>
          <cell r="AO171">
            <v>1214898</v>
          </cell>
          <cell r="AT171">
            <v>436500</v>
          </cell>
          <cell r="AU171">
            <v>1651398</v>
          </cell>
          <cell r="AV171">
            <v>1361375</v>
          </cell>
          <cell r="BA171">
            <v>436500</v>
          </cell>
          <cell r="BB171">
            <v>1797875</v>
          </cell>
          <cell r="BH171">
            <v>436500</v>
          </cell>
          <cell r="BI171">
            <v>436500</v>
          </cell>
          <cell r="BM171">
            <v>60000</v>
          </cell>
          <cell r="BN171">
            <v>25000</v>
          </cell>
          <cell r="BO171">
            <v>436500</v>
          </cell>
          <cell r="BP171">
            <v>521500</v>
          </cell>
          <cell r="BR171">
            <v>89208</v>
          </cell>
          <cell r="BT171">
            <v>120000</v>
          </cell>
          <cell r="BU171">
            <v>25000</v>
          </cell>
          <cell r="BV171">
            <v>436500</v>
          </cell>
          <cell r="BW171">
            <v>670708</v>
          </cell>
          <cell r="BY171">
            <v>129757</v>
          </cell>
          <cell r="CA171">
            <v>120000</v>
          </cell>
          <cell r="CB171">
            <v>25000</v>
          </cell>
          <cell r="CC171">
            <v>436500</v>
          </cell>
          <cell r="CD171">
            <v>711257</v>
          </cell>
          <cell r="CF171">
            <v>89208</v>
          </cell>
          <cell r="CH171">
            <v>120000</v>
          </cell>
          <cell r="CI171">
            <v>25000</v>
          </cell>
          <cell r="CJ171">
            <v>436500</v>
          </cell>
          <cell r="CK171">
            <v>670708</v>
          </cell>
          <cell r="CL171">
            <v>11507518</v>
          </cell>
        </row>
        <row r="172">
          <cell r="B172">
            <v>2106</v>
          </cell>
          <cell r="C172">
            <v>87.3</v>
          </cell>
          <cell r="D172" t="str">
            <v>Nguyễn Đức Thái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Y172">
            <v>436500</v>
          </cell>
          <cell r="Z172">
            <v>436500</v>
          </cell>
          <cell r="AF172">
            <v>436500</v>
          </cell>
          <cell r="AG172">
            <v>436500</v>
          </cell>
          <cell r="AM172">
            <v>436500</v>
          </cell>
          <cell r="AN172">
            <v>436500</v>
          </cell>
          <cell r="AO172">
            <v>976514</v>
          </cell>
          <cell r="AT172">
            <v>436500</v>
          </cell>
          <cell r="AU172">
            <v>1413014</v>
          </cell>
          <cell r="AV172">
            <v>1324038</v>
          </cell>
          <cell r="BA172">
            <v>436500</v>
          </cell>
          <cell r="BB172">
            <v>1760538</v>
          </cell>
          <cell r="BH172">
            <v>436500</v>
          </cell>
          <cell r="BI172">
            <v>436500</v>
          </cell>
          <cell r="BO172">
            <v>436500</v>
          </cell>
          <cell r="BP172">
            <v>436500</v>
          </cell>
          <cell r="BV172">
            <v>436500</v>
          </cell>
          <cell r="BW172">
            <v>436500</v>
          </cell>
          <cell r="BY172">
            <v>105427</v>
          </cell>
          <cell r="CA172">
            <v>120000</v>
          </cell>
          <cell r="CC172">
            <v>436500</v>
          </cell>
          <cell r="CD172">
            <v>661927</v>
          </cell>
          <cell r="CJ172">
            <v>436500</v>
          </cell>
          <cell r="CK172">
            <v>436500</v>
          </cell>
          <cell r="CL172">
            <v>6890979</v>
          </cell>
        </row>
        <row r="173">
          <cell r="B173">
            <v>2107</v>
          </cell>
          <cell r="C173">
            <v>87.3</v>
          </cell>
          <cell r="D173" t="str">
            <v>Chu Văn Tuân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Y173">
            <v>436500</v>
          </cell>
          <cell r="Z173">
            <v>436500</v>
          </cell>
          <cell r="AF173">
            <v>436500</v>
          </cell>
          <cell r="AG173">
            <v>436500</v>
          </cell>
          <cell r="AM173">
            <v>436500</v>
          </cell>
          <cell r="AN173">
            <v>436500</v>
          </cell>
          <cell r="AT173">
            <v>436500</v>
          </cell>
          <cell r="AU173">
            <v>436500</v>
          </cell>
          <cell r="BA173">
            <v>436500</v>
          </cell>
          <cell r="BB173">
            <v>436500</v>
          </cell>
          <cell r="BH173">
            <v>436500</v>
          </cell>
          <cell r="BI173">
            <v>436500</v>
          </cell>
          <cell r="BO173">
            <v>436500</v>
          </cell>
          <cell r="BP173">
            <v>436500</v>
          </cell>
          <cell r="BV173">
            <v>436500</v>
          </cell>
          <cell r="BW173">
            <v>436500</v>
          </cell>
          <cell r="CC173">
            <v>436500</v>
          </cell>
          <cell r="CD173">
            <v>436500</v>
          </cell>
          <cell r="CJ173">
            <v>436500</v>
          </cell>
          <cell r="CK173">
            <v>436500</v>
          </cell>
          <cell r="CL173">
            <v>4365000</v>
          </cell>
        </row>
        <row r="174">
          <cell r="B174">
            <v>2108</v>
          </cell>
          <cell r="C174">
            <v>85.04</v>
          </cell>
          <cell r="D174" t="str">
            <v>Nguyễn Thúy Hà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Z174">
            <v>0</v>
          </cell>
          <cell r="AG174">
            <v>0</v>
          </cell>
          <cell r="AN174">
            <v>0</v>
          </cell>
          <cell r="AU174">
            <v>0</v>
          </cell>
          <cell r="BB174">
            <v>0</v>
          </cell>
          <cell r="BH174">
            <v>425200</v>
          </cell>
          <cell r="BI174">
            <v>425200</v>
          </cell>
          <cell r="BO174">
            <v>425200</v>
          </cell>
          <cell r="BP174">
            <v>425200</v>
          </cell>
          <cell r="BV174">
            <v>425200</v>
          </cell>
          <cell r="BW174">
            <v>425200</v>
          </cell>
          <cell r="BY174">
            <v>64878</v>
          </cell>
          <cell r="BZ174">
            <v>800000</v>
          </cell>
          <cell r="CA174">
            <v>60000</v>
          </cell>
          <cell r="CC174">
            <v>425200</v>
          </cell>
          <cell r="CD174">
            <v>1350078</v>
          </cell>
          <cell r="CF174">
            <v>48659</v>
          </cell>
          <cell r="CG174">
            <v>800000</v>
          </cell>
          <cell r="CH174">
            <v>60000</v>
          </cell>
          <cell r="CJ174">
            <v>425200</v>
          </cell>
          <cell r="CK174">
            <v>1333859</v>
          </cell>
          <cell r="CL174">
            <v>3959537</v>
          </cell>
        </row>
        <row r="175">
          <cell r="B175">
            <v>2109</v>
          </cell>
          <cell r="C175">
            <v>89.63</v>
          </cell>
          <cell r="D175" t="str">
            <v>Phạm Thị Thu Hường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Z175">
            <v>0</v>
          </cell>
          <cell r="AG175">
            <v>0</v>
          </cell>
          <cell r="AN175">
            <v>0</v>
          </cell>
          <cell r="AU175">
            <v>0</v>
          </cell>
          <cell r="BB175">
            <v>0</v>
          </cell>
          <cell r="BI175">
            <v>0</v>
          </cell>
          <cell r="BP175">
            <v>0</v>
          </cell>
          <cell r="BW175">
            <v>0</v>
          </cell>
          <cell r="CD175">
            <v>0</v>
          </cell>
          <cell r="CK175">
            <v>0</v>
          </cell>
          <cell r="CL175">
            <v>0</v>
          </cell>
        </row>
        <row r="176">
          <cell r="B176">
            <v>2110</v>
          </cell>
          <cell r="C176">
            <v>103.53</v>
          </cell>
          <cell r="D176" t="str">
            <v>Trần Thị Hoa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Z176">
            <v>0</v>
          </cell>
          <cell r="AF176">
            <v>517650</v>
          </cell>
          <cell r="AG176">
            <v>517650</v>
          </cell>
          <cell r="AM176">
            <v>517650</v>
          </cell>
          <cell r="AN176">
            <v>517650</v>
          </cell>
          <cell r="AT176">
            <v>517650</v>
          </cell>
          <cell r="AU176">
            <v>517650</v>
          </cell>
          <cell r="BA176">
            <v>517650</v>
          </cell>
          <cell r="BB176">
            <v>517650</v>
          </cell>
          <cell r="BH176">
            <v>517650</v>
          </cell>
          <cell r="BI176">
            <v>517650</v>
          </cell>
          <cell r="BO176">
            <v>517650</v>
          </cell>
          <cell r="BP176">
            <v>517650</v>
          </cell>
          <cell r="BV176">
            <v>517650</v>
          </cell>
          <cell r="BW176">
            <v>517650</v>
          </cell>
          <cell r="CC176">
            <v>517650</v>
          </cell>
          <cell r="CD176">
            <v>517650</v>
          </cell>
          <cell r="CJ176">
            <v>517650</v>
          </cell>
          <cell r="CK176">
            <v>517650</v>
          </cell>
          <cell r="CL176">
            <v>4658850</v>
          </cell>
        </row>
        <row r="177">
          <cell r="B177">
            <v>2201</v>
          </cell>
          <cell r="C177">
            <v>97.5</v>
          </cell>
          <cell r="D177" t="str">
            <v>Mr. Trung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Z177">
            <v>0</v>
          </cell>
          <cell r="AG177">
            <v>0</v>
          </cell>
          <cell r="AN177">
            <v>0</v>
          </cell>
          <cell r="AU177">
            <v>0</v>
          </cell>
          <cell r="BB177">
            <v>0</v>
          </cell>
          <cell r="BI177">
            <v>0</v>
          </cell>
          <cell r="BP177">
            <v>0</v>
          </cell>
          <cell r="BW177">
            <v>0</v>
          </cell>
          <cell r="CD177">
            <v>0</v>
          </cell>
          <cell r="CF177">
            <v>0</v>
          </cell>
          <cell r="CJ177">
            <v>0</v>
          </cell>
          <cell r="CK177">
            <v>0</v>
          </cell>
          <cell r="CL177">
            <v>0</v>
          </cell>
        </row>
        <row r="178">
          <cell r="B178">
            <v>2202</v>
          </cell>
          <cell r="C178">
            <v>81</v>
          </cell>
          <cell r="D178" t="str">
            <v>Mr. Đức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Z178">
            <v>0</v>
          </cell>
          <cell r="AG178">
            <v>0</v>
          </cell>
          <cell r="AN178">
            <v>0</v>
          </cell>
          <cell r="AU178">
            <v>0</v>
          </cell>
          <cell r="BB178">
            <v>0</v>
          </cell>
          <cell r="BI178">
            <v>0</v>
          </cell>
          <cell r="BP178">
            <v>0</v>
          </cell>
          <cell r="BW178">
            <v>0</v>
          </cell>
          <cell r="CD178">
            <v>0</v>
          </cell>
          <cell r="CK178">
            <v>0</v>
          </cell>
          <cell r="CL178">
            <v>0</v>
          </cell>
        </row>
        <row r="179">
          <cell r="B179">
            <v>2203</v>
          </cell>
          <cell r="C179">
            <v>76.400000000000006</v>
          </cell>
          <cell r="D179" t="str">
            <v>Lê Thị Liên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Z179">
            <v>0</v>
          </cell>
          <cell r="AG179">
            <v>0</v>
          </cell>
          <cell r="AN179">
            <v>0</v>
          </cell>
          <cell r="AU179">
            <v>0</v>
          </cell>
          <cell r="BB179">
            <v>0</v>
          </cell>
          <cell r="BI179">
            <v>0</v>
          </cell>
          <cell r="BP179">
            <v>0</v>
          </cell>
          <cell r="BW179">
            <v>0</v>
          </cell>
          <cell r="CD179">
            <v>0</v>
          </cell>
          <cell r="CK179">
            <v>0</v>
          </cell>
          <cell r="CL179">
            <v>0</v>
          </cell>
        </row>
        <row r="180">
          <cell r="B180">
            <v>2204</v>
          </cell>
          <cell r="C180">
            <v>82.45</v>
          </cell>
          <cell r="D180" t="str">
            <v>CĐT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Z180">
            <v>0</v>
          </cell>
          <cell r="AG180">
            <v>0</v>
          </cell>
          <cell r="AN180">
            <v>0</v>
          </cell>
          <cell r="AU180">
            <v>0</v>
          </cell>
          <cell r="BB180">
            <v>0</v>
          </cell>
          <cell r="BD180">
            <v>16220</v>
          </cell>
          <cell r="BI180">
            <v>16220</v>
          </cell>
          <cell r="BP180">
            <v>0</v>
          </cell>
          <cell r="BR180">
            <v>8110</v>
          </cell>
          <cell r="BW180">
            <v>8110</v>
          </cell>
          <cell r="CD180">
            <v>0</v>
          </cell>
          <cell r="CF180">
            <v>8110</v>
          </cell>
          <cell r="CK180">
            <v>8110</v>
          </cell>
          <cell r="CL180">
            <v>32440</v>
          </cell>
        </row>
        <row r="181">
          <cell r="B181">
            <v>2205</v>
          </cell>
          <cell r="C181">
            <v>82.45</v>
          </cell>
          <cell r="D181" t="str">
            <v>CĐT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Z181">
            <v>0</v>
          </cell>
          <cell r="AG181">
            <v>0</v>
          </cell>
          <cell r="AN181">
            <v>0</v>
          </cell>
          <cell r="AU181">
            <v>0</v>
          </cell>
          <cell r="BB181">
            <v>0</v>
          </cell>
          <cell r="BI181">
            <v>0</v>
          </cell>
          <cell r="BP181">
            <v>0</v>
          </cell>
          <cell r="BW181">
            <v>0</v>
          </cell>
          <cell r="CD181">
            <v>0</v>
          </cell>
          <cell r="CK181">
            <v>0</v>
          </cell>
          <cell r="CL181">
            <v>0</v>
          </cell>
        </row>
        <row r="182">
          <cell r="B182">
            <v>2206</v>
          </cell>
          <cell r="C182">
            <v>82.45</v>
          </cell>
          <cell r="D182" t="str">
            <v>CĐT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Z182">
            <v>0</v>
          </cell>
          <cell r="AG182">
            <v>0</v>
          </cell>
          <cell r="AN182">
            <v>0</v>
          </cell>
          <cell r="AU182">
            <v>0</v>
          </cell>
          <cell r="BB182">
            <v>0</v>
          </cell>
          <cell r="BI182">
            <v>0</v>
          </cell>
          <cell r="BP182">
            <v>0</v>
          </cell>
          <cell r="BW182">
            <v>0</v>
          </cell>
          <cell r="CD182">
            <v>0</v>
          </cell>
          <cell r="CK182">
            <v>0</v>
          </cell>
          <cell r="CL182">
            <v>0</v>
          </cell>
        </row>
        <row r="183">
          <cell r="B183">
            <v>2207</v>
          </cell>
          <cell r="C183">
            <v>82.45</v>
          </cell>
          <cell r="D183" t="str">
            <v>Vũ Trọng  Phan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Z183">
            <v>0</v>
          </cell>
          <cell r="AG183">
            <v>0</v>
          </cell>
          <cell r="AN183">
            <v>0</v>
          </cell>
          <cell r="AU183">
            <v>0</v>
          </cell>
          <cell r="BB183">
            <v>0</v>
          </cell>
          <cell r="BI183">
            <v>0</v>
          </cell>
          <cell r="BP183">
            <v>0</v>
          </cell>
          <cell r="BW183">
            <v>0</v>
          </cell>
          <cell r="BY183">
            <v>24329</v>
          </cell>
          <cell r="CD183">
            <v>24329</v>
          </cell>
          <cell r="CJ183">
            <v>412250</v>
          </cell>
          <cell r="CK183">
            <v>412250</v>
          </cell>
          <cell r="CL183">
            <v>436579</v>
          </cell>
        </row>
        <row r="184">
          <cell r="B184">
            <v>2208</v>
          </cell>
          <cell r="C184">
            <v>76.400000000000006</v>
          </cell>
          <cell r="D184" t="str">
            <v>Mr. Chính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Z184">
            <v>0</v>
          </cell>
          <cell r="AG184">
            <v>0</v>
          </cell>
          <cell r="AN184">
            <v>0</v>
          </cell>
          <cell r="AU184">
            <v>0</v>
          </cell>
          <cell r="BB184">
            <v>0</v>
          </cell>
          <cell r="BI184">
            <v>0</v>
          </cell>
          <cell r="BP184">
            <v>0</v>
          </cell>
          <cell r="BW184">
            <v>0</v>
          </cell>
          <cell r="CD184">
            <v>0</v>
          </cell>
          <cell r="CK184">
            <v>0</v>
          </cell>
          <cell r="CL184">
            <v>0</v>
          </cell>
        </row>
        <row r="185">
          <cell r="B185">
            <v>2209</v>
          </cell>
          <cell r="C185">
            <v>81</v>
          </cell>
          <cell r="D185" t="str">
            <v>Mr. Tuấn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Z185">
            <v>0</v>
          </cell>
          <cell r="AG185">
            <v>0</v>
          </cell>
          <cell r="AN185">
            <v>0</v>
          </cell>
          <cell r="AU185">
            <v>0</v>
          </cell>
          <cell r="BB185">
            <v>0</v>
          </cell>
          <cell r="BI185">
            <v>0</v>
          </cell>
          <cell r="BP185">
            <v>0</v>
          </cell>
          <cell r="BW185">
            <v>0</v>
          </cell>
          <cell r="CD185">
            <v>0</v>
          </cell>
          <cell r="CK185">
            <v>0</v>
          </cell>
          <cell r="CL185">
            <v>0</v>
          </cell>
        </row>
        <row r="186">
          <cell r="B186">
            <v>2210</v>
          </cell>
          <cell r="C186">
            <v>97.5</v>
          </cell>
          <cell r="D186" t="str">
            <v>Ms. Lan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Z186">
            <v>0</v>
          </cell>
          <cell r="AG186">
            <v>0</v>
          </cell>
          <cell r="AN186">
            <v>0</v>
          </cell>
          <cell r="AU186">
            <v>0</v>
          </cell>
          <cell r="BB186">
            <v>0</v>
          </cell>
          <cell r="BI186">
            <v>0</v>
          </cell>
          <cell r="BP186">
            <v>0</v>
          </cell>
          <cell r="BW186">
            <v>0</v>
          </cell>
          <cell r="CD186">
            <v>0</v>
          </cell>
          <cell r="CK186">
            <v>0</v>
          </cell>
          <cell r="CL186">
            <v>0</v>
          </cell>
        </row>
        <row r="187"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2189996</v>
          </cell>
          <cell r="N187">
            <v>414075</v>
          </cell>
          <cell r="O187">
            <v>0</v>
          </cell>
          <cell r="P187">
            <v>145000</v>
          </cell>
          <cell r="Q187">
            <v>0</v>
          </cell>
          <cell r="R187">
            <v>0</v>
          </cell>
          <cell r="S187">
            <v>2749071</v>
          </cell>
          <cell r="T187">
            <v>12645857</v>
          </cell>
          <cell r="U187">
            <v>2150519</v>
          </cell>
          <cell r="V187">
            <v>0</v>
          </cell>
          <cell r="W187">
            <v>720000</v>
          </cell>
          <cell r="X187">
            <v>25000</v>
          </cell>
          <cell r="Y187">
            <v>11984150</v>
          </cell>
          <cell r="Z187">
            <v>27525526</v>
          </cell>
          <cell r="AA187">
            <v>23697696</v>
          </cell>
          <cell r="AB187">
            <v>3553030</v>
          </cell>
          <cell r="AC187">
            <v>2640000</v>
          </cell>
          <cell r="AD187">
            <v>720000</v>
          </cell>
          <cell r="AE187">
            <v>75000</v>
          </cell>
          <cell r="AF187">
            <v>17454650</v>
          </cell>
          <cell r="AG187">
            <v>48140376</v>
          </cell>
          <cell r="AH187">
            <v>23511014</v>
          </cell>
          <cell r="AI187">
            <v>3152311</v>
          </cell>
          <cell r="AJ187">
            <v>3200000</v>
          </cell>
          <cell r="AK187">
            <v>780000</v>
          </cell>
          <cell r="AL187">
            <v>75000</v>
          </cell>
          <cell r="AM187">
            <v>19769650</v>
          </cell>
          <cell r="AN187">
            <v>50487975</v>
          </cell>
          <cell r="AO187">
            <v>47511235</v>
          </cell>
          <cell r="AP187">
            <v>202745</v>
          </cell>
          <cell r="AQ187">
            <v>3200000</v>
          </cell>
          <cell r="AR187">
            <v>180000</v>
          </cell>
          <cell r="AS187">
            <v>25000</v>
          </cell>
          <cell r="AT187">
            <v>23149750</v>
          </cell>
          <cell r="AU187">
            <v>74268730</v>
          </cell>
          <cell r="AV187">
            <v>72040891</v>
          </cell>
          <cell r="AW187">
            <v>1208360</v>
          </cell>
          <cell r="AX187">
            <v>2400000</v>
          </cell>
          <cell r="AY187">
            <v>720000</v>
          </cell>
          <cell r="AZ187">
            <v>25000</v>
          </cell>
          <cell r="BA187">
            <v>25529850</v>
          </cell>
          <cell r="BB187">
            <v>101924101</v>
          </cell>
          <cell r="BC187">
            <v>0</v>
          </cell>
          <cell r="BD187">
            <v>1330007</v>
          </cell>
          <cell r="BE187">
            <v>2400000</v>
          </cell>
          <cell r="BF187">
            <v>600000</v>
          </cell>
          <cell r="BG187">
            <v>0</v>
          </cell>
          <cell r="BH187">
            <v>24989250</v>
          </cell>
          <cell r="BI187">
            <v>29319257</v>
          </cell>
          <cell r="BJ187">
            <v>0</v>
          </cell>
          <cell r="BK187">
            <v>0</v>
          </cell>
          <cell r="BL187">
            <v>5600000</v>
          </cell>
          <cell r="BM187">
            <v>1200000</v>
          </cell>
          <cell r="BN187">
            <v>125000</v>
          </cell>
          <cell r="BO187">
            <v>26897550</v>
          </cell>
          <cell r="BP187">
            <v>33822550</v>
          </cell>
          <cell r="BQ187">
            <v>0</v>
          </cell>
          <cell r="BR187">
            <v>1127262</v>
          </cell>
          <cell r="BS187">
            <v>4800000</v>
          </cell>
          <cell r="BT187">
            <v>1140000</v>
          </cell>
          <cell r="BU187">
            <v>100000</v>
          </cell>
          <cell r="BV187">
            <v>26379900</v>
          </cell>
          <cell r="BW187">
            <v>33547162</v>
          </cell>
          <cell r="BX187">
            <v>0</v>
          </cell>
          <cell r="BY187">
            <v>1427326</v>
          </cell>
          <cell r="BZ187">
            <v>4800000</v>
          </cell>
          <cell r="CA187">
            <v>1020000</v>
          </cell>
          <cell r="CB187">
            <v>75000</v>
          </cell>
          <cell r="CC187">
            <v>25931750</v>
          </cell>
          <cell r="CD187">
            <v>33254076</v>
          </cell>
          <cell r="CE187">
            <v>0</v>
          </cell>
          <cell r="CF187">
            <v>965066</v>
          </cell>
          <cell r="CG187">
            <v>4800000</v>
          </cell>
          <cell r="CH187">
            <v>900000</v>
          </cell>
          <cell r="CI187">
            <v>50000</v>
          </cell>
          <cell r="CJ187">
            <v>25756850</v>
          </cell>
          <cell r="CK187">
            <v>32471916</v>
          </cell>
          <cell r="CL187">
            <v>467510740</v>
          </cell>
        </row>
        <row r="188">
          <cell r="F188">
            <v>0</v>
          </cell>
          <cell r="M188">
            <v>2749071</v>
          </cell>
          <cell r="T188">
            <v>30274597</v>
          </cell>
          <cell r="AA188">
            <v>78414973</v>
          </cell>
          <cell r="AH188">
            <v>128902948</v>
          </cell>
          <cell r="AO188">
            <v>203171678</v>
          </cell>
          <cell r="AV188">
            <v>305095779</v>
          </cell>
          <cell r="BC188">
            <v>334415036</v>
          </cell>
          <cell r="BJ188">
            <v>368237586</v>
          </cell>
          <cell r="BQ188">
            <v>401784748</v>
          </cell>
          <cell r="BX188">
            <v>435038824</v>
          </cell>
          <cell r="CE188">
            <v>467510740</v>
          </cell>
          <cell r="CL188">
            <v>467510740</v>
          </cell>
        </row>
        <row r="190"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2189996</v>
          </cell>
          <cell r="N190">
            <v>414075</v>
          </cell>
          <cell r="O190">
            <v>0</v>
          </cell>
          <cell r="P190">
            <v>145000</v>
          </cell>
          <cell r="Q190">
            <v>0</v>
          </cell>
          <cell r="R190">
            <v>0</v>
          </cell>
          <cell r="S190">
            <v>2749071</v>
          </cell>
          <cell r="T190">
            <v>13274847</v>
          </cell>
          <cell r="U190">
            <v>2310806</v>
          </cell>
          <cell r="V190">
            <v>0</v>
          </cell>
          <cell r="W190">
            <v>720000</v>
          </cell>
          <cell r="X190">
            <v>25000</v>
          </cell>
          <cell r="Y190">
            <v>12501800</v>
          </cell>
          <cell r="Z190">
            <v>28832453</v>
          </cell>
          <cell r="AA190">
            <v>25667957</v>
          </cell>
          <cell r="AB190">
            <v>3833533</v>
          </cell>
          <cell r="AC190">
            <v>2640000</v>
          </cell>
          <cell r="AD190">
            <v>840000</v>
          </cell>
          <cell r="AE190">
            <v>75000</v>
          </cell>
          <cell r="AF190">
            <v>18856950</v>
          </cell>
          <cell r="AG190">
            <v>51913440</v>
          </cell>
          <cell r="AH190">
            <v>25090669</v>
          </cell>
          <cell r="AI190">
            <v>3406099</v>
          </cell>
          <cell r="AJ190">
            <v>3200000</v>
          </cell>
          <cell r="AK190">
            <v>900000</v>
          </cell>
          <cell r="AL190">
            <v>75000</v>
          </cell>
          <cell r="AM190">
            <v>21171950</v>
          </cell>
          <cell r="AN190">
            <v>53843718</v>
          </cell>
          <cell r="AO190">
            <v>50773940</v>
          </cell>
          <cell r="AP190">
            <v>202745</v>
          </cell>
          <cell r="AQ190">
            <v>3200000</v>
          </cell>
          <cell r="AR190">
            <v>180000</v>
          </cell>
          <cell r="AS190">
            <v>25000</v>
          </cell>
          <cell r="AT190">
            <v>24552050</v>
          </cell>
          <cell r="AU190">
            <v>78933735</v>
          </cell>
          <cell r="AV190">
            <v>78201545</v>
          </cell>
          <cell r="AW190">
            <v>1346227</v>
          </cell>
          <cell r="AX190">
            <v>2400000</v>
          </cell>
          <cell r="AY190">
            <v>900000</v>
          </cell>
          <cell r="AZ190">
            <v>25000</v>
          </cell>
          <cell r="BA190">
            <v>27449800</v>
          </cell>
          <cell r="BB190">
            <v>110322572</v>
          </cell>
          <cell r="BC190">
            <v>0</v>
          </cell>
          <cell r="BD190">
            <v>1573301</v>
          </cell>
          <cell r="BE190">
            <v>2400000</v>
          </cell>
          <cell r="BF190">
            <v>900000</v>
          </cell>
          <cell r="BG190">
            <v>0</v>
          </cell>
          <cell r="BH190">
            <v>26909200</v>
          </cell>
          <cell r="BI190">
            <v>31782501</v>
          </cell>
          <cell r="BJ190">
            <v>0</v>
          </cell>
          <cell r="BK190">
            <v>0</v>
          </cell>
          <cell r="BL190">
            <v>5600000</v>
          </cell>
          <cell r="BM190">
            <v>1500000</v>
          </cell>
          <cell r="BN190">
            <v>125000</v>
          </cell>
          <cell r="BO190">
            <v>29254000</v>
          </cell>
          <cell r="BP190">
            <v>36479000</v>
          </cell>
          <cell r="BQ190">
            <v>0</v>
          </cell>
          <cell r="BR190">
            <v>1443544</v>
          </cell>
          <cell r="BS190">
            <v>4800000</v>
          </cell>
          <cell r="BT190">
            <v>1440000</v>
          </cell>
          <cell r="BU190">
            <v>100000</v>
          </cell>
          <cell r="BV190">
            <v>28299850</v>
          </cell>
          <cell r="BW190">
            <v>36083394</v>
          </cell>
          <cell r="BX190">
            <v>0</v>
          </cell>
          <cell r="BY190">
            <v>1492204</v>
          </cell>
          <cell r="BZ190">
            <v>4800000</v>
          </cell>
          <cell r="CA190">
            <v>1140000</v>
          </cell>
          <cell r="CB190">
            <v>75000</v>
          </cell>
          <cell r="CC190">
            <v>28288200</v>
          </cell>
          <cell r="CD190">
            <v>35795404</v>
          </cell>
          <cell r="CE190">
            <v>0</v>
          </cell>
          <cell r="CF190">
            <v>1013725</v>
          </cell>
          <cell r="CG190">
            <v>4800000</v>
          </cell>
          <cell r="CH190">
            <v>1020000</v>
          </cell>
          <cell r="CI190">
            <v>50000</v>
          </cell>
          <cell r="CJ190">
            <v>28113300</v>
          </cell>
          <cell r="CK190">
            <v>34997025</v>
          </cell>
          <cell r="CL190">
            <v>501732313</v>
          </cell>
        </row>
        <row r="191">
          <cell r="S191">
            <v>2749071</v>
          </cell>
          <cell r="Z191">
            <v>28832453</v>
          </cell>
          <cell r="AG191">
            <v>51913440</v>
          </cell>
          <cell r="AN191">
            <v>53843718</v>
          </cell>
          <cell r="AU191">
            <v>78933735</v>
          </cell>
          <cell r="BB191">
            <v>110322572</v>
          </cell>
          <cell r="BI191">
            <v>31782501</v>
          </cell>
          <cell r="BP191">
            <v>36479000</v>
          </cell>
          <cell r="BW191">
            <v>36083394</v>
          </cell>
          <cell r="CD191">
            <v>35795404</v>
          </cell>
          <cell r="CK191">
            <v>34997025</v>
          </cell>
        </row>
        <row r="192">
          <cell r="B192" t="str">
            <v>Check</v>
          </cell>
          <cell r="C192" t="str">
            <v>Đóng tiền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628990</v>
          </cell>
          <cell r="U192">
            <v>160287</v>
          </cell>
          <cell r="V192">
            <v>0</v>
          </cell>
          <cell r="W192">
            <v>0</v>
          </cell>
          <cell r="X192">
            <v>0</v>
          </cell>
          <cell r="Y192">
            <v>517650</v>
          </cell>
          <cell r="Z192">
            <v>1306927</v>
          </cell>
          <cell r="AA192">
            <v>1970261</v>
          </cell>
          <cell r="AB192">
            <v>280503</v>
          </cell>
          <cell r="AC192">
            <v>0</v>
          </cell>
          <cell r="AD192">
            <v>120000</v>
          </cell>
          <cell r="AE192">
            <v>0</v>
          </cell>
          <cell r="AF192">
            <v>1402300</v>
          </cell>
          <cell r="AG192">
            <v>3773064</v>
          </cell>
          <cell r="AH192">
            <v>1579655</v>
          </cell>
          <cell r="AI192">
            <v>253788</v>
          </cell>
          <cell r="AJ192">
            <v>0</v>
          </cell>
          <cell r="AK192">
            <v>120000</v>
          </cell>
          <cell r="AL192">
            <v>0</v>
          </cell>
          <cell r="AM192">
            <v>1402300</v>
          </cell>
          <cell r="AN192">
            <v>3355743</v>
          </cell>
          <cell r="AO192">
            <v>3262705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1402300</v>
          </cell>
          <cell r="AU192">
            <v>4665005</v>
          </cell>
          <cell r="AV192">
            <v>6160654</v>
          </cell>
          <cell r="AW192">
            <v>137867</v>
          </cell>
          <cell r="AX192">
            <v>0</v>
          </cell>
          <cell r="AY192">
            <v>180000</v>
          </cell>
          <cell r="AZ192">
            <v>0</v>
          </cell>
          <cell r="BA192">
            <v>1919950</v>
          </cell>
          <cell r="BB192">
            <v>8398471</v>
          </cell>
          <cell r="BC192">
            <v>0</v>
          </cell>
          <cell r="BD192">
            <v>243294</v>
          </cell>
          <cell r="BE192">
            <v>0</v>
          </cell>
          <cell r="BF192">
            <v>300000</v>
          </cell>
          <cell r="BG192">
            <v>0</v>
          </cell>
          <cell r="BH192">
            <v>1919950</v>
          </cell>
          <cell r="BI192">
            <v>2463244</v>
          </cell>
          <cell r="BJ192">
            <v>0</v>
          </cell>
          <cell r="BK192">
            <v>0</v>
          </cell>
          <cell r="BL192">
            <v>0</v>
          </cell>
          <cell r="BM192">
            <v>300000</v>
          </cell>
          <cell r="BN192">
            <v>0</v>
          </cell>
          <cell r="BO192">
            <v>2356450</v>
          </cell>
          <cell r="BP192">
            <v>2656450</v>
          </cell>
          <cell r="BQ192">
            <v>0</v>
          </cell>
          <cell r="BR192">
            <v>316282</v>
          </cell>
          <cell r="BS192">
            <v>0</v>
          </cell>
          <cell r="BT192">
            <v>300000</v>
          </cell>
          <cell r="BU192">
            <v>0</v>
          </cell>
          <cell r="BV192">
            <v>1919950</v>
          </cell>
          <cell r="BW192">
            <v>2536232</v>
          </cell>
          <cell r="BX192">
            <v>0</v>
          </cell>
          <cell r="BY192">
            <v>64878</v>
          </cell>
          <cell r="BZ192">
            <v>0</v>
          </cell>
          <cell r="CA192">
            <v>120000</v>
          </cell>
          <cell r="CB192">
            <v>0</v>
          </cell>
          <cell r="CC192">
            <v>2356450</v>
          </cell>
          <cell r="CD192">
            <v>2541328</v>
          </cell>
          <cell r="CE192">
            <v>0</v>
          </cell>
          <cell r="CF192">
            <v>48659</v>
          </cell>
          <cell r="CG192">
            <v>0</v>
          </cell>
          <cell r="CH192">
            <v>120000</v>
          </cell>
          <cell r="CI192">
            <v>0</v>
          </cell>
          <cell r="CJ192">
            <v>2356450</v>
          </cell>
          <cell r="CK192">
            <v>2525109</v>
          </cell>
          <cell r="CL192">
            <v>34221573</v>
          </cell>
        </row>
      </sheetData>
      <sheetData sheetId="2" refreshError="1"/>
      <sheetData sheetId="3"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  <cell r="BS2">
            <v>70</v>
          </cell>
          <cell r="BT2">
            <v>71</v>
          </cell>
          <cell r="BU2">
            <v>72</v>
          </cell>
          <cell r="BV2">
            <v>73</v>
          </cell>
          <cell r="BW2">
            <v>74</v>
          </cell>
          <cell r="BX2">
            <v>75</v>
          </cell>
          <cell r="BY2">
            <v>76</v>
          </cell>
          <cell r="BZ2">
            <v>77</v>
          </cell>
          <cell r="CA2">
            <v>78</v>
          </cell>
          <cell r="CB2">
            <v>79</v>
          </cell>
          <cell r="CC2">
            <v>80</v>
          </cell>
          <cell r="CD2">
            <v>81</v>
          </cell>
          <cell r="CE2">
            <v>82</v>
          </cell>
          <cell r="CF2">
            <v>83</v>
          </cell>
          <cell r="CG2">
            <v>84</v>
          </cell>
          <cell r="CH2">
            <v>85</v>
          </cell>
          <cell r="CI2">
            <v>86</v>
          </cell>
          <cell r="CJ2">
            <v>87</v>
          </cell>
          <cell r="CK2">
            <v>88</v>
          </cell>
          <cell r="CL2">
            <v>89</v>
          </cell>
        </row>
        <row r="3">
          <cell r="B3" t="str">
            <v>CĂN HỘ</v>
          </cell>
          <cell r="C3" t="str">
            <v>DIỆN TÍCH THÔNG THỦY</v>
          </cell>
          <cell r="D3" t="str">
            <v>TÊN KHÁCH HÀNG</v>
          </cell>
          <cell r="E3" t="str">
            <v>TỔNG NỢ TỒN NĂM 2016</v>
          </cell>
          <cell r="F3" t="str">
            <v>THÁNG 01</v>
          </cell>
          <cell r="M3" t="str">
            <v>THÁNG 02</v>
          </cell>
          <cell r="T3" t="str">
            <v>THÁNG 03</v>
          </cell>
          <cell r="AA3" t="str">
            <v>THÁNG 04</v>
          </cell>
          <cell r="AH3" t="str">
            <v>THÁNG 05</v>
          </cell>
          <cell r="AO3" t="str">
            <v>THÁNG 06</v>
          </cell>
          <cell r="AV3" t="str">
            <v>THÁNG 07</v>
          </cell>
          <cell r="BC3" t="str">
            <v>THÁNG 08</v>
          </cell>
          <cell r="BJ3" t="str">
            <v>THÁNG 09</v>
          </cell>
          <cell r="BQ3" t="str">
            <v>THÁNG 10</v>
          </cell>
          <cell r="BX3" t="str">
            <v>THÁNG 11</v>
          </cell>
          <cell r="CE3" t="str">
            <v>THÁNG 12</v>
          </cell>
          <cell r="CL3" t="str">
            <v>TỔNG</v>
          </cell>
        </row>
        <row r="4">
          <cell r="F4" t="str">
            <v>Điện</v>
          </cell>
          <cell r="G4" t="str">
            <v>Nước</v>
          </cell>
          <cell r="H4" t="str">
            <v>Phí xe tháng</v>
          </cell>
          <cell r="K4" t="str">
            <v>DV</v>
          </cell>
          <cell r="L4" t="str">
            <v>Tổng</v>
          </cell>
          <cell r="M4" t="str">
            <v>Điện</v>
          </cell>
          <cell r="N4" t="str">
            <v>Nước</v>
          </cell>
          <cell r="O4" t="str">
            <v>Phí xe tháng</v>
          </cell>
          <cell r="R4" t="str">
            <v>DV</v>
          </cell>
          <cell r="S4" t="str">
            <v>Tổng</v>
          </cell>
          <cell r="T4" t="str">
            <v>Điện</v>
          </cell>
          <cell r="U4" t="str">
            <v>Nước</v>
          </cell>
          <cell r="V4" t="str">
            <v>Phí xe tháng</v>
          </cell>
          <cell r="Y4" t="str">
            <v>DV</v>
          </cell>
          <cell r="Z4" t="str">
            <v>Tổng</v>
          </cell>
          <cell r="AA4" t="str">
            <v>Điện</v>
          </cell>
          <cell r="AB4" t="str">
            <v>Nước</v>
          </cell>
          <cell r="AC4" t="str">
            <v>Phí xe tháng</v>
          </cell>
          <cell r="AF4" t="str">
            <v>DV</v>
          </cell>
          <cell r="AG4" t="str">
            <v>Tổng</v>
          </cell>
          <cell r="AH4" t="str">
            <v>Điện</v>
          </cell>
          <cell r="AI4" t="str">
            <v>Nước</v>
          </cell>
          <cell r="AJ4" t="str">
            <v>Phí xe tháng</v>
          </cell>
          <cell r="AM4" t="str">
            <v>DV</v>
          </cell>
          <cell r="AN4" t="str">
            <v>Tổng</v>
          </cell>
          <cell r="AO4" t="str">
            <v>Điện</v>
          </cell>
          <cell r="AP4" t="str">
            <v>Nước</v>
          </cell>
          <cell r="AQ4" t="str">
            <v>Phí xe tháng</v>
          </cell>
          <cell r="AT4" t="str">
            <v>DV</v>
          </cell>
          <cell r="AU4" t="str">
            <v>Tổng</v>
          </cell>
          <cell r="AV4" t="str">
            <v>Điện</v>
          </cell>
          <cell r="AW4" t="str">
            <v>Nước</v>
          </cell>
          <cell r="AX4" t="str">
            <v>Phí xe tháng</v>
          </cell>
          <cell r="BA4" t="str">
            <v>DV</v>
          </cell>
          <cell r="BB4" t="str">
            <v>Tổng</v>
          </cell>
          <cell r="BC4" t="str">
            <v>Điện</v>
          </cell>
          <cell r="BD4" t="str">
            <v>Nước</v>
          </cell>
          <cell r="BE4" t="str">
            <v>Phí xe tháng</v>
          </cell>
          <cell r="BH4" t="str">
            <v>DV</v>
          </cell>
          <cell r="BI4" t="str">
            <v>Tổng</v>
          </cell>
          <cell r="BJ4" t="str">
            <v>Điện</v>
          </cell>
          <cell r="BK4" t="str">
            <v>Nước</v>
          </cell>
          <cell r="BL4" t="str">
            <v>Phí xe tháng</v>
          </cell>
          <cell r="BO4" t="str">
            <v>DV</v>
          </cell>
          <cell r="BP4" t="str">
            <v>Tổng</v>
          </cell>
          <cell r="BQ4" t="str">
            <v>Điện</v>
          </cell>
          <cell r="BR4" t="str">
            <v>Nước</v>
          </cell>
          <cell r="BS4" t="str">
            <v>Phí xe tháng</v>
          </cell>
          <cell r="BV4" t="str">
            <v>DV</v>
          </cell>
          <cell r="BW4" t="str">
            <v>Tổng</v>
          </cell>
          <cell r="BX4" t="str">
            <v>Điện</v>
          </cell>
          <cell r="BY4" t="str">
            <v>Nước</v>
          </cell>
          <cell r="BZ4" t="str">
            <v>Phí xe tháng</v>
          </cell>
          <cell r="CC4" t="str">
            <v>DV</v>
          </cell>
          <cell r="CD4" t="str">
            <v>Tổng</v>
          </cell>
          <cell r="CE4" t="str">
            <v>Điện</v>
          </cell>
          <cell r="CF4" t="str">
            <v>Nước</v>
          </cell>
          <cell r="CG4" t="str">
            <v>Phí xe tháng</v>
          </cell>
          <cell r="CJ4" t="str">
            <v>DV</v>
          </cell>
          <cell r="CK4" t="str">
            <v>Tổng</v>
          </cell>
        </row>
        <row r="5">
          <cell r="H5" t="str">
            <v>OT</v>
          </cell>
          <cell r="I5" t="str">
            <v>XM</v>
          </cell>
          <cell r="J5" t="str">
            <v>XĐ</v>
          </cell>
          <cell r="O5" t="str">
            <v>OT</v>
          </cell>
          <cell r="P5" t="str">
            <v>XM</v>
          </cell>
          <cell r="Q5" t="str">
            <v>XĐ</v>
          </cell>
          <cell r="V5" t="str">
            <v>OT</v>
          </cell>
          <cell r="W5" t="str">
            <v>XM</v>
          </cell>
          <cell r="X5" t="str">
            <v>XĐ</v>
          </cell>
          <cell r="AC5" t="str">
            <v>OT</v>
          </cell>
          <cell r="AD5" t="str">
            <v>XM</v>
          </cell>
          <cell r="AE5" t="str">
            <v>XĐ</v>
          </cell>
          <cell r="AJ5" t="str">
            <v>OT</v>
          </cell>
          <cell r="AK5" t="str">
            <v>XM</v>
          </cell>
          <cell r="AL5" t="str">
            <v>XĐ</v>
          </cell>
          <cell r="AQ5" t="str">
            <v>OT</v>
          </cell>
          <cell r="AR5" t="str">
            <v>XM</v>
          </cell>
          <cell r="AS5" t="str">
            <v>XĐ</v>
          </cell>
          <cell r="AX5" t="str">
            <v>OT</v>
          </cell>
          <cell r="AY5" t="str">
            <v>XM</v>
          </cell>
          <cell r="AZ5" t="str">
            <v>XĐ</v>
          </cell>
          <cell r="BE5" t="str">
            <v>OT</v>
          </cell>
          <cell r="BF5" t="str">
            <v>XM</v>
          </cell>
          <cell r="BG5" t="str">
            <v>XĐ</v>
          </cell>
          <cell r="BL5" t="str">
            <v>OT</v>
          </cell>
          <cell r="BM5" t="str">
            <v>XM</v>
          </cell>
          <cell r="BN5" t="str">
            <v>XĐ</v>
          </cell>
          <cell r="BS5" t="str">
            <v>OT</v>
          </cell>
          <cell r="BT5" t="str">
            <v>XM</v>
          </cell>
          <cell r="BU5" t="str">
            <v>XĐ</v>
          </cell>
          <cell r="BZ5" t="str">
            <v>OT</v>
          </cell>
          <cell r="CA5" t="str">
            <v>XM</v>
          </cell>
          <cell r="CB5" t="str">
            <v>XĐ</v>
          </cell>
          <cell r="CG5" t="str">
            <v>OT</v>
          </cell>
          <cell r="CH5" t="str">
            <v>XM</v>
          </cell>
          <cell r="CI5" t="str">
            <v>XĐ</v>
          </cell>
        </row>
        <row r="6">
          <cell r="B6" t="str">
            <v>GYM</v>
          </cell>
          <cell r="C6">
            <v>840</v>
          </cell>
          <cell r="D6" t="str">
            <v>Nguyễn Quốc Hưng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</row>
        <row r="7">
          <cell r="B7" t="str">
            <v>B01</v>
          </cell>
          <cell r="C7">
            <v>97.5</v>
          </cell>
          <cell r="D7" t="str">
            <v>Vũ Mạnh Tác</v>
          </cell>
          <cell r="E7">
            <v>3900000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487500</v>
          </cell>
          <cell r="S7">
            <v>487500</v>
          </cell>
          <cell r="U7">
            <v>8110</v>
          </cell>
          <cell r="V7">
            <v>0</v>
          </cell>
          <cell r="W7">
            <v>0</v>
          </cell>
          <cell r="X7">
            <v>0</v>
          </cell>
          <cell r="Y7">
            <v>487500</v>
          </cell>
          <cell r="Z7">
            <v>495610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487500</v>
          </cell>
          <cell r="AG7">
            <v>487500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487500</v>
          </cell>
          <cell r="AN7">
            <v>487500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487500</v>
          </cell>
          <cell r="AU7">
            <v>487500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487500</v>
          </cell>
          <cell r="BB7">
            <v>487500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487500</v>
          </cell>
          <cell r="BI7">
            <v>487500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487500</v>
          </cell>
          <cell r="BP7">
            <v>487500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487500</v>
          </cell>
          <cell r="BW7">
            <v>487500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487500</v>
          </cell>
          <cell r="CD7">
            <v>487500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487500</v>
          </cell>
          <cell r="CK7">
            <v>487500</v>
          </cell>
          <cell r="CL7">
            <v>9270610</v>
          </cell>
        </row>
        <row r="8">
          <cell r="B8" t="str">
            <v>B02</v>
          </cell>
          <cell r="C8">
            <v>81</v>
          </cell>
          <cell r="D8" t="str">
            <v>Nguyễn Đình Thiện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</row>
        <row r="9">
          <cell r="B9" t="str">
            <v>B03</v>
          </cell>
          <cell r="C9">
            <v>76.400000000000006</v>
          </cell>
          <cell r="D9" t="str">
            <v>CĐT</v>
          </cell>
          <cell r="E9">
            <v>8110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U9">
            <v>16220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16220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W9">
            <v>8110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8110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F9">
            <v>8110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8110</v>
          </cell>
          <cell r="CL9">
            <v>40550</v>
          </cell>
        </row>
        <row r="10">
          <cell r="B10" t="str">
            <v>B04</v>
          </cell>
          <cell r="C10">
            <v>82.45</v>
          </cell>
          <cell r="D10" t="str">
            <v>CĐT</v>
          </cell>
          <cell r="E10">
            <v>20105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20105</v>
          </cell>
        </row>
        <row r="11">
          <cell r="B11" t="str">
            <v>B05</v>
          </cell>
          <cell r="C11">
            <v>82.45</v>
          </cell>
          <cell r="D11" t="str">
            <v>CĐT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</row>
        <row r="12">
          <cell r="B12" t="str">
            <v>B06</v>
          </cell>
          <cell r="C12">
            <v>82.45</v>
          </cell>
          <cell r="D12" t="str">
            <v>CĐT</v>
          </cell>
          <cell r="E12">
            <v>1863993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1863993</v>
          </cell>
        </row>
        <row r="13">
          <cell r="B13" t="str">
            <v>B07</v>
          </cell>
          <cell r="C13">
            <v>82.45</v>
          </cell>
          <cell r="D13" t="str">
            <v>BQL</v>
          </cell>
          <cell r="E13">
            <v>2546083.7999999998</v>
          </cell>
          <cell r="F13">
            <v>0</v>
          </cell>
          <cell r="G13">
            <v>8109.8</v>
          </cell>
          <cell r="H13">
            <v>0</v>
          </cell>
          <cell r="I13">
            <v>0</v>
          </cell>
          <cell r="J13">
            <v>0</v>
          </cell>
          <cell r="L13">
            <v>8109.8</v>
          </cell>
          <cell r="M13">
            <v>0</v>
          </cell>
          <cell r="N13">
            <v>24329.4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24329.4</v>
          </cell>
          <cell r="U13">
            <v>16220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16220</v>
          </cell>
          <cell r="AB13">
            <v>16220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16220</v>
          </cell>
          <cell r="AI13">
            <v>24330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24330</v>
          </cell>
          <cell r="AP13">
            <v>24330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24330</v>
          </cell>
          <cell r="AW13">
            <v>16220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16220</v>
          </cell>
          <cell r="BD13">
            <v>16220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16220</v>
          </cell>
          <cell r="BK13">
            <v>16220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16220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Y13">
            <v>16220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16220</v>
          </cell>
          <cell r="CF13">
            <v>8110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8110</v>
          </cell>
          <cell r="CL13">
            <v>2732613</v>
          </cell>
        </row>
        <row r="14">
          <cell r="B14" t="str">
            <v>B08</v>
          </cell>
          <cell r="C14">
            <v>76.400000000000006</v>
          </cell>
          <cell r="D14" t="str">
            <v>Dương Minh Diễm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</row>
        <row r="15">
          <cell r="B15" t="str">
            <v>B09</v>
          </cell>
          <cell r="C15">
            <v>98.8</v>
          </cell>
          <cell r="D15" t="str">
            <v>CĐT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</row>
        <row r="16">
          <cell r="B16" t="str">
            <v>B10</v>
          </cell>
          <cell r="D16" t="str">
            <v>CĐT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</row>
        <row r="17">
          <cell r="B17">
            <v>601</v>
          </cell>
          <cell r="C17">
            <v>103.53</v>
          </cell>
          <cell r="D17" t="str">
            <v>Phạm Thanh Hằng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</row>
        <row r="18">
          <cell r="B18">
            <v>602</v>
          </cell>
          <cell r="C18">
            <v>89.63</v>
          </cell>
          <cell r="D18" t="str">
            <v>Nguyễn Anh Thơ</v>
          </cell>
          <cell r="E18">
            <v>14457573</v>
          </cell>
          <cell r="F18">
            <v>0</v>
          </cell>
          <cell r="G18">
            <v>0</v>
          </cell>
          <cell r="H18">
            <v>800000</v>
          </cell>
          <cell r="I18">
            <v>0</v>
          </cell>
          <cell r="J18">
            <v>0</v>
          </cell>
          <cell r="L18">
            <v>800000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448150</v>
          </cell>
          <cell r="S18">
            <v>448150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448150</v>
          </cell>
          <cell r="Z18">
            <v>448150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448150</v>
          </cell>
          <cell r="AG18">
            <v>448150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448150</v>
          </cell>
          <cell r="AN18">
            <v>448150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448150</v>
          </cell>
          <cell r="AU18">
            <v>448150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448150</v>
          </cell>
          <cell r="BB18">
            <v>448150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448150</v>
          </cell>
          <cell r="BI18">
            <v>448150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448150</v>
          </cell>
          <cell r="BP18">
            <v>448150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448150</v>
          </cell>
          <cell r="BW18">
            <v>448150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448150</v>
          </cell>
          <cell r="CD18">
            <v>448150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448150</v>
          </cell>
          <cell r="CK18">
            <v>448150</v>
          </cell>
          <cell r="CL18">
            <v>20187223</v>
          </cell>
        </row>
        <row r="19">
          <cell r="B19">
            <v>603</v>
          </cell>
          <cell r="C19">
            <v>85.04</v>
          </cell>
          <cell r="D19" t="str">
            <v>Nguyễn Anh Đức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</row>
        <row r="20">
          <cell r="B20">
            <v>604</v>
          </cell>
          <cell r="C20">
            <v>87.3</v>
          </cell>
          <cell r="D20" t="str">
            <v>Phan Chí Trung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</row>
        <row r="21">
          <cell r="B21">
            <v>605</v>
          </cell>
          <cell r="C21">
            <v>87.3</v>
          </cell>
          <cell r="D21" t="str">
            <v>Vũ Hương Giang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</row>
        <row r="22">
          <cell r="B22">
            <v>606</v>
          </cell>
          <cell r="C22">
            <v>87.3</v>
          </cell>
          <cell r="D22" t="str">
            <v>Bùi Ngọc Sơn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</row>
        <row r="23">
          <cell r="B23">
            <v>607</v>
          </cell>
          <cell r="C23">
            <v>87.3</v>
          </cell>
          <cell r="D23" t="str">
            <v>Nguyễn Trọng Tuấn Anh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</row>
        <row r="24">
          <cell r="B24">
            <v>608</v>
          </cell>
          <cell r="C24">
            <v>85.04</v>
          </cell>
          <cell r="D24" t="str">
            <v>Chu Thị Loan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</row>
        <row r="25">
          <cell r="B25">
            <v>609</v>
          </cell>
          <cell r="C25">
            <v>89.63</v>
          </cell>
          <cell r="D25" t="str">
            <v>Phạm Quang Huy</v>
          </cell>
          <cell r="E25">
            <v>5606771</v>
          </cell>
          <cell r="F25">
            <v>0</v>
          </cell>
          <cell r="G25">
            <v>145976.4</v>
          </cell>
          <cell r="H25">
            <v>0</v>
          </cell>
          <cell r="I25">
            <v>120000</v>
          </cell>
          <cell r="J25">
            <v>0</v>
          </cell>
          <cell r="L25">
            <v>265976.40000000002</v>
          </cell>
          <cell r="M25">
            <v>0</v>
          </cell>
          <cell r="N25">
            <v>129756.8</v>
          </cell>
          <cell r="O25">
            <v>0</v>
          </cell>
          <cell r="P25">
            <v>120000</v>
          </cell>
          <cell r="Q25">
            <v>0</v>
          </cell>
          <cell r="R25">
            <v>448150</v>
          </cell>
          <cell r="S25">
            <v>697906.8</v>
          </cell>
          <cell r="U25">
            <v>145980</v>
          </cell>
          <cell r="V25">
            <v>0</v>
          </cell>
          <cell r="W25">
            <v>120000</v>
          </cell>
          <cell r="X25">
            <v>0</v>
          </cell>
          <cell r="Y25">
            <v>448150</v>
          </cell>
          <cell r="Z25">
            <v>714130</v>
          </cell>
          <cell r="AB25">
            <v>154090</v>
          </cell>
          <cell r="AC25">
            <v>0</v>
          </cell>
          <cell r="AD25">
            <v>120000</v>
          </cell>
          <cell r="AE25">
            <v>0</v>
          </cell>
          <cell r="AF25">
            <v>448150</v>
          </cell>
          <cell r="AG25">
            <v>722240</v>
          </cell>
          <cell r="AI25">
            <v>129760</v>
          </cell>
          <cell r="AJ25">
            <v>0</v>
          </cell>
          <cell r="AK25">
            <v>120000</v>
          </cell>
          <cell r="AL25">
            <v>0</v>
          </cell>
          <cell r="AM25">
            <v>448150</v>
          </cell>
          <cell r="AN25">
            <v>697910</v>
          </cell>
          <cell r="AP25">
            <v>121650</v>
          </cell>
          <cell r="AQ25">
            <v>0</v>
          </cell>
          <cell r="AR25">
            <v>120000</v>
          </cell>
          <cell r="AS25">
            <v>0</v>
          </cell>
          <cell r="AT25">
            <v>448150</v>
          </cell>
          <cell r="AU25">
            <v>689800</v>
          </cell>
          <cell r="AW25">
            <v>162200</v>
          </cell>
          <cell r="AX25">
            <v>0</v>
          </cell>
          <cell r="AY25">
            <v>120000</v>
          </cell>
          <cell r="AZ25">
            <v>0</v>
          </cell>
          <cell r="BA25">
            <v>448150</v>
          </cell>
          <cell r="BB25">
            <v>730350</v>
          </cell>
          <cell r="BD25">
            <v>162200</v>
          </cell>
          <cell r="BE25">
            <v>0</v>
          </cell>
          <cell r="BF25">
            <v>120000</v>
          </cell>
          <cell r="BG25">
            <v>0</v>
          </cell>
          <cell r="BH25">
            <v>448150</v>
          </cell>
          <cell r="BI25">
            <v>730350</v>
          </cell>
          <cell r="BK25">
            <v>145980</v>
          </cell>
          <cell r="BL25">
            <v>0</v>
          </cell>
          <cell r="BM25">
            <v>120000</v>
          </cell>
          <cell r="BN25">
            <v>0</v>
          </cell>
          <cell r="BO25">
            <v>448150</v>
          </cell>
          <cell r="BP25">
            <v>714130</v>
          </cell>
          <cell r="BR25">
            <v>145980</v>
          </cell>
          <cell r="BS25">
            <v>0</v>
          </cell>
          <cell r="BT25">
            <v>120000</v>
          </cell>
          <cell r="BU25">
            <v>0</v>
          </cell>
          <cell r="BV25">
            <v>448150</v>
          </cell>
          <cell r="BW25">
            <v>714130</v>
          </cell>
          <cell r="BY25">
            <v>145980</v>
          </cell>
          <cell r="BZ25">
            <v>0</v>
          </cell>
          <cell r="CA25">
            <v>120000</v>
          </cell>
          <cell r="CB25">
            <v>0</v>
          </cell>
          <cell r="CC25">
            <v>448150</v>
          </cell>
          <cell r="CD25">
            <v>714130</v>
          </cell>
          <cell r="CF25">
            <v>145980</v>
          </cell>
          <cell r="CG25">
            <v>0</v>
          </cell>
          <cell r="CH25">
            <v>120000</v>
          </cell>
          <cell r="CI25">
            <v>0</v>
          </cell>
          <cell r="CJ25">
            <v>448150</v>
          </cell>
          <cell r="CK25">
            <v>714130</v>
          </cell>
          <cell r="CL25">
            <v>13711954.199999999</v>
          </cell>
        </row>
        <row r="26">
          <cell r="B26">
            <v>610</v>
          </cell>
          <cell r="C26">
            <v>103.53</v>
          </cell>
          <cell r="D26" t="str">
            <v>Doãn Thế Anh</v>
          </cell>
          <cell r="E26">
            <v>3986151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I26">
            <v>56770</v>
          </cell>
          <cell r="AJ26">
            <v>0</v>
          </cell>
          <cell r="AK26">
            <v>0</v>
          </cell>
          <cell r="AL26">
            <v>0</v>
          </cell>
          <cell r="AM26">
            <v>517650</v>
          </cell>
          <cell r="AN26">
            <v>574420</v>
          </cell>
          <cell r="AP26">
            <v>81100</v>
          </cell>
          <cell r="AQ26">
            <v>0</v>
          </cell>
          <cell r="AR26">
            <v>60000</v>
          </cell>
          <cell r="AS26">
            <v>0</v>
          </cell>
          <cell r="AT26">
            <v>517650</v>
          </cell>
          <cell r="AU26">
            <v>658750</v>
          </cell>
          <cell r="AW26">
            <v>81100</v>
          </cell>
          <cell r="AX26">
            <v>0</v>
          </cell>
          <cell r="AY26">
            <v>60000</v>
          </cell>
          <cell r="AZ26">
            <v>0</v>
          </cell>
          <cell r="BA26">
            <v>517650</v>
          </cell>
          <cell r="BB26">
            <v>658750</v>
          </cell>
          <cell r="BD26">
            <v>145980</v>
          </cell>
          <cell r="BE26">
            <v>0</v>
          </cell>
          <cell r="BF26">
            <v>60000</v>
          </cell>
          <cell r="BG26">
            <v>0</v>
          </cell>
          <cell r="BH26">
            <v>517650</v>
          </cell>
          <cell r="BI26">
            <v>723630</v>
          </cell>
          <cell r="BK26">
            <v>137870</v>
          </cell>
          <cell r="BL26">
            <v>0</v>
          </cell>
          <cell r="BM26">
            <v>60000</v>
          </cell>
          <cell r="BN26">
            <v>0</v>
          </cell>
          <cell r="BO26">
            <v>517650</v>
          </cell>
          <cell r="BP26">
            <v>715520</v>
          </cell>
          <cell r="BR26">
            <v>48660</v>
          </cell>
          <cell r="BS26">
            <v>0</v>
          </cell>
          <cell r="BT26">
            <v>60000</v>
          </cell>
          <cell r="BU26">
            <v>0</v>
          </cell>
          <cell r="BV26">
            <v>517650</v>
          </cell>
          <cell r="BW26">
            <v>626310</v>
          </cell>
          <cell r="BY26">
            <v>40550</v>
          </cell>
          <cell r="BZ26">
            <v>0</v>
          </cell>
          <cell r="CA26">
            <v>60000</v>
          </cell>
          <cell r="CB26">
            <v>0</v>
          </cell>
          <cell r="CC26">
            <v>517650</v>
          </cell>
          <cell r="CD26">
            <v>618200</v>
          </cell>
          <cell r="CF26">
            <v>40550</v>
          </cell>
          <cell r="CG26">
            <v>0</v>
          </cell>
          <cell r="CH26">
            <v>60000</v>
          </cell>
          <cell r="CI26">
            <v>0</v>
          </cell>
          <cell r="CJ26">
            <v>517650</v>
          </cell>
          <cell r="CK26">
            <v>618200</v>
          </cell>
          <cell r="CL26">
            <v>9179931</v>
          </cell>
        </row>
        <row r="27">
          <cell r="B27">
            <v>701</v>
          </cell>
          <cell r="C27">
            <v>103.53</v>
          </cell>
          <cell r="D27" t="str">
            <v>Đinh Hồng Công</v>
          </cell>
          <cell r="E27">
            <v>7650234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517650</v>
          </cell>
          <cell r="S27">
            <v>517650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517650</v>
          </cell>
          <cell r="Z27">
            <v>517650</v>
          </cell>
          <cell r="AB27">
            <v>137870</v>
          </cell>
          <cell r="AC27">
            <v>0</v>
          </cell>
          <cell r="AD27">
            <v>120000</v>
          </cell>
          <cell r="AE27">
            <v>0</v>
          </cell>
          <cell r="AF27">
            <v>517650</v>
          </cell>
          <cell r="AG27">
            <v>775520</v>
          </cell>
          <cell r="AI27">
            <v>129760</v>
          </cell>
          <cell r="AJ27">
            <v>0</v>
          </cell>
          <cell r="AK27">
            <v>120000</v>
          </cell>
          <cell r="AL27">
            <v>0</v>
          </cell>
          <cell r="AM27">
            <v>517650</v>
          </cell>
          <cell r="AN27">
            <v>767410</v>
          </cell>
          <cell r="AP27">
            <v>129760</v>
          </cell>
          <cell r="AQ27">
            <v>0</v>
          </cell>
          <cell r="AR27">
            <v>120000</v>
          </cell>
          <cell r="AS27">
            <v>0</v>
          </cell>
          <cell r="AT27">
            <v>517650</v>
          </cell>
          <cell r="AU27">
            <v>767410</v>
          </cell>
          <cell r="AW27">
            <v>121650</v>
          </cell>
          <cell r="AX27">
            <v>0</v>
          </cell>
          <cell r="AY27">
            <v>120000</v>
          </cell>
          <cell r="AZ27">
            <v>0</v>
          </cell>
          <cell r="BA27">
            <v>517650</v>
          </cell>
          <cell r="BB27">
            <v>759300</v>
          </cell>
          <cell r="BD27">
            <v>154090</v>
          </cell>
          <cell r="BE27">
            <v>0</v>
          </cell>
          <cell r="BF27">
            <v>120000</v>
          </cell>
          <cell r="BG27">
            <v>0</v>
          </cell>
          <cell r="BH27">
            <v>517650</v>
          </cell>
          <cell r="BI27">
            <v>791740</v>
          </cell>
          <cell r="BK27">
            <v>129760</v>
          </cell>
          <cell r="BL27">
            <v>0</v>
          </cell>
          <cell r="BM27">
            <v>120000</v>
          </cell>
          <cell r="BN27">
            <v>0</v>
          </cell>
          <cell r="BO27">
            <v>517650</v>
          </cell>
          <cell r="BP27">
            <v>767410</v>
          </cell>
          <cell r="BR27">
            <v>121650</v>
          </cell>
          <cell r="BS27">
            <v>0</v>
          </cell>
          <cell r="BT27">
            <v>120000</v>
          </cell>
          <cell r="BU27">
            <v>0</v>
          </cell>
          <cell r="BV27">
            <v>517650</v>
          </cell>
          <cell r="BW27">
            <v>759300</v>
          </cell>
          <cell r="BY27">
            <v>105430</v>
          </cell>
          <cell r="BZ27">
            <v>0</v>
          </cell>
          <cell r="CA27">
            <v>120000</v>
          </cell>
          <cell r="CB27">
            <v>0</v>
          </cell>
          <cell r="CC27">
            <v>517650</v>
          </cell>
          <cell r="CD27">
            <v>743080</v>
          </cell>
          <cell r="CF27">
            <v>81100</v>
          </cell>
          <cell r="CG27">
            <v>0</v>
          </cell>
          <cell r="CH27">
            <v>120000</v>
          </cell>
          <cell r="CI27">
            <v>0</v>
          </cell>
          <cell r="CJ27">
            <v>517650</v>
          </cell>
          <cell r="CK27">
            <v>718750</v>
          </cell>
          <cell r="CL27">
            <v>15535454</v>
          </cell>
        </row>
        <row r="28">
          <cell r="B28">
            <v>702</v>
          </cell>
          <cell r="C28">
            <v>89.63</v>
          </cell>
          <cell r="D28" t="str">
            <v>Đỗ Đức Tâm</v>
          </cell>
          <cell r="E28">
            <v>9271753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448150</v>
          </cell>
          <cell r="S28">
            <v>448150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448150</v>
          </cell>
          <cell r="Z28">
            <v>448150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448150</v>
          </cell>
          <cell r="AG28">
            <v>448150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448150</v>
          </cell>
          <cell r="AN28">
            <v>448150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448150</v>
          </cell>
          <cell r="AU28">
            <v>448150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448150</v>
          </cell>
          <cell r="BB28">
            <v>448150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448150</v>
          </cell>
          <cell r="BI28">
            <v>448150</v>
          </cell>
          <cell r="BK28">
            <v>162200</v>
          </cell>
          <cell r="BL28">
            <v>800000</v>
          </cell>
          <cell r="BM28">
            <v>60000</v>
          </cell>
          <cell r="BN28">
            <v>0</v>
          </cell>
          <cell r="BO28">
            <v>448150</v>
          </cell>
          <cell r="BP28">
            <v>1470350</v>
          </cell>
          <cell r="BR28">
            <v>113540</v>
          </cell>
          <cell r="BS28">
            <v>800000</v>
          </cell>
          <cell r="BT28">
            <v>60000</v>
          </cell>
          <cell r="BU28">
            <v>0</v>
          </cell>
          <cell r="BV28">
            <v>448150</v>
          </cell>
          <cell r="BW28">
            <v>1421690</v>
          </cell>
          <cell r="BY28">
            <v>137870</v>
          </cell>
          <cell r="BZ28">
            <v>800000</v>
          </cell>
          <cell r="CA28">
            <v>60000</v>
          </cell>
          <cell r="CB28">
            <v>0</v>
          </cell>
          <cell r="CC28">
            <v>448150</v>
          </cell>
          <cell r="CD28">
            <v>1446020</v>
          </cell>
          <cell r="CF28">
            <v>48660</v>
          </cell>
          <cell r="CG28">
            <v>800000</v>
          </cell>
          <cell r="CH28">
            <v>60000</v>
          </cell>
          <cell r="CI28">
            <v>0</v>
          </cell>
          <cell r="CJ28">
            <v>448150</v>
          </cell>
          <cell r="CK28">
            <v>1356810</v>
          </cell>
          <cell r="CL28">
            <v>18103673</v>
          </cell>
        </row>
        <row r="29">
          <cell r="B29">
            <v>703</v>
          </cell>
          <cell r="C29">
            <v>85.04</v>
          </cell>
          <cell r="D29" t="str">
            <v>YoShioka Daigo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</row>
        <row r="30">
          <cell r="B30">
            <v>704</v>
          </cell>
          <cell r="C30">
            <v>87.3</v>
          </cell>
          <cell r="D30" t="str">
            <v>Lê Văn Long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</row>
        <row r="31">
          <cell r="B31">
            <v>705</v>
          </cell>
          <cell r="C31">
            <v>87.3</v>
          </cell>
          <cell r="D31" t="str">
            <v>Nguyễn Xuân Hải</v>
          </cell>
          <cell r="E31">
            <v>4198655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436500</v>
          </cell>
          <cell r="S31">
            <v>436500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436500</v>
          </cell>
          <cell r="Z31">
            <v>436500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436500</v>
          </cell>
          <cell r="AG31">
            <v>436500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436500</v>
          </cell>
          <cell r="AN31">
            <v>436500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436500</v>
          </cell>
          <cell r="AU31">
            <v>436500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436500</v>
          </cell>
          <cell r="BB31">
            <v>436500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436500</v>
          </cell>
          <cell r="BI31">
            <v>436500</v>
          </cell>
          <cell r="BK31">
            <v>178420</v>
          </cell>
          <cell r="BL31">
            <v>0</v>
          </cell>
          <cell r="BM31">
            <v>240000</v>
          </cell>
          <cell r="BN31">
            <v>0</v>
          </cell>
          <cell r="BO31">
            <v>436500</v>
          </cell>
          <cell r="BP31">
            <v>854920</v>
          </cell>
          <cell r="BR31">
            <v>154090</v>
          </cell>
          <cell r="BS31">
            <v>0</v>
          </cell>
          <cell r="BT31">
            <v>240000</v>
          </cell>
          <cell r="BU31">
            <v>0</v>
          </cell>
          <cell r="BV31">
            <v>436500</v>
          </cell>
          <cell r="BW31">
            <v>830590</v>
          </cell>
          <cell r="BY31">
            <v>162200</v>
          </cell>
          <cell r="BZ31">
            <v>0</v>
          </cell>
          <cell r="CA31">
            <v>240000</v>
          </cell>
          <cell r="CB31">
            <v>0</v>
          </cell>
          <cell r="CC31">
            <v>436500</v>
          </cell>
          <cell r="CD31">
            <v>838700</v>
          </cell>
          <cell r="CF31">
            <v>137870</v>
          </cell>
          <cell r="CG31">
            <v>0</v>
          </cell>
          <cell r="CH31">
            <v>240000</v>
          </cell>
          <cell r="CI31">
            <v>0</v>
          </cell>
          <cell r="CJ31">
            <v>436500</v>
          </cell>
          <cell r="CK31">
            <v>814370</v>
          </cell>
          <cell r="CL31">
            <v>10592735</v>
          </cell>
        </row>
        <row r="32">
          <cell r="B32">
            <v>706</v>
          </cell>
          <cell r="C32">
            <v>87.3</v>
          </cell>
          <cell r="D32" t="str">
            <v>Nguyễn Khánh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Z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N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U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B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I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P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W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D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K32">
            <v>0</v>
          </cell>
          <cell r="CL32">
            <v>0</v>
          </cell>
        </row>
        <row r="33">
          <cell r="B33">
            <v>707</v>
          </cell>
          <cell r="C33">
            <v>87.3</v>
          </cell>
          <cell r="D33" t="str">
            <v>Nguyễn Thu Giang</v>
          </cell>
          <cell r="E33">
            <v>7087991</v>
          </cell>
          <cell r="F33">
            <v>0</v>
          </cell>
          <cell r="G33">
            <v>81098</v>
          </cell>
          <cell r="H33">
            <v>800000</v>
          </cell>
          <cell r="I33">
            <v>60000</v>
          </cell>
          <cell r="J33">
            <v>0</v>
          </cell>
          <cell r="L33">
            <v>941098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436500</v>
          </cell>
          <cell r="S33">
            <v>436500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436500</v>
          </cell>
          <cell r="Z33">
            <v>436500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436500</v>
          </cell>
          <cell r="AG33">
            <v>436500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436500</v>
          </cell>
          <cell r="AN33">
            <v>436500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436500</v>
          </cell>
          <cell r="AU33">
            <v>436500</v>
          </cell>
          <cell r="AW33">
            <v>81100</v>
          </cell>
          <cell r="AX33">
            <v>0</v>
          </cell>
          <cell r="AY33">
            <v>120000</v>
          </cell>
          <cell r="AZ33">
            <v>0</v>
          </cell>
          <cell r="BA33">
            <v>436500</v>
          </cell>
          <cell r="BB33">
            <v>637600</v>
          </cell>
          <cell r="BD33">
            <v>89210</v>
          </cell>
          <cell r="BE33">
            <v>0</v>
          </cell>
          <cell r="BF33">
            <v>120000</v>
          </cell>
          <cell r="BG33">
            <v>0</v>
          </cell>
          <cell r="BH33">
            <v>436500</v>
          </cell>
          <cell r="BI33">
            <v>645710</v>
          </cell>
          <cell r="BK33">
            <v>64880</v>
          </cell>
          <cell r="BL33">
            <v>0</v>
          </cell>
          <cell r="BM33">
            <v>120000</v>
          </cell>
          <cell r="BN33">
            <v>0</v>
          </cell>
          <cell r="BO33">
            <v>436500</v>
          </cell>
          <cell r="BP33">
            <v>621380</v>
          </cell>
          <cell r="BR33">
            <v>72990</v>
          </cell>
          <cell r="BS33">
            <v>0</v>
          </cell>
          <cell r="BT33">
            <v>120000</v>
          </cell>
          <cell r="BU33">
            <v>0</v>
          </cell>
          <cell r="BV33">
            <v>436500</v>
          </cell>
          <cell r="BW33">
            <v>629490</v>
          </cell>
          <cell r="BY33">
            <v>56770</v>
          </cell>
          <cell r="BZ33">
            <v>0</v>
          </cell>
          <cell r="CA33">
            <v>120000</v>
          </cell>
          <cell r="CB33">
            <v>0</v>
          </cell>
          <cell r="CC33">
            <v>436500</v>
          </cell>
          <cell r="CD33">
            <v>613270</v>
          </cell>
          <cell r="CF33">
            <v>72990</v>
          </cell>
          <cell r="CG33">
            <v>0</v>
          </cell>
          <cell r="CH33">
            <v>120000</v>
          </cell>
          <cell r="CI33">
            <v>0</v>
          </cell>
          <cell r="CJ33">
            <v>436500</v>
          </cell>
          <cell r="CK33">
            <v>629490</v>
          </cell>
          <cell r="CL33">
            <v>13988529</v>
          </cell>
        </row>
        <row r="34">
          <cell r="B34">
            <v>708</v>
          </cell>
          <cell r="C34">
            <v>85.04</v>
          </cell>
          <cell r="D34" t="str">
            <v>Nguyễn Văn Hùng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</row>
        <row r="35">
          <cell r="B35">
            <v>709</v>
          </cell>
          <cell r="C35">
            <v>89.63</v>
          </cell>
          <cell r="D35" t="str">
            <v>Cao Thị Thanh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</row>
        <row r="36">
          <cell r="B36">
            <v>710</v>
          </cell>
          <cell r="C36">
            <v>103.53</v>
          </cell>
          <cell r="D36" t="str">
            <v>Phạm Thành Đạt</v>
          </cell>
          <cell r="E36">
            <v>5346810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517650</v>
          </cell>
          <cell r="S36">
            <v>517650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517650</v>
          </cell>
          <cell r="Z36">
            <v>517650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517650</v>
          </cell>
          <cell r="AG36">
            <v>517650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517650</v>
          </cell>
          <cell r="AN36">
            <v>517650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517650</v>
          </cell>
          <cell r="AU36">
            <v>517650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517650</v>
          </cell>
          <cell r="BB36">
            <v>517650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517650</v>
          </cell>
          <cell r="BI36">
            <v>517650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517650</v>
          </cell>
          <cell r="BP36">
            <v>517650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517650</v>
          </cell>
          <cell r="BW36">
            <v>517650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517650</v>
          </cell>
          <cell r="CD36">
            <v>517650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517650</v>
          </cell>
          <cell r="CK36">
            <v>517650</v>
          </cell>
          <cell r="CL36">
            <v>11040960</v>
          </cell>
        </row>
        <row r="37">
          <cell r="B37">
            <v>801</v>
          </cell>
          <cell r="C37">
            <v>103.53</v>
          </cell>
          <cell r="D37" t="str">
            <v>Phạm Quang Huy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</row>
        <row r="38">
          <cell r="B38">
            <v>802</v>
          </cell>
          <cell r="C38">
            <v>89.63</v>
          </cell>
          <cell r="D38" t="str">
            <v>Nguyễn Việt Hà</v>
          </cell>
          <cell r="E38">
            <v>5644701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448150</v>
          </cell>
          <cell r="S38">
            <v>448150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448150</v>
          </cell>
          <cell r="Z38">
            <v>448150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448150</v>
          </cell>
          <cell r="AG38">
            <v>448150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448150</v>
          </cell>
          <cell r="AN38">
            <v>448150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448150</v>
          </cell>
          <cell r="AU38">
            <v>448150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448150</v>
          </cell>
          <cell r="BB38">
            <v>448150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448150</v>
          </cell>
          <cell r="BI38">
            <v>448150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448150</v>
          </cell>
          <cell r="BP38">
            <v>448150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448150</v>
          </cell>
          <cell r="BW38">
            <v>448150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448150</v>
          </cell>
          <cell r="CD38">
            <v>448150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448150</v>
          </cell>
          <cell r="CK38">
            <v>448150</v>
          </cell>
          <cell r="CL38">
            <v>10574351</v>
          </cell>
        </row>
        <row r="39">
          <cell r="B39">
            <v>803</v>
          </cell>
          <cell r="C39">
            <v>85.04</v>
          </cell>
          <cell r="D39" t="str">
            <v>Ngụy Phan Minh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S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</row>
        <row r="40">
          <cell r="B40">
            <v>804</v>
          </cell>
          <cell r="C40">
            <v>87.3</v>
          </cell>
          <cell r="D40" t="str">
            <v>Ngụy Phan Minh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S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</row>
        <row r="41">
          <cell r="B41">
            <v>805</v>
          </cell>
          <cell r="C41">
            <v>87.3</v>
          </cell>
          <cell r="D41" t="str">
            <v>Phạm Thúy Nga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</row>
        <row r="42">
          <cell r="B42">
            <v>806</v>
          </cell>
          <cell r="C42">
            <v>87.3</v>
          </cell>
          <cell r="D42" t="str">
            <v>Ngụy Thị Cảnh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G42">
            <v>0</v>
          </cell>
          <cell r="CH42">
            <v>0</v>
          </cell>
          <cell r="CI42">
            <v>0</v>
          </cell>
          <cell r="CK42">
            <v>0</v>
          </cell>
          <cell r="CL42">
            <v>0</v>
          </cell>
        </row>
        <row r="43">
          <cell r="B43">
            <v>807</v>
          </cell>
          <cell r="C43">
            <v>87.3</v>
          </cell>
          <cell r="D43" t="str">
            <v>Nguyễn Hải Nam</v>
          </cell>
          <cell r="E43">
            <v>4270045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4270045</v>
          </cell>
        </row>
        <row r="44">
          <cell r="B44">
            <v>808</v>
          </cell>
          <cell r="C44">
            <v>85.04</v>
          </cell>
          <cell r="D44" t="str">
            <v>Mai Kim Liên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425200.00000000006</v>
          </cell>
          <cell r="Z44">
            <v>425200.00000000006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425200.00000000006</v>
          </cell>
          <cell r="AG44">
            <v>425200.00000000006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425200.00000000006</v>
          </cell>
          <cell r="AN44">
            <v>425200.00000000006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425200.00000000006</v>
          </cell>
          <cell r="AU44">
            <v>425200.00000000006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425200.00000000006</v>
          </cell>
          <cell r="BB44">
            <v>425200.00000000006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425200.00000000006</v>
          </cell>
          <cell r="BI44">
            <v>425200.00000000006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2551200.0000000005</v>
          </cell>
        </row>
        <row r="45">
          <cell r="B45">
            <v>809</v>
          </cell>
          <cell r="C45">
            <v>89.63</v>
          </cell>
          <cell r="D45" t="str">
            <v>Vũ Tùng Dương</v>
          </cell>
          <cell r="E45">
            <v>6771176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6771176</v>
          </cell>
        </row>
        <row r="46">
          <cell r="B46">
            <v>810</v>
          </cell>
          <cell r="C46">
            <v>103.53</v>
          </cell>
          <cell r="D46" t="str">
            <v>Nguyễn Thị Dần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S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Z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N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U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B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I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P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W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D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K46">
            <v>0</v>
          </cell>
          <cell r="CL46">
            <v>0</v>
          </cell>
        </row>
        <row r="47">
          <cell r="B47">
            <v>901</v>
          </cell>
          <cell r="C47">
            <v>103.53</v>
          </cell>
          <cell r="D47" t="str">
            <v>Phạm Đình Hiệp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</row>
        <row r="48">
          <cell r="B48">
            <v>902</v>
          </cell>
          <cell r="C48">
            <v>89.63</v>
          </cell>
          <cell r="D48" t="str">
            <v>Nguyễn Hữu Lộc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</row>
        <row r="49">
          <cell r="B49">
            <v>903</v>
          </cell>
          <cell r="C49">
            <v>85.04</v>
          </cell>
          <cell r="D49" t="str">
            <v>Nguyễn Cẩm Chi</v>
          </cell>
          <cell r="E49">
            <v>7378586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425200.00000000006</v>
          </cell>
          <cell r="S49">
            <v>425200.00000000006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425200.00000000006</v>
          </cell>
          <cell r="Z49">
            <v>425200.00000000006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425200.00000000006</v>
          </cell>
          <cell r="AG49">
            <v>425200.00000000006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425200.00000000006</v>
          </cell>
          <cell r="AN49">
            <v>425200.00000000006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425200.00000000006</v>
          </cell>
          <cell r="AU49">
            <v>425200.00000000006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425200.00000000006</v>
          </cell>
          <cell r="BB49">
            <v>425200.00000000006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425200.00000000006</v>
          </cell>
          <cell r="BI49">
            <v>425200.00000000006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425200.00000000006</v>
          </cell>
          <cell r="BP49">
            <v>425200.00000000006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425200.00000000006</v>
          </cell>
          <cell r="BW49">
            <v>425200.00000000006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425200.00000000006</v>
          </cell>
          <cell r="CD49">
            <v>425200.00000000006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425200.00000000006</v>
          </cell>
          <cell r="CK49">
            <v>425200.00000000006</v>
          </cell>
          <cell r="CL49">
            <v>12055786</v>
          </cell>
        </row>
        <row r="50">
          <cell r="B50">
            <v>904</v>
          </cell>
          <cell r="C50">
            <v>87.3</v>
          </cell>
          <cell r="D50" t="str">
            <v>Nguyễn Ngọc Đức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S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Z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G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N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U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B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I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P50">
            <v>0</v>
          </cell>
          <cell r="BS50">
            <v>0</v>
          </cell>
          <cell r="BW50">
            <v>0</v>
          </cell>
          <cell r="CD50">
            <v>0</v>
          </cell>
          <cell r="CK50">
            <v>0</v>
          </cell>
          <cell r="CL50">
            <v>0</v>
          </cell>
        </row>
        <row r="51">
          <cell r="B51">
            <v>905</v>
          </cell>
          <cell r="C51">
            <v>87.3</v>
          </cell>
          <cell r="D51" t="str">
            <v>Lê Thị Hiền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</row>
        <row r="52">
          <cell r="B52">
            <v>906</v>
          </cell>
          <cell r="C52">
            <v>87.3</v>
          </cell>
          <cell r="D52" t="str">
            <v>Nguyễn Đức Thịnh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</row>
        <row r="53">
          <cell r="B53">
            <v>907</v>
          </cell>
          <cell r="C53">
            <v>87.3</v>
          </cell>
          <cell r="D53" t="str">
            <v>Nguyễn Đức Minh</v>
          </cell>
          <cell r="E53">
            <v>4386467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436500</v>
          </cell>
          <cell r="S53">
            <v>436500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436500</v>
          </cell>
          <cell r="Z53">
            <v>436500</v>
          </cell>
          <cell r="AB53">
            <v>8110</v>
          </cell>
          <cell r="AC53">
            <v>0</v>
          </cell>
          <cell r="AD53">
            <v>0</v>
          </cell>
          <cell r="AE53">
            <v>0</v>
          </cell>
          <cell r="AF53">
            <v>436500</v>
          </cell>
          <cell r="AG53">
            <v>444610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436500</v>
          </cell>
          <cell r="AN53">
            <v>436500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436500</v>
          </cell>
          <cell r="AU53">
            <v>436500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436500</v>
          </cell>
          <cell r="BB53">
            <v>436500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436500</v>
          </cell>
          <cell r="BI53">
            <v>436500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436500</v>
          </cell>
          <cell r="BP53">
            <v>436500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436500</v>
          </cell>
          <cell r="BW53">
            <v>436500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436500</v>
          </cell>
          <cell r="CD53">
            <v>436500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8759577</v>
          </cell>
        </row>
        <row r="54">
          <cell r="B54">
            <v>908</v>
          </cell>
          <cell r="C54">
            <v>85.04</v>
          </cell>
          <cell r="D54" t="str">
            <v>Nguyễn Thị Thu Thủy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</row>
        <row r="55">
          <cell r="B55">
            <v>909</v>
          </cell>
          <cell r="C55">
            <v>89.63</v>
          </cell>
          <cell r="D55" t="str">
            <v>Cao Thị Mỹ Hà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</row>
        <row r="56">
          <cell r="B56">
            <v>910</v>
          </cell>
          <cell r="C56">
            <v>103.53</v>
          </cell>
          <cell r="D56" t="str">
            <v>Hà Quang Điện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</row>
        <row r="57">
          <cell r="B57">
            <v>1001</v>
          </cell>
          <cell r="C57">
            <v>103.53</v>
          </cell>
          <cell r="D57" t="str">
            <v>Vũ Thị Bích Thủy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I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P57">
            <v>0</v>
          </cell>
          <cell r="BR57">
            <v>0</v>
          </cell>
          <cell r="BS57">
            <v>0</v>
          </cell>
          <cell r="BU57">
            <v>0</v>
          </cell>
          <cell r="BW57">
            <v>0</v>
          </cell>
          <cell r="BY57">
            <v>0</v>
          </cell>
          <cell r="BZ57">
            <v>0</v>
          </cell>
          <cell r="CB57">
            <v>0</v>
          </cell>
          <cell r="CD57">
            <v>0</v>
          </cell>
          <cell r="CF57">
            <v>0</v>
          </cell>
          <cell r="CG57">
            <v>0</v>
          </cell>
          <cell r="CI57">
            <v>0</v>
          </cell>
          <cell r="CK57">
            <v>0</v>
          </cell>
          <cell r="CL57">
            <v>0</v>
          </cell>
        </row>
        <row r="58">
          <cell r="B58">
            <v>1002</v>
          </cell>
          <cell r="C58">
            <v>89.63</v>
          </cell>
          <cell r="D58" t="str">
            <v>Quách Thị Hậu</v>
          </cell>
          <cell r="E58">
            <v>4481500</v>
          </cell>
          <cell r="F58">
            <v>0</v>
          </cell>
          <cell r="G58">
            <v>16219.6</v>
          </cell>
          <cell r="H58">
            <v>0</v>
          </cell>
          <cell r="I58">
            <v>0</v>
          </cell>
          <cell r="J58">
            <v>0</v>
          </cell>
          <cell r="L58">
            <v>16219.6</v>
          </cell>
          <cell r="M58">
            <v>0</v>
          </cell>
          <cell r="N58">
            <v>16219.6</v>
          </cell>
          <cell r="O58">
            <v>0</v>
          </cell>
          <cell r="P58">
            <v>0</v>
          </cell>
          <cell r="Q58">
            <v>0</v>
          </cell>
          <cell r="R58">
            <v>448150</v>
          </cell>
          <cell r="S58">
            <v>464369.6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448150</v>
          </cell>
          <cell r="Z58">
            <v>448150</v>
          </cell>
          <cell r="AB58">
            <v>8110</v>
          </cell>
          <cell r="AC58">
            <v>0</v>
          </cell>
          <cell r="AD58">
            <v>0</v>
          </cell>
          <cell r="AE58">
            <v>0</v>
          </cell>
          <cell r="AF58">
            <v>448150</v>
          </cell>
          <cell r="AG58">
            <v>456260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448150</v>
          </cell>
          <cell r="AN58">
            <v>448150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448150</v>
          </cell>
          <cell r="AU58">
            <v>448150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448150</v>
          </cell>
          <cell r="BB58">
            <v>448150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448150</v>
          </cell>
          <cell r="BI58">
            <v>448150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448150</v>
          </cell>
          <cell r="BP58">
            <v>448150</v>
          </cell>
          <cell r="BR58">
            <v>8110</v>
          </cell>
          <cell r="BS58">
            <v>0</v>
          </cell>
          <cell r="BT58">
            <v>0</v>
          </cell>
          <cell r="BU58">
            <v>0</v>
          </cell>
          <cell r="BV58">
            <v>448150</v>
          </cell>
          <cell r="BW58">
            <v>456260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448150</v>
          </cell>
          <cell r="CD58">
            <v>448150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448150</v>
          </cell>
          <cell r="CK58">
            <v>448150</v>
          </cell>
          <cell r="CL58">
            <v>9459809.1999999993</v>
          </cell>
        </row>
        <row r="59">
          <cell r="B59">
            <v>1003</v>
          </cell>
          <cell r="C59">
            <v>85.04</v>
          </cell>
          <cell r="D59" t="str">
            <v>Nguyễn Thu Hà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</row>
        <row r="60">
          <cell r="B60">
            <v>1004</v>
          </cell>
          <cell r="C60">
            <v>87.3</v>
          </cell>
          <cell r="D60" t="str">
            <v>Nguyễn Thu Hà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</row>
        <row r="61">
          <cell r="B61">
            <v>1005</v>
          </cell>
          <cell r="C61">
            <v>87.3</v>
          </cell>
          <cell r="D61" t="str">
            <v>Nguyễn Thị Hằng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</row>
        <row r="62">
          <cell r="B62">
            <v>1006</v>
          </cell>
          <cell r="C62">
            <v>87.3</v>
          </cell>
          <cell r="D62" t="str">
            <v>Nguyễn Thị Ngọc Hà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</row>
        <row r="63">
          <cell r="B63">
            <v>1007</v>
          </cell>
          <cell r="C63">
            <v>87.3</v>
          </cell>
          <cell r="D63" t="str">
            <v>Nguyễn Việt Trung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</row>
        <row r="64">
          <cell r="B64">
            <v>1008</v>
          </cell>
          <cell r="C64">
            <v>85.04</v>
          </cell>
          <cell r="D64" t="str">
            <v>Hoàng Bắc</v>
          </cell>
          <cell r="E64">
            <v>5871865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425200.00000000006</v>
          </cell>
          <cell r="S64">
            <v>425200.00000000006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425200.00000000006</v>
          </cell>
          <cell r="Z64">
            <v>425200.00000000006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425200.00000000006</v>
          </cell>
          <cell r="AG64">
            <v>425200.00000000006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425200.00000000006</v>
          </cell>
          <cell r="AN64">
            <v>425200.00000000006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425200.00000000006</v>
          </cell>
          <cell r="AU64">
            <v>425200.00000000006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425200.00000000006</v>
          </cell>
          <cell r="BB64">
            <v>425200.00000000006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425200.00000000006</v>
          </cell>
          <cell r="BI64">
            <v>425200.00000000006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425200.00000000006</v>
          </cell>
          <cell r="BP64">
            <v>425200.00000000006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425200.00000000006</v>
          </cell>
          <cell r="BW64">
            <v>425200.00000000006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425200.00000000006</v>
          </cell>
          <cell r="CD64">
            <v>425200.00000000006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425200.00000000006</v>
          </cell>
          <cell r="CK64">
            <v>425200.00000000006</v>
          </cell>
          <cell r="CL64">
            <v>10549065</v>
          </cell>
        </row>
        <row r="65">
          <cell r="B65">
            <v>1009</v>
          </cell>
          <cell r="C65">
            <v>89.63</v>
          </cell>
          <cell r="D65" t="str">
            <v>Hoàng Bắc</v>
          </cell>
          <cell r="E65">
            <v>4558044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448150</v>
          </cell>
          <cell r="S65">
            <v>448150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448150</v>
          </cell>
          <cell r="Z65">
            <v>448150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448150</v>
          </cell>
          <cell r="AG65">
            <v>448150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448150</v>
          </cell>
          <cell r="AN65">
            <v>448150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448150</v>
          </cell>
          <cell r="AU65">
            <v>448150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448150</v>
          </cell>
          <cell r="BB65">
            <v>448150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448150</v>
          </cell>
          <cell r="BI65">
            <v>448150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448150</v>
          </cell>
          <cell r="BP65">
            <v>448150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448150</v>
          </cell>
          <cell r="BW65">
            <v>448150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448150</v>
          </cell>
          <cell r="CD65">
            <v>448150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448150</v>
          </cell>
          <cell r="CK65">
            <v>448150</v>
          </cell>
          <cell r="CL65">
            <v>9487694</v>
          </cell>
        </row>
        <row r="66">
          <cell r="B66">
            <v>1010</v>
          </cell>
          <cell r="C66">
            <v>103.53</v>
          </cell>
          <cell r="D66" t="str">
            <v>Phạm Tất Thắng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</row>
        <row r="67">
          <cell r="B67">
            <v>1101</v>
          </cell>
          <cell r="C67">
            <v>103.53</v>
          </cell>
          <cell r="D67" t="str">
            <v>Hoàng Thị Thể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</row>
        <row r="68">
          <cell r="B68">
            <v>1102</v>
          </cell>
          <cell r="C68">
            <v>89.63</v>
          </cell>
          <cell r="D68" t="str">
            <v>Vũ Đăng Đát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Z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G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U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B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I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P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W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D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K68">
            <v>0</v>
          </cell>
          <cell r="CL68">
            <v>0</v>
          </cell>
        </row>
        <row r="69">
          <cell r="B69">
            <v>1103</v>
          </cell>
          <cell r="C69">
            <v>85.04</v>
          </cell>
          <cell r="D69" t="str">
            <v>Nguyễn Văn Dũng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</row>
        <row r="70">
          <cell r="B70">
            <v>1104</v>
          </cell>
          <cell r="C70">
            <v>87.3</v>
          </cell>
          <cell r="D70" t="str">
            <v>Phạm Thị Nhung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Z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G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N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U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B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I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P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W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D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K70">
            <v>0</v>
          </cell>
          <cell r="CL70">
            <v>0</v>
          </cell>
        </row>
        <row r="71">
          <cell r="B71">
            <v>1105</v>
          </cell>
          <cell r="C71">
            <v>87.3</v>
          </cell>
          <cell r="D71" t="str">
            <v>Phan Thị Hồng</v>
          </cell>
          <cell r="E71">
            <v>0</v>
          </cell>
          <cell r="F71">
            <v>0</v>
          </cell>
          <cell r="H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Q71">
            <v>0</v>
          </cell>
          <cell r="S71">
            <v>0</v>
          </cell>
          <cell r="V71">
            <v>0</v>
          </cell>
          <cell r="X71">
            <v>0</v>
          </cell>
          <cell r="Z71">
            <v>0</v>
          </cell>
          <cell r="AC71">
            <v>0</v>
          </cell>
          <cell r="AE71">
            <v>0</v>
          </cell>
          <cell r="AG71">
            <v>0</v>
          </cell>
          <cell r="AJ71">
            <v>0</v>
          </cell>
          <cell r="AL71">
            <v>0</v>
          </cell>
          <cell r="AN71">
            <v>0</v>
          </cell>
          <cell r="AQ71">
            <v>0</v>
          </cell>
          <cell r="AS71">
            <v>0</v>
          </cell>
          <cell r="AU71">
            <v>0</v>
          </cell>
          <cell r="AX71">
            <v>0</v>
          </cell>
          <cell r="AZ71">
            <v>0</v>
          </cell>
          <cell r="BB71">
            <v>0</v>
          </cell>
          <cell r="BE71">
            <v>0</v>
          </cell>
          <cell r="BG71">
            <v>0</v>
          </cell>
          <cell r="BI71">
            <v>0</v>
          </cell>
          <cell r="BL71">
            <v>0</v>
          </cell>
          <cell r="BN71">
            <v>0</v>
          </cell>
          <cell r="BP71">
            <v>0</v>
          </cell>
          <cell r="BS71">
            <v>0</v>
          </cell>
          <cell r="BU71">
            <v>0</v>
          </cell>
          <cell r="BW71">
            <v>0</v>
          </cell>
          <cell r="BZ71">
            <v>0</v>
          </cell>
          <cell r="CB71">
            <v>0</v>
          </cell>
          <cell r="CD71">
            <v>0</v>
          </cell>
          <cell r="CG71">
            <v>0</v>
          </cell>
          <cell r="CI71">
            <v>0</v>
          </cell>
          <cell r="CK71">
            <v>0</v>
          </cell>
          <cell r="CL71">
            <v>0</v>
          </cell>
        </row>
        <row r="72">
          <cell r="B72">
            <v>1106</v>
          </cell>
          <cell r="C72">
            <v>87.3</v>
          </cell>
          <cell r="D72" t="str">
            <v>Mai Thị Thanh Hương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Z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G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N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U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B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I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P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W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D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K72">
            <v>0</v>
          </cell>
          <cell r="CL72">
            <v>0</v>
          </cell>
        </row>
        <row r="73">
          <cell r="B73">
            <v>1107</v>
          </cell>
          <cell r="C73">
            <v>87.3</v>
          </cell>
          <cell r="D73" t="str">
            <v>Nguyễn Thị Quỳnh Nga</v>
          </cell>
          <cell r="E73">
            <v>4393721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436500</v>
          </cell>
          <cell r="S73">
            <v>436500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436500</v>
          </cell>
          <cell r="Z73">
            <v>436500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436500</v>
          </cell>
          <cell r="AG73">
            <v>436500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436500</v>
          </cell>
          <cell r="AN73">
            <v>436500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436500</v>
          </cell>
          <cell r="AU73">
            <v>436500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436500</v>
          </cell>
          <cell r="BB73">
            <v>436500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436500</v>
          </cell>
          <cell r="BI73">
            <v>436500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436500</v>
          </cell>
          <cell r="BP73">
            <v>436500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436500</v>
          </cell>
          <cell r="BW73">
            <v>436500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436500</v>
          </cell>
          <cell r="CD73">
            <v>436500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436500</v>
          </cell>
          <cell r="CK73">
            <v>436500</v>
          </cell>
          <cell r="CL73">
            <v>9195221</v>
          </cell>
        </row>
        <row r="74">
          <cell r="B74">
            <v>1108</v>
          </cell>
          <cell r="C74">
            <v>85.04</v>
          </cell>
          <cell r="D74" t="str">
            <v>Trần Dũng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</row>
        <row r="75">
          <cell r="B75">
            <v>1109</v>
          </cell>
          <cell r="C75">
            <v>89.63</v>
          </cell>
          <cell r="D75" t="str">
            <v>Đặng Đức Anh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</row>
        <row r="76">
          <cell r="B76">
            <v>1110</v>
          </cell>
          <cell r="C76">
            <v>103.53</v>
          </cell>
          <cell r="D76" t="str">
            <v>Trần Trung Kiên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B76">
            <v>64880</v>
          </cell>
          <cell r="AC76">
            <v>800000</v>
          </cell>
          <cell r="AD76">
            <v>60000</v>
          </cell>
          <cell r="AE76">
            <v>0</v>
          </cell>
          <cell r="AF76">
            <v>517650</v>
          </cell>
          <cell r="AG76">
            <v>1442530</v>
          </cell>
          <cell r="AI76">
            <v>8110</v>
          </cell>
          <cell r="AJ76">
            <v>0</v>
          </cell>
          <cell r="AK76">
            <v>60000</v>
          </cell>
          <cell r="AL76">
            <v>0</v>
          </cell>
          <cell r="AM76">
            <v>517650</v>
          </cell>
          <cell r="AN76">
            <v>585760</v>
          </cell>
          <cell r="AP76">
            <v>8110</v>
          </cell>
          <cell r="AQ76">
            <v>0</v>
          </cell>
          <cell r="AR76">
            <v>60000</v>
          </cell>
          <cell r="AS76">
            <v>0</v>
          </cell>
          <cell r="AT76">
            <v>517650</v>
          </cell>
          <cell r="AU76">
            <v>585760</v>
          </cell>
          <cell r="AW76">
            <v>16220</v>
          </cell>
          <cell r="AX76">
            <v>0</v>
          </cell>
          <cell r="AY76">
            <v>60000</v>
          </cell>
          <cell r="AZ76">
            <v>0</v>
          </cell>
          <cell r="BA76">
            <v>517650</v>
          </cell>
          <cell r="BB76">
            <v>593870</v>
          </cell>
          <cell r="BD76">
            <v>16220</v>
          </cell>
          <cell r="BE76">
            <v>0</v>
          </cell>
          <cell r="BF76">
            <v>60000</v>
          </cell>
          <cell r="BG76">
            <v>0</v>
          </cell>
          <cell r="BH76">
            <v>517650</v>
          </cell>
          <cell r="BI76">
            <v>593870</v>
          </cell>
          <cell r="BK76">
            <v>8110</v>
          </cell>
          <cell r="BL76">
            <v>0</v>
          </cell>
          <cell r="BM76">
            <v>60000</v>
          </cell>
          <cell r="BN76">
            <v>0</v>
          </cell>
          <cell r="BO76">
            <v>517650</v>
          </cell>
          <cell r="BP76">
            <v>585760</v>
          </cell>
          <cell r="BR76">
            <v>8110</v>
          </cell>
          <cell r="BS76">
            <v>0</v>
          </cell>
          <cell r="BT76">
            <v>60000</v>
          </cell>
          <cell r="BU76">
            <v>0</v>
          </cell>
          <cell r="BV76">
            <v>517650</v>
          </cell>
          <cell r="BW76">
            <v>585760</v>
          </cell>
          <cell r="BY76">
            <v>16220</v>
          </cell>
          <cell r="BZ76">
            <v>0</v>
          </cell>
          <cell r="CA76">
            <v>60000</v>
          </cell>
          <cell r="CB76">
            <v>0</v>
          </cell>
          <cell r="CC76">
            <v>517650</v>
          </cell>
          <cell r="CD76">
            <v>593870</v>
          </cell>
          <cell r="CF76">
            <v>0</v>
          </cell>
          <cell r="CG76">
            <v>0</v>
          </cell>
          <cell r="CH76">
            <v>60000</v>
          </cell>
          <cell r="CI76">
            <v>0</v>
          </cell>
          <cell r="CJ76">
            <v>517650</v>
          </cell>
          <cell r="CK76">
            <v>577650</v>
          </cell>
          <cell r="CL76">
            <v>6144830</v>
          </cell>
        </row>
        <row r="77">
          <cell r="B77">
            <v>1201</v>
          </cell>
          <cell r="C77">
            <v>103.53</v>
          </cell>
          <cell r="D77" t="str">
            <v>Trần Thị Minh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</row>
        <row r="78">
          <cell r="B78">
            <v>1202</v>
          </cell>
          <cell r="C78">
            <v>89.63</v>
          </cell>
          <cell r="D78" t="str">
            <v>Trần Quyết Thắng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G78">
            <v>0</v>
          </cell>
          <cell r="CI78">
            <v>0</v>
          </cell>
          <cell r="CK78">
            <v>0</v>
          </cell>
          <cell r="CL78">
            <v>0</v>
          </cell>
        </row>
        <row r="79">
          <cell r="B79">
            <v>1203</v>
          </cell>
          <cell r="C79">
            <v>85.04</v>
          </cell>
          <cell r="D79" t="str">
            <v>Đào Văn Thông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</row>
        <row r="80">
          <cell r="B80">
            <v>1204</v>
          </cell>
          <cell r="C80">
            <v>87.3</v>
          </cell>
          <cell r="D80" t="str">
            <v>Phạm Thị Hạnh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</row>
        <row r="81">
          <cell r="B81">
            <v>1205</v>
          </cell>
          <cell r="C81">
            <v>87.3</v>
          </cell>
          <cell r="D81" t="str">
            <v>Vũ Tiến Ngọc</v>
          </cell>
          <cell r="E81">
            <v>2191412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CB81">
            <v>0</v>
          </cell>
          <cell r="CD81">
            <v>0</v>
          </cell>
          <cell r="CI81">
            <v>0</v>
          </cell>
          <cell r="CK81">
            <v>0</v>
          </cell>
          <cell r="CL81">
            <v>2191412</v>
          </cell>
        </row>
        <row r="82">
          <cell r="B82">
            <v>1206</v>
          </cell>
          <cell r="C82">
            <v>87.3</v>
          </cell>
          <cell r="D82" t="str">
            <v>Phạm Văn Dũng</v>
          </cell>
          <cell r="E82">
            <v>792700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792700</v>
          </cell>
        </row>
        <row r="83">
          <cell r="B83">
            <v>1207</v>
          </cell>
          <cell r="C83">
            <v>87.3</v>
          </cell>
          <cell r="D83" t="str">
            <v>Nguyễn Thị Hương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</row>
        <row r="84">
          <cell r="B84">
            <v>1208</v>
          </cell>
          <cell r="C84">
            <v>85.04</v>
          </cell>
          <cell r="D84" t="str">
            <v>Trần Thị Minh Nguyệt</v>
          </cell>
          <cell r="E84">
            <v>3822766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Y84">
            <v>89210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89210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3911976</v>
          </cell>
        </row>
        <row r="85">
          <cell r="B85">
            <v>1209</v>
          </cell>
          <cell r="C85">
            <v>89.63</v>
          </cell>
          <cell r="D85" t="str">
            <v>Phạm Việt Đức</v>
          </cell>
          <cell r="E85">
            <v>1235003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1235003</v>
          </cell>
        </row>
        <row r="86">
          <cell r="B86">
            <v>1210</v>
          </cell>
          <cell r="C86">
            <v>103.53</v>
          </cell>
          <cell r="D86" t="str">
            <v>Ngô Duy Thịnh</v>
          </cell>
          <cell r="E86">
            <v>2087161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2087161</v>
          </cell>
        </row>
        <row r="87">
          <cell r="B87">
            <v>1301</v>
          </cell>
          <cell r="C87">
            <v>103.53</v>
          </cell>
          <cell r="D87" t="str">
            <v>Nguyễn Đức Thắng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</row>
        <row r="88">
          <cell r="B88">
            <v>1302</v>
          </cell>
          <cell r="C88">
            <v>89.63</v>
          </cell>
          <cell r="D88" t="str">
            <v>Nguyễn Ngọc Toàn</v>
          </cell>
          <cell r="E88">
            <v>5690409</v>
          </cell>
          <cell r="F88">
            <v>0</v>
          </cell>
          <cell r="G88">
            <v>40549</v>
          </cell>
          <cell r="H88">
            <v>0</v>
          </cell>
          <cell r="I88">
            <v>60000</v>
          </cell>
          <cell r="J88">
            <v>0</v>
          </cell>
          <cell r="L88">
            <v>100549</v>
          </cell>
          <cell r="M88">
            <v>0</v>
          </cell>
          <cell r="N88">
            <v>40549</v>
          </cell>
          <cell r="O88">
            <v>0</v>
          </cell>
          <cell r="P88">
            <v>60000</v>
          </cell>
          <cell r="Q88">
            <v>0</v>
          </cell>
          <cell r="R88">
            <v>448150</v>
          </cell>
          <cell r="S88">
            <v>548699</v>
          </cell>
          <cell r="U88">
            <v>89210</v>
          </cell>
          <cell r="V88">
            <v>0</v>
          </cell>
          <cell r="W88">
            <v>60000</v>
          </cell>
          <cell r="X88">
            <v>0</v>
          </cell>
          <cell r="Y88">
            <v>448150</v>
          </cell>
          <cell r="Z88">
            <v>597360</v>
          </cell>
          <cell r="AB88">
            <v>81100</v>
          </cell>
          <cell r="AC88">
            <v>0</v>
          </cell>
          <cell r="AD88">
            <v>60000</v>
          </cell>
          <cell r="AE88">
            <v>0</v>
          </cell>
          <cell r="AF88">
            <v>448150</v>
          </cell>
          <cell r="AG88">
            <v>589250</v>
          </cell>
          <cell r="AI88">
            <v>56770</v>
          </cell>
          <cell r="AJ88">
            <v>0</v>
          </cell>
          <cell r="AK88">
            <v>60000</v>
          </cell>
          <cell r="AL88">
            <v>0</v>
          </cell>
          <cell r="AM88">
            <v>448150</v>
          </cell>
          <cell r="AN88">
            <v>564920</v>
          </cell>
          <cell r="AP88">
            <v>24330</v>
          </cell>
          <cell r="AQ88">
            <v>0</v>
          </cell>
          <cell r="AR88">
            <v>60000</v>
          </cell>
          <cell r="AS88">
            <v>0</v>
          </cell>
          <cell r="AT88">
            <v>448150</v>
          </cell>
          <cell r="AU88">
            <v>532480</v>
          </cell>
          <cell r="AW88">
            <v>16220</v>
          </cell>
          <cell r="AX88">
            <v>0</v>
          </cell>
          <cell r="AY88">
            <v>60000</v>
          </cell>
          <cell r="AZ88">
            <v>0</v>
          </cell>
          <cell r="BA88">
            <v>448150</v>
          </cell>
          <cell r="BB88">
            <v>524370</v>
          </cell>
          <cell r="BD88">
            <v>0</v>
          </cell>
          <cell r="BE88">
            <v>0</v>
          </cell>
          <cell r="BF88">
            <v>60000</v>
          </cell>
          <cell r="BG88">
            <v>0</v>
          </cell>
          <cell r="BH88">
            <v>448150</v>
          </cell>
          <cell r="BI88">
            <v>508150</v>
          </cell>
          <cell r="BK88">
            <v>8110</v>
          </cell>
          <cell r="BL88">
            <v>0</v>
          </cell>
          <cell r="BM88">
            <v>60000</v>
          </cell>
          <cell r="BN88">
            <v>0</v>
          </cell>
          <cell r="BO88">
            <v>448150</v>
          </cell>
          <cell r="BP88">
            <v>516260</v>
          </cell>
          <cell r="BR88">
            <v>0</v>
          </cell>
          <cell r="BS88">
            <v>0</v>
          </cell>
          <cell r="BT88">
            <v>60000</v>
          </cell>
          <cell r="BU88">
            <v>0</v>
          </cell>
          <cell r="BV88">
            <v>448150</v>
          </cell>
          <cell r="BW88">
            <v>508150</v>
          </cell>
          <cell r="BY88">
            <v>0</v>
          </cell>
          <cell r="BZ88">
            <v>0</v>
          </cell>
          <cell r="CA88">
            <v>60000</v>
          </cell>
          <cell r="CB88">
            <v>0</v>
          </cell>
          <cell r="CC88">
            <v>448150</v>
          </cell>
          <cell r="CD88">
            <v>508150</v>
          </cell>
          <cell r="CF88">
            <v>8110</v>
          </cell>
          <cell r="CG88">
            <v>0</v>
          </cell>
          <cell r="CH88">
            <v>60000</v>
          </cell>
          <cell r="CI88">
            <v>0</v>
          </cell>
          <cell r="CJ88">
            <v>448150</v>
          </cell>
          <cell r="CK88">
            <v>516260</v>
          </cell>
          <cell r="CL88">
            <v>11705007</v>
          </cell>
        </row>
        <row r="89">
          <cell r="B89">
            <v>1303</v>
          </cell>
          <cell r="C89">
            <v>85.04</v>
          </cell>
          <cell r="D89" t="str">
            <v>Nguyễn Thị Loan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</row>
        <row r="90">
          <cell r="B90">
            <v>1304</v>
          </cell>
          <cell r="C90">
            <v>87.3</v>
          </cell>
          <cell r="D90" t="str">
            <v>Nguyễn Tiến Luân</v>
          </cell>
          <cell r="E90">
            <v>2619000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436500</v>
          </cell>
          <cell r="S90">
            <v>436500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436500</v>
          </cell>
          <cell r="Z90">
            <v>436500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436500</v>
          </cell>
          <cell r="AG90">
            <v>436500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436500</v>
          </cell>
          <cell r="AN90">
            <v>436500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436500</v>
          </cell>
          <cell r="AU90">
            <v>436500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436500</v>
          </cell>
          <cell r="BB90">
            <v>436500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436500</v>
          </cell>
          <cell r="BI90">
            <v>436500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436500</v>
          </cell>
          <cell r="BP90">
            <v>436500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436500</v>
          </cell>
          <cell r="BW90">
            <v>436500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436500</v>
          </cell>
          <cell r="CD90">
            <v>436500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436500</v>
          </cell>
          <cell r="CK90">
            <v>436500</v>
          </cell>
          <cell r="CL90">
            <v>7420500</v>
          </cell>
        </row>
        <row r="91">
          <cell r="B91">
            <v>1305</v>
          </cell>
          <cell r="C91">
            <v>87.3</v>
          </cell>
          <cell r="D91" t="str">
            <v>Nguyễn Văn Nam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S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Z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G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U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B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I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P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W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D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</row>
        <row r="92">
          <cell r="B92">
            <v>1306</v>
          </cell>
          <cell r="C92">
            <v>87.3</v>
          </cell>
          <cell r="D92" t="str">
            <v>Nguyễn Huy Thắng</v>
          </cell>
          <cell r="E92">
            <v>5252479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N92">
            <v>40549</v>
          </cell>
          <cell r="O92">
            <v>800000</v>
          </cell>
          <cell r="P92">
            <v>60000</v>
          </cell>
          <cell r="Q92">
            <v>0</v>
          </cell>
          <cell r="R92">
            <v>436500</v>
          </cell>
          <cell r="S92">
            <v>1337049</v>
          </cell>
          <cell r="U92">
            <v>48660</v>
          </cell>
          <cell r="V92">
            <v>800000</v>
          </cell>
          <cell r="W92">
            <v>60000</v>
          </cell>
          <cell r="X92">
            <v>0</v>
          </cell>
          <cell r="Y92">
            <v>436500</v>
          </cell>
          <cell r="Z92">
            <v>1345160</v>
          </cell>
          <cell r="AB92">
            <v>72990</v>
          </cell>
          <cell r="AC92">
            <v>800000</v>
          </cell>
          <cell r="AD92">
            <v>60000</v>
          </cell>
          <cell r="AE92">
            <v>0</v>
          </cell>
          <cell r="AF92">
            <v>436500</v>
          </cell>
          <cell r="AG92">
            <v>1369490</v>
          </cell>
          <cell r="AI92">
            <v>56770</v>
          </cell>
          <cell r="AJ92">
            <v>800000</v>
          </cell>
          <cell r="AK92">
            <v>60000</v>
          </cell>
          <cell r="AL92">
            <v>0</v>
          </cell>
          <cell r="AM92">
            <v>436500</v>
          </cell>
          <cell r="AN92">
            <v>1353270</v>
          </cell>
          <cell r="AP92">
            <v>64880</v>
          </cell>
          <cell r="AQ92">
            <v>800000</v>
          </cell>
          <cell r="AR92">
            <v>60000</v>
          </cell>
          <cell r="AS92">
            <v>0</v>
          </cell>
          <cell r="AT92">
            <v>436500</v>
          </cell>
          <cell r="AU92">
            <v>1361380</v>
          </cell>
          <cell r="AW92">
            <v>81100</v>
          </cell>
          <cell r="AX92">
            <v>800000</v>
          </cell>
          <cell r="AY92">
            <v>60000</v>
          </cell>
          <cell r="AZ92">
            <v>0</v>
          </cell>
          <cell r="BA92">
            <v>436500</v>
          </cell>
          <cell r="BB92">
            <v>1377600</v>
          </cell>
          <cell r="BD92">
            <v>72990</v>
          </cell>
          <cell r="BE92">
            <v>800000</v>
          </cell>
          <cell r="BF92">
            <v>60000</v>
          </cell>
          <cell r="BG92">
            <v>0</v>
          </cell>
          <cell r="BH92">
            <v>436500</v>
          </cell>
          <cell r="BI92">
            <v>1369490</v>
          </cell>
          <cell r="BK92">
            <v>81100</v>
          </cell>
          <cell r="BL92">
            <v>800000</v>
          </cell>
          <cell r="BM92">
            <v>60000</v>
          </cell>
          <cell r="BN92">
            <v>0</v>
          </cell>
          <cell r="BO92">
            <v>436500</v>
          </cell>
          <cell r="BP92">
            <v>1377600</v>
          </cell>
          <cell r="BR92">
            <v>48660</v>
          </cell>
          <cell r="BS92">
            <v>800000</v>
          </cell>
          <cell r="BT92">
            <v>60000</v>
          </cell>
          <cell r="BU92">
            <v>0</v>
          </cell>
          <cell r="BV92">
            <v>436500</v>
          </cell>
          <cell r="BW92">
            <v>1345160</v>
          </cell>
          <cell r="BY92">
            <v>48660</v>
          </cell>
          <cell r="BZ92">
            <v>800000</v>
          </cell>
          <cell r="CA92">
            <v>60000</v>
          </cell>
          <cell r="CB92">
            <v>0</v>
          </cell>
          <cell r="CC92">
            <v>436500</v>
          </cell>
          <cell r="CD92">
            <v>1345160</v>
          </cell>
          <cell r="CF92">
            <v>56770</v>
          </cell>
          <cell r="CG92">
            <v>800000</v>
          </cell>
          <cell r="CH92">
            <v>60000</v>
          </cell>
          <cell r="CI92">
            <v>0</v>
          </cell>
          <cell r="CJ92">
            <v>436500</v>
          </cell>
          <cell r="CK92">
            <v>1353270</v>
          </cell>
          <cell r="CL92">
            <v>20187108</v>
          </cell>
        </row>
        <row r="93">
          <cell r="B93">
            <v>1307</v>
          </cell>
          <cell r="C93">
            <v>87.3</v>
          </cell>
          <cell r="D93" t="str">
            <v>Trần Minh Huân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</row>
        <row r="94">
          <cell r="B94">
            <v>1308</v>
          </cell>
          <cell r="C94">
            <v>85.04</v>
          </cell>
          <cell r="D94" t="str">
            <v>Lê Phương Hoa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</row>
        <row r="95">
          <cell r="B95">
            <v>1309</v>
          </cell>
          <cell r="C95">
            <v>89.63</v>
          </cell>
          <cell r="D95" t="str">
            <v>Nguyễn Văn Chiến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</row>
        <row r="96">
          <cell r="B96">
            <v>1310</v>
          </cell>
          <cell r="C96">
            <v>103.53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</row>
        <row r="97">
          <cell r="B97">
            <v>1401</v>
          </cell>
          <cell r="C97">
            <v>103.53</v>
          </cell>
          <cell r="D97" t="str">
            <v>Hoàng Thị Ninh</v>
          </cell>
          <cell r="E97">
            <v>5310073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517650</v>
          </cell>
          <cell r="S97">
            <v>517650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517650</v>
          </cell>
          <cell r="Z97">
            <v>517650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517650</v>
          </cell>
          <cell r="AG97">
            <v>517650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517650</v>
          </cell>
          <cell r="AN97">
            <v>517650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517650</v>
          </cell>
          <cell r="AU97">
            <v>517650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517650</v>
          </cell>
          <cell r="BB97">
            <v>517650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517650</v>
          </cell>
          <cell r="BI97">
            <v>517650</v>
          </cell>
          <cell r="BK97">
            <v>8110</v>
          </cell>
          <cell r="BL97">
            <v>0</v>
          </cell>
          <cell r="BM97">
            <v>0</v>
          </cell>
          <cell r="BN97">
            <v>0</v>
          </cell>
          <cell r="BO97">
            <v>517650</v>
          </cell>
          <cell r="BP97">
            <v>525760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517650</v>
          </cell>
          <cell r="BW97">
            <v>517650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517650</v>
          </cell>
          <cell r="CD97">
            <v>517650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517650</v>
          </cell>
          <cell r="CK97">
            <v>517650</v>
          </cell>
          <cell r="CL97">
            <v>11012333</v>
          </cell>
        </row>
        <row r="98">
          <cell r="B98">
            <v>1402</v>
          </cell>
          <cell r="C98">
            <v>89.63</v>
          </cell>
          <cell r="D98" t="str">
            <v>Nguyễn Đức Hoàn</v>
          </cell>
          <cell r="E98">
            <v>11060659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N98">
            <v>0</v>
          </cell>
          <cell r="O98">
            <v>800000</v>
          </cell>
          <cell r="P98">
            <v>0</v>
          </cell>
          <cell r="Q98">
            <v>0</v>
          </cell>
          <cell r="R98">
            <v>448150</v>
          </cell>
          <cell r="S98">
            <v>1248150</v>
          </cell>
          <cell r="U98">
            <v>0</v>
          </cell>
          <cell r="V98">
            <v>800000</v>
          </cell>
          <cell r="W98">
            <v>0</v>
          </cell>
          <cell r="X98">
            <v>0</v>
          </cell>
          <cell r="Y98">
            <v>448150</v>
          </cell>
          <cell r="Z98">
            <v>1248150</v>
          </cell>
          <cell r="AB98">
            <v>0</v>
          </cell>
          <cell r="AC98">
            <v>800000</v>
          </cell>
          <cell r="AD98">
            <v>0</v>
          </cell>
          <cell r="AE98">
            <v>0</v>
          </cell>
          <cell r="AF98">
            <v>448150</v>
          </cell>
          <cell r="AG98">
            <v>1248150</v>
          </cell>
          <cell r="AI98">
            <v>0</v>
          </cell>
          <cell r="AJ98">
            <v>800000</v>
          </cell>
          <cell r="AK98">
            <v>0</v>
          </cell>
          <cell r="AL98">
            <v>0</v>
          </cell>
          <cell r="AM98">
            <v>448150</v>
          </cell>
          <cell r="AN98">
            <v>1248150</v>
          </cell>
          <cell r="AP98">
            <v>0</v>
          </cell>
          <cell r="AQ98">
            <v>800000</v>
          </cell>
          <cell r="AR98">
            <v>0</v>
          </cell>
          <cell r="AS98">
            <v>0</v>
          </cell>
          <cell r="AT98">
            <v>448150</v>
          </cell>
          <cell r="AU98">
            <v>1248150</v>
          </cell>
          <cell r="AW98">
            <v>0</v>
          </cell>
          <cell r="AX98">
            <v>800000</v>
          </cell>
          <cell r="AY98">
            <v>0</v>
          </cell>
          <cell r="AZ98">
            <v>0</v>
          </cell>
          <cell r="BA98">
            <v>448150</v>
          </cell>
          <cell r="BB98">
            <v>1248150</v>
          </cell>
          <cell r="BD98">
            <v>0</v>
          </cell>
          <cell r="BE98">
            <v>800000</v>
          </cell>
          <cell r="BF98">
            <v>0</v>
          </cell>
          <cell r="BG98">
            <v>0</v>
          </cell>
          <cell r="BH98">
            <v>448150</v>
          </cell>
          <cell r="BI98">
            <v>1248150</v>
          </cell>
          <cell r="BK98">
            <v>0</v>
          </cell>
          <cell r="BL98">
            <v>800000</v>
          </cell>
          <cell r="BM98">
            <v>0</v>
          </cell>
          <cell r="BN98">
            <v>0</v>
          </cell>
          <cell r="BO98">
            <v>448150</v>
          </cell>
          <cell r="BP98">
            <v>1248150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448150</v>
          </cell>
          <cell r="BW98">
            <v>448150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448150</v>
          </cell>
          <cell r="CD98">
            <v>448150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448150</v>
          </cell>
          <cell r="CK98">
            <v>448150</v>
          </cell>
          <cell r="CL98">
            <v>22390309</v>
          </cell>
        </row>
        <row r="99">
          <cell r="B99">
            <v>1403</v>
          </cell>
          <cell r="C99">
            <v>85.04</v>
          </cell>
          <cell r="D99" t="str">
            <v>Nguyễn Thị Thu Hằng</v>
          </cell>
          <cell r="E99">
            <v>10080878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425200.00000000006</v>
          </cell>
          <cell r="S99">
            <v>425200.00000000006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425200.00000000006</v>
          </cell>
          <cell r="Z99">
            <v>425200.00000000006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425200.00000000006</v>
          </cell>
          <cell r="AG99">
            <v>425200.00000000006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425200.00000000006</v>
          </cell>
          <cell r="AN99">
            <v>425200.00000000006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425200.00000000006</v>
          </cell>
          <cell r="AU99">
            <v>425200.00000000006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425200.00000000006</v>
          </cell>
          <cell r="BB99">
            <v>425200.00000000006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425200.00000000006</v>
          </cell>
          <cell r="BI99">
            <v>425200.00000000006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425200.00000000006</v>
          </cell>
          <cell r="BP99">
            <v>425200.00000000006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425200.00000000006</v>
          </cell>
          <cell r="BW99">
            <v>425200.00000000006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425200.00000000006</v>
          </cell>
          <cell r="CD99">
            <v>425200.00000000006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425200.00000000006</v>
          </cell>
          <cell r="CK99">
            <v>425200.00000000006</v>
          </cell>
          <cell r="CL99">
            <v>14758078</v>
          </cell>
        </row>
        <row r="100">
          <cell r="B100">
            <v>1404</v>
          </cell>
          <cell r="C100">
            <v>87.3</v>
          </cell>
          <cell r="D100" t="str">
            <v>Phạm Thế Hiển</v>
          </cell>
          <cell r="E100">
            <v>9463784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436500</v>
          </cell>
          <cell r="S100">
            <v>436500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436500</v>
          </cell>
          <cell r="Z100">
            <v>436500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436500</v>
          </cell>
          <cell r="AG100">
            <v>436500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436500</v>
          </cell>
          <cell r="AN100">
            <v>436500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436500</v>
          </cell>
          <cell r="AU100">
            <v>436500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436500</v>
          </cell>
          <cell r="BB100">
            <v>436500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436500</v>
          </cell>
          <cell r="BI100">
            <v>436500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436500</v>
          </cell>
          <cell r="BP100">
            <v>436500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436500</v>
          </cell>
          <cell r="BW100">
            <v>436500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436500</v>
          </cell>
          <cell r="CD100">
            <v>436500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436500</v>
          </cell>
          <cell r="CK100">
            <v>436500</v>
          </cell>
          <cell r="CL100">
            <v>14265284</v>
          </cell>
        </row>
        <row r="101">
          <cell r="B101">
            <v>1405</v>
          </cell>
          <cell r="C101">
            <v>87.3</v>
          </cell>
          <cell r="D101" t="str">
            <v>Trần Quang Minh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Z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G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U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B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I101">
            <v>0</v>
          </cell>
          <cell r="BL101">
            <v>0</v>
          </cell>
          <cell r="BN101">
            <v>0</v>
          </cell>
          <cell r="BP101">
            <v>0</v>
          </cell>
          <cell r="BS101">
            <v>0</v>
          </cell>
          <cell r="BU101">
            <v>0</v>
          </cell>
          <cell r="BW101">
            <v>0</v>
          </cell>
          <cell r="BZ101">
            <v>0</v>
          </cell>
          <cell r="CB101">
            <v>0</v>
          </cell>
          <cell r="CD101">
            <v>0</v>
          </cell>
          <cell r="CG101">
            <v>0</v>
          </cell>
          <cell r="CI101">
            <v>0</v>
          </cell>
          <cell r="CK101">
            <v>0</v>
          </cell>
          <cell r="CL101">
            <v>0</v>
          </cell>
        </row>
        <row r="102">
          <cell r="B102">
            <v>1406</v>
          </cell>
          <cell r="C102">
            <v>87.3</v>
          </cell>
          <cell r="D102" t="str">
            <v>Trần Văn Trung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K102">
            <v>89210</v>
          </cell>
          <cell r="BL102">
            <v>800000</v>
          </cell>
          <cell r="BM102">
            <v>60000</v>
          </cell>
          <cell r="BN102">
            <v>0</v>
          </cell>
          <cell r="BO102">
            <v>436500</v>
          </cell>
          <cell r="BP102">
            <v>1385710</v>
          </cell>
          <cell r="BR102">
            <v>89210</v>
          </cell>
          <cell r="BS102">
            <v>800000</v>
          </cell>
          <cell r="BT102">
            <v>60000</v>
          </cell>
          <cell r="BU102">
            <v>0</v>
          </cell>
          <cell r="BV102">
            <v>436500</v>
          </cell>
          <cell r="BW102">
            <v>1385710</v>
          </cell>
          <cell r="BY102">
            <v>89210</v>
          </cell>
          <cell r="BZ102">
            <v>800000</v>
          </cell>
          <cell r="CA102">
            <v>60000</v>
          </cell>
          <cell r="CB102">
            <v>0</v>
          </cell>
          <cell r="CC102">
            <v>436500</v>
          </cell>
          <cell r="CD102">
            <v>1385710</v>
          </cell>
          <cell r="CF102">
            <v>72990</v>
          </cell>
          <cell r="CG102">
            <v>800000</v>
          </cell>
          <cell r="CH102">
            <v>60000</v>
          </cell>
          <cell r="CI102">
            <v>0</v>
          </cell>
          <cell r="CJ102">
            <v>436500</v>
          </cell>
          <cell r="CK102">
            <v>1369490</v>
          </cell>
          <cell r="CL102">
            <v>5526620</v>
          </cell>
        </row>
        <row r="103">
          <cell r="B103">
            <v>1407</v>
          </cell>
          <cell r="C103">
            <v>87.3</v>
          </cell>
          <cell r="D103" t="str">
            <v>Lê Văn Quân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D103">
            <v>0</v>
          </cell>
          <cell r="CG103">
            <v>0</v>
          </cell>
          <cell r="CH103">
            <v>0</v>
          </cell>
          <cell r="CI103">
            <v>0</v>
          </cell>
          <cell r="CK103">
            <v>0</v>
          </cell>
          <cell r="CL103">
            <v>0</v>
          </cell>
        </row>
        <row r="104">
          <cell r="B104">
            <v>1408</v>
          </cell>
          <cell r="C104">
            <v>85.04</v>
          </cell>
          <cell r="D104" t="str">
            <v>Vũ Minh Đức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</row>
        <row r="105">
          <cell r="B105">
            <v>1409</v>
          </cell>
          <cell r="C105">
            <v>89.63</v>
          </cell>
          <cell r="D105" t="str">
            <v>Ngô Đức Tài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G105">
            <v>0</v>
          </cell>
          <cell r="CI105">
            <v>0</v>
          </cell>
          <cell r="CJ105">
            <v>448150</v>
          </cell>
          <cell r="CK105">
            <v>448150</v>
          </cell>
          <cell r="CL105">
            <v>448150</v>
          </cell>
        </row>
        <row r="106">
          <cell r="B106">
            <v>1410</v>
          </cell>
          <cell r="C106">
            <v>103.53</v>
          </cell>
          <cell r="D106" t="str">
            <v>Tạ Thị Nguyên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</row>
        <row r="107">
          <cell r="B107">
            <v>1501</v>
          </cell>
          <cell r="C107">
            <v>103.53</v>
          </cell>
          <cell r="D107" t="str">
            <v>Nguyễn Ngọc Hưng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</row>
        <row r="108">
          <cell r="B108">
            <v>1502</v>
          </cell>
          <cell r="C108">
            <v>89.63</v>
          </cell>
          <cell r="D108" t="str">
            <v>Bùi Thị Phương Trang</v>
          </cell>
          <cell r="E108">
            <v>448150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Q108">
            <v>0</v>
          </cell>
          <cell r="R108">
            <v>448150</v>
          </cell>
          <cell r="S108">
            <v>448150</v>
          </cell>
          <cell r="X108">
            <v>0</v>
          </cell>
          <cell r="Y108">
            <v>448150</v>
          </cell>
          <cell r="Z108">
            <v>448150</v>
          </cell>
          <cell r="AE108">
            <v>0</v>
          </cell>
          <cell r="AF108">
            <v>448150</v>
          </cell>
          <cell r="AG108">
            <v>448150</v>
          </cell>
          <cell r="AL108">
            <v>0</v>
          </cell>
          <cell r="AM108">
            <v>448150</v>
          </cell>
          <cell r="AN108">
            <v>448150</v>
          </cell>
          <cell r="AS108">
            <v>0</v>
          </cell>
          <cell r="AT108">
            <v>448150</v>
          </cell>
          <cell r="AU108">
            <v>448150</v>
          </cell>
          <cell r="AZ108">
            <v>0</v>
          </cell>
          <cell r="BA108">
            <v>448150</v>
          </cell>
          <cell r="BB108">
            <v>448150</v>
          </cell>
          <cell r="BG108">
            <v>0</v>
          </cell>
          <cell r="BH108">
            <v>448150</v>
          </cell>
          <cell r="BI108">
            <v>448150</v>
          </cell>
          <cell r="BN108">
            <v>0</v>
          </cell>
          <cell r="BO108">
            <v>448150</v>
          </cell>
          <cell r="BP108">
            <v>448150</v>
          </cell>
          <cell r="BU108">
            <v>0</v>
          </cell>
          <cell r="BV108">
            <v>448150</v>
          </cell>
          <cell r="BW108">
            <v>448150</v>
          </cell>
          <cell r="CB108">
            <v>0</v>
          </cell>
          <cell r="CC108">
            <v>448150</v>
          </cell>
          <cell r="CD108">
            <v>448150</v>
          </cell>
          <cell r="CI108">
            <v>0</v>
          </cell>
          <cell r="CJ108">
            <v>448150</v>
          </cell>
          <cell r="CK108">
            <v>448150</v>
          </cell>
          <cell r="CL108">
            <v>5377800</v>
          </cell>
        </row>
        <row r="109">
          <cell r="B109">
            <v>1503</v>
          </cell>
          <cell r="C109">
            <v>85.04</v>
          </cell>
          <cell r="D109" t="str">
            <v>Phạm Thị Hiển</v>
          </cell>
          <cell r="E109">
            <v>0</v>
          </cell>
          <cell r="F109">
            <v>0</v>
          </cell>
          <cell r="G109">
            <v>97317.6</v>
          </cell>
          <cell r="H109">
            <v>0</v>
          </cell>
          <cell r="I109">
            <v>0</v>
          </cell>
          <cell r="J109">
            <v>0</v>
          </cell>
          <cell r="L109">
            <v>97317.6</v>
          </cell>
          <cell r="M109">
            <v>0</v>
          </cell>
          <cell r="N109">
            <v>89207.8</v>
          </cell>
          <cell r="O109">
            <v>0</v>
          </cell>
          <cell r="P109">
            <v>0</v>
          </cell>
          <cell r="Q109">
            <v>0</v>
          </cell>
          <cell r="R109">
            <v>425200.00000000006</v>
          </cell>
          <cell r="S109">
            <v>514407.80000000005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611725.4</v>
          </cell>
        </row>
        <row r="110">
          <cell r="B110">
            <v>1504</v>
          </cell>
          <cell r="C110">
            <v>87.3</v>
          </cell>
          <cell r="D110" t="str">
            <v>Vũ Mạnh Thước</v>
          </cell>
          <cell r="E110">
            <v>0</v>
          </cell>
          <cell r="F110">
            <v>0</v>
          </cell>
          <cell r="H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Q110">
            <v>0</v>
          </cell>
          <cell r="S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G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N110">
            <v>0</v>
          </cell>
          <cell r="AQ110">
            <v>0</v>
          </cell>
          <cell r="AS110">
            <v>0</v>
          </cell>
          <cell r="AU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B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I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P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W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D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K110">
            <v>0</v>
          </cell>
          <cell r="CL110">
            <v>0</v>
          </cell>
        </row>
        <row r="111">
          <cell r="B111">
            <v>1505</v>
          </cell>
          <cell r="C111">
            <v>87.3</v>
          </cell>
          <cell r="D111" t="str">
            <v>Nguyễn Đỗ Soát</v>
          </cell>
          <cell r="E111">
            <v>8540720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436500</v>
          </cell>
          <cell r="S111">
            <v>436500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436500</v>
          </cell>
          <cell r="Z111">
            <v>436500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436500</v>
          </cell>
          <cell r="AG111">
            <v>436500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436500</v>
          </cell>
          <cell r="AN111">
            <v>436500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436500</v>
          </cell>
          <cell r="AU111">
            <v>436500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436500</v>
          </cell>
          <cell r="BB111">
            <v>436500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436500</v>
          </cell>
          <cell r="BI111">
            <v>436500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436500</v>
          </cell>
          <cell r="BP111">
            <v>436500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436500</v>
          </cell>
          <cell r="BW111">
            <v>436500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436500</v>
          </cell>
          <cell r="CD111">
            <v>436500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436500</v>
          </cell>
          <cell r="CK111">
            <v>436500</v>
          </cell>
          <cell r="CL111">
            <v>13342220</v>
          </cell>
        </row>
        <row r="112">
          <cell r="B112">
            <v>1506</v>
          </cell>
          <cell r="C112">
            <v>87.3</v>
          </cell>
          <cell r="D112" t="str">
            <v>Đào Thị Thúy Hằng</v>
          </cell>
          <cell r="E112">
            <v>8437717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436500</v>
          </cell>
          <cell r="S112">
            <v>436500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436500</v>
          </cell>
          <cell r="Z112">
            <v>436500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436500</v>
          </cell>
          <cell r="AG112">
            <v>436500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436500</v>
          </cell>
          <cell r="AN112">
            <v>436500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436500</v>
          </cell>
          <cell r="AU112">
            <v>436500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436500</v>
          </cell>
          <cell r="BB112">
            <v>436500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436500</v>
          </cell>
          <cell r="BI112">
            <v>436500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436500</v>
          </cell>
          <cell r="BP112">
            <v>436500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436500</v>
          </cell>
          <cell r="BW112">
            <v>436500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436500</v>
          </cell>
          <cell r="CD112">
            <v>436500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436500</v>
          </cell>
          <cell r="CK112">
            <v>436500</v>
          </cell>
          <cell r="CL112">
            <v>13239217</v>
          </cell>
        </row>
        <row r="113">
          <cell r="B113">
            <v>1507</v>
          </cell>
          <cell r="C113">
            <v>87.3</v>
          </cell>
          <cell r="D113" t="str">
            <v>Hoàng Thị Côi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Z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G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U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B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I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P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W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D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K113">
            <v>0</v>
          </cell>
          <cell r="CL113">
            <v>0</v>
          </cell>
        </row>
        <row r="114">
          <cell r="B114">
            <v>1508</v>
          </cell>
          <cell r="C114">
            <v>85.04</v>
          </cell>
          <cell r="D114" t="str">
            <v>Nguyễn Thanh Hùng</v>
          </cell>
          <cell r="E114">
            <v>14744217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425200.00000000006</v>
          </cell>
          <cell r="S114">
            <v>425200.00000000006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425200.00000000006</v>
          </cell>
          <cell r="Z114">
            <v>425200.00000000006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425200.00000000006</v>
          </cell>
          <cell r="AG114">
            <v>425200.00000000006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425200.00000000006</v>
          </cell>
          <cell r="AN114">
            <v>425200.00000000006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425200.00000000006</v>
          </cell>
          <cell r="AU114">
            <v>425200.00000000006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425200.00000000006</v>
          </cell>
          <cell r="BB114">
            <v>425200.00000000006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425200.00000000006</v>
          </cell>
          <cell r="BI114">
            <v>425200.00000000006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425200.00000000006</v>
          </cell>
          <cell r="BP114">
            <v>425200.00000000006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425200.00000000006</v>
          </cell>
          <cell r="BW114">
            <v>425200.00000000006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425200.00000000006</v>
          </cell>
          <cell r="CD114">
            <v>425200.00000000006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425200.00000000006</v>
          </cell>
          <cell r="CK114">
            <v>425200.00000000006</v>
          </cell>
          <cell r="CL114">
            <v>19421417</v>
          </cell>
        </row>
        <row r="115">
          <cell r="B115">
            <v>1509</v>
          </cell>
          <cell r="C115">
            <v>89.63</v>
          </cell>
          <cell r="D115" t="str">
            <v>Nguyễn Mạnh Hưng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448150</v>
          </cell>
          <cell r="AN115">
            <v>448150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448150</v>
          </cell>
          <cell r="AU115">
            <v>448150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448150</v>
          </cell>
          <cell r="BB115">
            <v>448150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448150</v>
          </cell>
          <cell r="BI115">
            <v>448150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448150</v>
          </cell>
          <cell r="BP115">
            <v>448150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448150</v>
          </cell>
          <cell r="BW115">
            <v>448150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448150</v>
          </cell>
          <cell r="CD115">
            <v>448150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448150</v>
          </cell>
          <cell r="CK115">
            <v>448150</v>
          </cell>
          <cell r="CL115">
            <v>3585200</v>
          </cell>
        </row>
        <row r="116">
          <cell r="B116">
            <v>1510</v>
          </cell>
          <cell r="C116">
            <v>103.53</v>
          </cell>
          <cell r="D116" t="str">
            <v>Phạm Văn Thụ</v>
          </cell>
          <cell r="E116">
            <v>4141200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517650</v>
          </cell>
          <cell r="S116">
            <v>517650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517650</v>
          </cell>
          <cell r="Z116">
            <v>517650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5176500</v>
          </cell>
        </row>
        <row r="117">
          <cell r="B117">
            <v>1601</v>
          </cell>
          <cell r="C117">
            <v>103.53</v>
          </cell>
          <cell r="D117" t="str">
            <v>Hoàng Thị Nhị Hà</v>
          </cell>
          <cell r="E117">
            <v>10780109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517650</v>
          </cell>
          <cell r="S117">
            <v>517650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517650</v>
          </cell>
          <cell r="Z117">
            <v>517650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517650</v>
          </cell>
          <cell r="AG117">
            <v>517650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12333059</v>
          </cell>
        </row>
        <row r="118">
          <cell r="B118">
            <v>1602</v>
          </cell>
          <cell r="C118">
            <v>89.63</v>
          </cell>
          <cell r="D118" t="str">
            <v>Đặng Việt Lâm</v>
          </cell>
          <cell r="E118">
            <v>11498044</v>
          </cell>
          <cell r="F118">
            <v>0</v>
          </cell>
          <cell r="G118">
            <v>145976.4</v>
          </cell>
          <cell r="H118">
            <v>0</v>
          </cell>
          <cell r="I118">
            <v>120000</v>
          </cell>
          <cell r="J118">
            <v>0</v>
          </cell>
          <cell r="L118">
            <v>265976.40000000002</v>
          </cell>
          <cell r="M118">
            <v>0</v>
          </cell>
          <cell r="N118">
            <v>97317.6</v>
          </cell>
          <cell r="O118">
            <v>0</v>
          </cell>
          <cell r="P118">
            <v>120000</v>
          </cell>
          <cell r="Q118">
            <v>0</v>
          </cell>
          <cell r="R118">
            <v>448150</v>
          </cell>
          <cell r="S118">
            <v>665467.6</v>
          </cell>
          <cell r="U118">
            <v>105430</v>
          </cell>
          <cell r="V118">
            <v>0</v>
          </cell>
          <cell r="W118">
            <v>120000</v>
          </cell>
          <cell r="X118">
            <v>0</v>
          </cell>
          <cell r="Y118">
            <v>448150</v>
          </cell>
          <cell r="Z118">
            <v>673580</v>
          </cell>
          <cell r="AB118">
            <v>105430</v>
          </cell>
          <cell r="AC118">
            <v>0</v>
          </cell>
          <cell r="AD118">
            <v>120000</v>
          </cell>
          <cell r="AE118">
            <v>0</v>
          </cell>
          <cell r="AF118">
            <v>448150</v>
          </cell>
          <cell r="AG118">
            <v>673580</v>
          </cell>
          <cell r="AI118">
            <v>105430</v>
          </cell>
          <cell r="AJ118">
            <v>0</v>
          </cell>
          <cell r="AK118">
            <v>120000</v>
          </cell>
          <cell r="AL118">
            <v>0</v>
          </cell>
          <cell r="AM118">
            <v>448150</v>
          </cell>
          <cell r="AN118">
            <v>673580</v>
          </cell>
          <cell r="AP118">
            <v>105430</v>
          </cell>
          <cell r="AQ118">
            <v>0</v>
          </cell>
          <cell r="AR118">
            <v>120000</v>
          </cell>
          <cell r="AS118">
            <v>0</v>
          </cell>
          <cell r="AT118">
            <v>448150</v>
          </cell>
          <cell r="AU118">
            <v>673580</v>
          </cell>
          <cell r="AW118">
            <v>97320</v>
          </cell>
          <cell r="AX118">
            <v>0</v>
          </cell>
          <cell r="AY118">
            <v>120000</v>
          </cell>
          <cell r="AZ118">
            <v>0</v>
          </cell>
          <cell r="BA118">
            <v>448150</v>
          </cell>
          <cell r="BB118">
            <v>665470</v>
          </cell>
          <cell r="BD118">
            <v>105430</v>
          </cell>
          <cell r="BE118">
            <v>0</v>
          </cell>
          <cell r="BF118">
            <v>120000</v>
          </cell>
          <cell r="BG118">
            <v>0</v>
          </cell>
          <cell r="BH118">
            <v>448150</v>
          </cell>
          <cell r="BI118">
            <v>673580</v>
          </cell>
          <cell r="BK118">
            <v>89210</v>
          </cell>
          <cell r="BL118">
            <v>0</v>
          </cell>
          <cell r="BM118">
            <v>120000</v>
          </cell>
          <cell r="BN118">
            <v>0</v>
          </cell>
          <cell r="BO118">
            <v>448150</v>
          </cell>
          <cell r="BP118">
            <v>657360</v>
          </cell>
          <cell r="BR118">
            <v>89210</v>
          </cell>
          <cell r="BS118">
            <v>0</v>
          </cell>
          <cell r="BT118">
            <v>120000</v>
          </cell>
          <cell r="BU118">
            <v>0</v>
          </cell>
          <cell r="BV118">
            <v>448150</v>
          </cell>
          <cell r="BW118">
            <v>657360</v>
          </cell>
          <cell r="BY118">
            <v>81100</v>
          </cell>
          <cell r="BZ118">
            <v>0</v>
          </cell>
          <cell r="CA118">
            <v>120000</v>
          </cell>
          <cell r="CB118">
            <v>0</v>
          </cell>
          <cell r="CC118">
            <v>448150</v>
          </cell>
          <cell r="CD118">
            <v>649250</v>
          </cell>
          <cell r="CF118">
            <v>81100</v>
          </cell>
          <cell r="CG118">
            <v>0</v>
          </cell>
          <cell r="CH118">
            <v>120000</v>
          </cell>
          <cell r="CI118">
            <v>0</v>
          </cell>
          <cell r="CJ118">
            <v>448150</v>
          </cell>
          <cell r="CK118">
            <v>649250</v>
          </cell>
          <cell r="CL118">
            <v>19076078</v>
          </cell>
        </row>
        <row r="119">
          <cell r="B119">
            <v>1603</v>
          </cell>
          <cell r="C119">
            <v>85.04</v>
          </cell>
          <cell r="D119" t="str">
            <v>Trần Nguyễn Dũng</v>
          </cell>
          <cell r="E119">
            <v>0</v>
          </cell>
          <cell r="F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Q119">
            <v>0</v>
          </cell>
          <cell r="S119">
            <v>0</v>
          </cell>
          <cell r="V119">
            <v>0</v>
          </cell>
          <cell r="X119">
            <v>0</v>
          </cell>
          <cell r="Z119">
            <v>0</v>
          </cell>
          <cell r="AC119">
            <v>0</v>
          </cell>
          <cell r="AE119">
            <v>0</v>
          </cell>
          <cell r="AG119">
            <v>0</v>
          </cell>
          <cell r="AJ119">
            <v>0</v>
          </cell>
          <cell r="AL119">
            <v>0</v>
          </cell>
          <cell r="AN119">
            <v>0</v>
          </cell>
          <cell r="AQ119">
            <v>0</v>
          </cell>
          <cell r="AS119">
            <v>0</v>
          </cell>
          <cell r="AU119">
            <v>0</v>
          </cell>
          <cell r="AX119">
            <v>0</v>
          </cell>
          <cell r="AZ119">
            <v>0</v>
          </cell>
          <cell r="BB119">
            <v>0</v>
          </cell>
          <cell r="BE119">
            <v>0</v>
          </cell>
          <cell r="BG119">
            <v>0</v>
          </cell>
          <cell r="BI119">
            <v>0</v>
          </cell>
          <cell r="BL119">
            <v>0</v>
          </cell>
          <cell r="BN119">
            <v>0</v>
          </cell>
          <cell r="BP119">
            <v>0</v>
          </cell>
          <cell r="BS119">
            <v>0</v>
          </cell>
          <cell r="BU119">
            <v>0</v>
          </cell>
          <cell r="BW119">
            <v>0</v>
          </cell>
          <cell r="BZ119">
            <v>0</v>
          </cell>
          <cell r="CB119">
            <v>0</v>
          </cell>
          <cell r="CD119">
            <v>0</v>
          </cell>
          <cell r="CG119">
            <v>0</v>
          </cell>
          <cell r="CI119">
            <v>0</v>
          </cell>
          <cell r="CK119">
            <v>0</v>
          </cell>
          <cell r="CL119">
            <v>0</v>
          </cell>
        </row>
        <row r="120">
          <cell r="B120">
            <v>1604</v>
          </cell>
          <cell r="C120">
            <v>87.3</v>
          </cell>
          <cell r="D120" t="str">
            <v>Nguyễn Kim Anh</v>
          </cell>
          <cell r="E120">
            <v>9511540</v>
          </cell>
          <cell r="F120">
            <v>0</v>
          </cell>
          <cell r="H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436500</v>
          </cell>
          <cell r="S120">
            <v>436500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436500</v>
          </cell>
          <cell r="Z120">
            <v>436500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436500</v>
          </cell>
          <cell r="AG120">
            <v>436500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436500</v>
          </cell>
          <cell r="AN120">
            <v>436500</v>
          </cell>
          <cell r="AP120">
            <v>56770</v>
          </cell>
          <cell r="AQ120">
            <v>0</v>
          </cell>
          <cell r="AR120">
            <v>60000</v>
          </cell>
          <cell r="AS120">
            <v>0</v>
          </cell>
          <cell r="AT120">
            <v>436500</v>
          </cell>
          <cell r="AU120">
            <v>553270</v>
          </cell>
          <cell r="AW120">
            <v>56770</v>
          </cell>
          <cell r="AX120">
            <v>0</v>
          </cell>
          <cell r="AY120">
            <v>60000</v>
          </cell>
          <cell r="AZ120">
            <v>0</v>
          </cell>
          <cell r="BA120">
            <v>436500</v>
          </cell>
          <cell r="BB120">
            <v>553270</v>
          </cell>
          <cell r="BD120">
            <v>89210</v>
          </cell>
          <cell r="BE120">
            <v>0</v>
          </cell>
          <cell r="BF120">
            <v>60000</v>
          </cell>
          <cell r="BG120">
            <v>0</v>
          </cell>
          <cell r="BH120">
            <v>436500</v>
          </cell>
          <cell r="BI120">
            <v>585710</v>
          </cell>
          <cell r="BK120">
            <v>64880</v>
          </cell>
          <cell r="BL120">
            <v>0</v>
          </cell>
          <cell r="BM120">
            <v>60000</v>
          </cell>
          <cell r="BN120">
            <v>0</v>
          </cell>
          <cell r="BO120">
            <v>436500</v>
          </cell>
          <cell r="BP120">
            <v>561380</v>
          </cell>
          <cell r="BR120">
            <v>113540</v>
          </cell>
          <cell r="BS120">
            <v>0</v>
          </cell>
          <cell r="BT120">
            <v>60000</v>
          </cell>
          <cell r="BU120">
            <v>0</v>
          </cell>
          <cell r="BV120">
            <v>436500</v>
          </cell>
          <cell r="BW120">
            <v>610040</v>
          </cell>
          <cell r="BY120">
            <v>145980</v>
          </cell>
          <cell r="BZ120">
            <v>0</v>
          </cell>
          <cell r="CA120">
            <v>60000</v>
          </cell>
          <cell r="CB120">
            <v>0</v>
          </cell>
          <cell r="CC120">
            <v>436500</v>
          </cell>
          <cell r="CD120">
            <v>642480</v>
          </cell>
          <cell r="CF120">
            <v>137870</v>
          </cell>
          <cell r="CG120">
            <v>0</v>
          </cell>
          <cell r="CH120">
            <v>60000</v>
          </cell>
          <cell r="CI120">
            <v>0</v>
          </cell>
          <cell r="CJ120">
            <v>436500</v>
          </cell>
          <cell r="CK120">
            <v>634370</v>
          </cell>
          <cell r="CL120">
            <v>15398060</v>
          </cell>
        </row>
        <row r="121">
          <cell r="B121">
            <v>1605</v>
          </cell>
          <cell r="C121">
            <v>87.3</v>
          </cell>
          <cell r="D121" t="str">
            <v>Mai Xuân Văn</v>
          </cell>
          <cell r="E121">
            <v>3113061</v>
          </cell>
          <cell r="F121">
            <v>0</v>
          </cell>
          <cell r="G121">
            <v>48658.8</v>
          </cell>
          <cell r="H121">
            <v>800000</v>
          </cell>
          <cell r="I121">
            <v>60000</v>
          </cell>
          <cell r="J121">
            <v>0</v>
          </cell>
          <cell r="L121">
            <v>908658.8</v>
          </cell>
          <cell r="M121">
            <v>0</v>
          </cell>
          <cell r="N121">
            <v>32439.200000000001</v>
          </cell>
          <cell r="O121">
            <v>800000</v>
          </cell>
          <cell r="P121">
            <v>60000</v>
          </cell>
          <cell r="Q121">
            <v>0</v>
          </cell>
          <cell r="R121">
            <v>436500</v>
          </cell>
          <cell r="S121">
            <v>1328939.2</v>
          </cell>
          <cell r="U121">
            <v>48660</v>
          </cell>
          <cell r="V121">
            <v>800000</v>
          </cell>
          <cell r="W121">
            <v>60000</v>
          </cell>
          <cell r="X121">
            <v>0</v>
          </cell>
          <cell r="Y121">
            <v>436500</v>
          </cell>
          <cell r="Z121">
            <v>1345160</v>
          </cell>
          <cell r="AB121">
            <v>48660</v>
          </cell>
          <cell r="AC121">
            <v>800000</v>
          </cell>
          <cell r="AD121">
            <v>60000</v>
          </cell>
          <cell r="AE121">
            <v>0</v>
          </cell>
          <cell r="AF121">
            <v>436500</v>
          </cell>
          <cell r="AG121">
            <v>1345160</v>
          </cell>
          <cell r="AI121">
            <v>40550</v>
          </cell>
          <cell r="AJ121">
            <v>800000</v>
          </cell>
          <cell r="AK121">
            <v>60000</v>
          </cell>
          <cell r="AL121">
            <v>0</v>
          </cell>
          <cell r="AM121">
            <v>436500</v>
          </cell>
          <cell r="AN121">
            <v>1337050</v>
          </cell>
          <cell r="AP121">
            <v>32440</v>
          </cell>
          <cell r="AQ121">
            <v>800000</v>
          </cell>
          <cell r="AR121">
            <v>60000</v>
          </cell>
          <cell r="AS121">
            <v>0</v>
          </cell>
          <cell r="AT121">
            <v>436500</v>
          </cell>
          <cell r="AU121">
            <v>1328940</v>
          </cell>
          <cell r="AW121">
            <v>48660</v>
          </cell>
          <cell r="AX121">
            <v>800000</v>
          </cell>
          <cell r="AY121">
            <v>60000</v>
          </cell>
          <cell r="AZ121">
            <v>0</v>
          </cell>
          <cell r="BA121">
            <v>436500</v>
          </cell>
          <cell r="BB121">
            <v>1345160</v>
          </cell>
          <cell r="BD121">
            <v>48660</v>
          </cell>
          <cell r="BE121">
            <v>800000</v>
          </cell>
          <cell r="BF121">
            <v>60000</v>
          </cell>
          <cell r="BG121">
            <v>0</v>
          </cell>
          <cell r="BH121">
            <v>436500</v>
          </cell>
          <cell r="BI121">
            <v>1345160</v>
          </cell>
          <cell r="BK121">
            <v>48660</v>
          </cell>
          <cell r="BL121">
            <v>800000</v>
          </cell>
          <cell r="BM121">
            <v>60000</v>
          </cell>
          <cell r="BN121">
            <v>0</v>
          </cell>
          <cell r="BO121">
            <v>436500</v>
          </cell>
          <cell r="BP121">
            <v>1345160</v>
          </cell>
          <cell r="BR121">
            <v>48660</v>
          </cell>
          <cell r="BS121">
            <v>800000</v>
          </cell>
          <cell r="BT121">
            <v>60000</v>
          </cell>
          <cell r="BU121">
            <v>0</v>
          </cell>
          <cell r="BV121">
            <v>436500</v>
          </cell>
          <cell r="BW121">
            <v>1345160</v>
          </cell>
          <cell r="BY121">
            <v>48660</v>
          </cell>
          <cell r="BZ121">
            <v>800000</v>
          </cell>
          <cell r="CA121">
            <v>60000</v>
          </cell>
          <cell r="CB121">
            <v>0</v>
          </cell>
          <cell r="CC121">
            <v>436500</v>
          </cell>
          <cell r="CD121">
            <v>1345160</v>
          </cell>
          <cell r="CF121">
            <v>32440</v>
          </cell>
          <cell r="CG121">
            <v>800000</v>
          </cell>
          <cell r="CH121">
            <v>60000</v>
          </cell>
          <cell r="CI121">
            <v>0</v>
          </cell>
          <cell r="CJ121">
            <v>436500</v>
          </cell>
          <cell r="CK121">
            <v>1328940</v>
          </cell>
          <cell r="CL121">
            <v>18761709</v>
          </cell>
        </row>
        <row r="122">
          <cell r="B122">
            <v>1606</v>
          </cell>
          <cell r="C122">
            <v>87.3</v>
          </cell>
          <cell r="D122" t="str">
            <v>Khúc Thị Huyên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</row>
        <row r="123">
          <cell r="B123">
            <v>1607</v>
          </cell>
          <cell r="C123">
            <v>87.3</v>
          </cell>
          <cell r="D123" t="str">
            <v>Nguyễn Xuân Điệp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S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Z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G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N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U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B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I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P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W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D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K123">
            <v>0</v>
          </cell>
          <cell r="CL123">
            <v>0</v>
          </cell>
        </row>
        <row r="124">
          <cell r="B124">
            <v>1608</v>
          </cell>
          <cell r="C124">
            <v>85.04</v>
          </cell>
          <cell r="D124" t="str">
            <v xml:space="preserve">Nguyễn Xuân Thảo </v>
          </cell>
          <cell r="E124">
            <v>4291693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4291693</v>
          </cell>
        </row>
        <row r="125">
          <cell r="B125">
            <v>1609</v>
          </cell>
          <cell r="C125">
            <v>89.63</v>
          </cell>
          <cell r="D125" t="str">
            <v>Nguyễn Viết Tiến Hoàn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</row>
        <row r="126">
          <cell r="B126">
            <v>1610</v>
          </cell>
          <cell r="C126">
            <v>103.53</v>
          </cell>
          <cell r="D126" t="str">
            <v>Nguyễn Vĩnh Tưởng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S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Z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G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U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B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I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P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W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D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K126">
            <v>0</v>
          </cell>
          <cell r="CL126">
            <v>0</v>
          </cell>
        </row>
        <row r="127">
          <cell r="B127">
            <v>1701</v>
          </cell>
          <cell r="C127">
            <v>103.53</v>
          </cell>
          <cell r="D127" t="str">
            <v>Phạm Minh Hưng</v>
          </cell>
          <cell r="E127">
            <v>4277920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517650</v>
          </cell>
          <cell r="S127">
            <v>517650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517650</v>
          </cell>
          <cell r="Z127">
            <v>517650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517650</v>
          </cell>
          <cell r="AG127">
            <v>517650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517650</v>
          </cell>
          <cell r="AN127">
            <v>517650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517650</v>
          </cell>
          <cell r="AU127">
            <v>517650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517650</v>
          </cell>
          <cell r="BB127">
            <v>517650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517650</v>
          </cell>
          <cell r="BI127">
            <v>517650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517650</v>
          </cell>
          <cell r="BP127">
            <v>517650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517650</v>
          </cell>
          <cell r="BW127">
            <v>517650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517650</v>
          </cell>
          <cell r="CD127">
            <v>517650</v>
          </cell>
          <cell r="CF127">
            <v>64880</v>
          </cell>
          <cell r="CG127">
            <v>800000</v>
          </cell>
          <cell r="CH127">
            <v>60000</v>
          </cell>
          <cell r="CI127">
            <v>0</v>
          </cell>
          <cell r="CJ127">
            <v>517650</v>
          </cell>
          <cell r="CK127">
            <v>1442530</v>
          </cell>
          <cell r="CL127">
            <v>10896950</v>
          </cell>
        </row>
        <row r="128">
          <cell r="B128">
            <v>1702</v>
          </cell>
          <cell r="C128">
            <v>89.63</v>
          </cell>
          <cell r="D128" t="str">
            <v>Phạm Việt Phương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</row>
        <row r="129">
          <cell r="B129">
            <v>1703</v>
          </cell>
          <cell r="C129">
            <v>85.04</v>
          </cell>
          <cell r="D129" t="str">
            <v>Nguyễn Trọng Phúc</v>
          </cell>
          <cell r="E129">
            <v>8034427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425200.00000000006</v>
          </cell>
          <cell r="S129">
            <v>425200.00000000006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425200.00000000006</v>
          </cell>
          <cell r="Z129">
            <v>425200.00000000006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425200.00000000006</v>
          </cell>
          <cell r="AG129">
            <v>425200.00000000006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425200.00000000006</v>
          </cell>
          <cell r="AN129">
            <v>425200.00000000006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425200.00000000006</v>
          </cell>
          <cell r="AU129">
            <v>425200.00000000006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425200.00000000006</v>
          </cell>
          <cell r="BB129">
            <v>425200.00000000006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425200.00000000006</v>
          </cell>
          <cell r="BI129">
            <v>425200.00000000006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425200.00000000006</v>
          </cell>
          <cell r="BP129">
            <v>425200.00000000006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425200.00000000006</v>
          </cell>
          <cell r="BW129">
            <v>425200.00000000006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425200.00000000006</v>
          </cell>
          <cell r="CD129">
            <v>425200.00000000006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12286427</v>
          </cell>
        </row>
        <row r="130">
          <cell r="B130">
            <v>1704</v>
          </cell>
          <cell r="C130">
            <v>87.3</v>
          </cell>
          <cell r="D130" t="str">
            <v>Lê Hữu Ngọc</v>
          </cell>
          <cell r="E130">
            <v>10893422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436500</v>
          </cell>
          <cell r="S130">
            <v>436500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436500</v>
          </cell>
          <cell r="Z130">
            <v>436500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436500</v>
          </cell>
          <cell r="AG130">
            <v>436500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436500</v>
          </cell>
          <cell r="AN130">
            <v>436500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436500</v>
          </cell>
          <cell r="AU130">
            <v>436500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436500</v>
          </cell>
          <cell r="BB130">
            <v>436500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436500</v>
          </cell>
          <cell r="BI130">
            <v>436500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436500</v>
          </cell>
          <cell r="BP130">
            <v>436500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436500</v>
          </cell>
          <cell r="BW130">
            <v>436500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436500</v>
          </cell>
          <cell r="CD130">
            <v>436500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436500</v>
          </cell>
          <cell r="CK130">
            <v>436500</v>
          </cell>
          <cell r="CL130">
            <v>15694922</v>
          </cell>
        </row>
        <row r="131">
          <cell r="B131">
            <v>1705</v>
          </cell>
          <cell r="C131">
            <v>87.3</v>
          </cell>
          <cell r="D131" t="str">
            <v>Vũ Thị Khánh Ly</v>
          </cell>
          <cell r="E131">
            <v>11324767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436500</v>
          </cell>
          <cell r="S131">
            <v>436500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436500</v>
          </cell>
          <cell r="Z131">
            <v>436500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436500</v>
          </cell>
          <cell r="AG131">
            <v>436500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436500</v>
          </cell>
          <cell r="AN131">
            <v>436500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436500</v>
          </cell>
          <cell r="AU131">
            <v>436500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436500</v>
          </cell>
          <cell r="BB131">
            <v>436500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436500</v>
          </cell>
          <cell r="BI131">
            <v>436500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436500</v>
          </cell>
          <cell r="BP131">
            <v>436500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436500</v>
          </cell>
          <cell r="BW131">
            <v>436500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436500</v>
          </cell>
          <cell r="CD131">
            <v>436500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436500</v>
          </cell>
          <cell r="CK131">
            <v>436500</v>
          </cell>
          <cell r="CL131">
            <v>16126267</v>
          </cell>
        </row>
        <row r="132">
          <cell r="B132">
            <v>1706</v>
          </cell>
          <cell r="C132">
            <v>87.3</v>
          </cell>
          <cell r="D132" t="str">
            <v>Lô Thúy Hương</v>
          </cell>
          <cell r="E132">
            <v>6576197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436500</v>
          </cell>
          <cell r="S132">
            <v>436500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436500</v>
          </cell>
          <cell r="Z132">
            <v>436500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436500</v>
          </cell>
          <cell r="AG132">
            <v>436500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436500</v>
          </cell>
          <cell r="AN132">
            <v>436500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436500</v>
          </cell>
          <cell r="AU132">
            <v>436500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436500</v>
          </cell>
          <cell r="BB132">
            <v>436500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436500</v>
          </cell>
          <cell r="BI132">
            <v>436500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436500</v>
          </cell>
          <cell r="BP132">
            <v>436500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436500</v>
          </cell>
          <cell r="BW132">
            <v>436500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436500</v>
          </cell>
          <cell r="CD132">
            <v>436500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436500</v>
          </cell>
          <cell r="CK132">
            <v>436500</v>
          </cell>
          <cell r="CL132">
            <v>11377697</v>
          </cell>
        </row>
        <row r="133">
          <cell r="B133">
            <v>1707</v>
          </cell>
          <cell r="C133">
            <v>87.3</v>
          </cell>
          <cell r="D133" t="str">
            <v>Vũ Thị Luân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I133">
            <v>106856</v>
          </cell>
          <cell r="AJ133">
            <v>800000</v>
          </cell>
          <cell r="AK133">
            <v>180000</v>
          </cell>
          <cell r="AL133">
            <v>0</v>
          </cell>
          <cell r="AM133">
            <v>436500</v>
          </cell>
          <cell r="AN133">
            <v>1523356</v>
          </cell>
          <cell r="AP133">
            <v>120213</v>
          </cell>
          <cell r="AQ133">
            <v>800000</v>
          </cell>
          <cell r="AR133">
            <v>180000</v>
          </cell>
          <cell r="AS133">
            <v>0</v>
          </cell>
          <cell r="AT133">
            <v>436500</v>
          </cell>
          <cell r="AU133">
            <v>1536713</v>
          </cell>
          <cell r="AW133">
            <v>93499</v>
          </cell>
          <cell r="AX133">
            <v>800000</v>
          </cell>
          <cell r="AY133">
            <v>180000</v>
          </cell>
          <cell r="AZ133">
            <v>0</v>
          </cell>
          <cell r="BA133">
            <v>436500</v>
          </cell>
          <cell r="BB133">
            <v>1509999</v>
          </cell>
          <cell r="BD133">
            <v>106856</v>
          </cell>
          <cell r="BE133">
            <v>800000</v>
          </cell>
          <cell r="BF133">
            <v>180000</v>
          </cell>
          <cell r="BG133">
            <v>0</v>
          </cell>
          <cell r="BH133">
            <v>436500</v>
          </cell>
          <cell r="BI133">
            <v>1523356</v>
          </cell>
          <cell r="BK133">
            <v>93499</v>
          </cell>
          <cell r="BL133">
            <v>800000</v>
          </cell>
          <cell r="BM133">
            <v>180000</v>
          </cell>
          <cell r="BN133">
            <v>0</v>
          </cell>
          <cell r="BO133">
            <v>436500</v>
          </cell>
          <cell r="BP133">
            <v>1509999</v>
          </cell>
          <cell r="BR133">
            <v>80142</v>
          </cell>
          <cell r="BS133">
            <v>800000</v>
          </cell>
          <cell r="BT133">
            <v>180000</v>
          </cell>
          <cell r="BU133">
            <v>0</v>
          </cell>
          <cell r="BV133">
            <v>436500</v>
          </cell>
          <cell r="BW133">
            <v>1496642</v>
          </cell>
          <cell r="BY133">
            <v>106856</v>
          </cell>
          <cell r="BZ133">
            <v>800000</v>
          </cell>
          <cell r="CA133">
            <v>180000</v>
          </cell>
          <cell r="CB133">
            <v>0</v>
          </cell>
          <cell r="CC133">
            <v>436500</v>
          </cell>
          <cell r="CD133">
            <v>1523356</v>
          </cell>
          <cell r="CI133">
            <v>0</v>
          </cell>
          <cell r="CK133">
            <v>0</v>
          </cell>
          <cell r="CL133">
            <v>10623421</v>
          </cell>
        </row>
        <row r="134">
          <cell r="B134">
            <v>1708</v>
          </cell>
          <cell r="C134">
            <v>85.04</v>
          </cell>
          <cell r="D134" t="str">
            <v>Nguyễn Tiến Thanh</v>
          </cell>
          <cell r="E134">
            <v>3401600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425200.00000000006</v>
          </cell>
          <cell r="S134">
            <v>425200.00000000006</v>
          </cell>
          <cell r="U134">
            <v>0</v>
          </cell>
          <cell r="V134">
            <v>0</v>
          </cell>
          <cell r="W134">
            <v>60000</v>
          </cell>
          <cell r="X134">
            <v>0</v>
          </cell>
          <cell r="Y134">
            <v>425200.00000000006</v>
          </cell>
          <cell r="Z134">
            <v>485200.00000000006</v>
          </cell>
          <cell r="AB134">
            <v>16220</v>
          </cell>
          <cell r="AC134">
            <v>0</v>
          </cell>
          <cell r="AD134">
            <v>0</v>
          </cell>
          <cell r="AE134">
            <v>0</v>
          </cell>
          <cell r="AF134">
            <v>425200.00000000006</v>
          </cell>
          <cell r="AG134">
            <v>441420.00000000006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425200.00000000006</v>
          </cell>
          <cell r="AN134">
            <v>425200.00000000006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425200.00000000006</v>
          </cell>
          <cell r="AU134">
            <v>425200.00000000006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425200.00000000006</v>
          </cell>
          <cell r="BB134">
            <v>425200.00000000006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425200.00000000006</v>
          </cell>
          <cell r="BI134">
            <v>425200.00000000006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425200.00000000006</v>
          </cell>
          <cell r="BP134">
            <v>425200.00000000006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425200.00000000006</v>
          </cell>
          <cell r="BW134">
            <v>425200.00000000006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425200.00000000006</v>
          </cell>
          <cell r="CD134">
            <v>425200.00000000006</v>
          </cell>
          <cell r="CF134">
            <v>8110</v>
          </cell>
          <cell r="CG134">
            <v>0</v>
          </cell>
          <cell r="CH134">
            <v>0</v>
          </cell>
          <cell r="CI134">
            <v>0</v>
          </cell>
          <cell r="CJ134">
            <v>425200.00000000006</v>
          </cell>
          <cell r="CK134">
            <v>433310.00000000006</v>
          </cell>
          <cell r="CL134">
            <v>8163130.0000000009</v>
          </cell>
        </row>
        <row r="135">
          <cell r="B135">
            <v>1709</v>
          </cell>
          <cell r="C135">
            <v>89.63</v>
          </cell>
          <cell r="D135" t="str">
            <v>Nguyễn Thị Phượng Vỹ</v>
          </cell>
          <cell r="E135">
            <v>1910049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1910049</v>
          </cell>
        </row>
        <row r="136">
          <cell r="B136">
            <v>1710</v>
          </cell>
          <cell r="C136">
            <v>103.53</v>
          </cell>
          <cell r="D136" t="str">
            <v>Đoàn Kim Oanh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</row>
        <row r="137">
          <cell r="B137">
            <v>1801</v>
          </cell>
          <cell r="C137">
            <v>103.53</v>
          </cell>
          <cell r="D137" t="str">
            <v>Trần Thị Thu Hiền</v>
          </cell>
          <cell r="E137">
            <v>19638216</v>
          </cell>
          <cell r="F137">
            <v>0</v>
          </cell>
          <cell r="G137">
            <v>89207.8</v>
          </cell>
          <cell r="H137">
            <v>800000</v>
          </cell>
          <cell r="I137">
            <v>60000</v>
          </cell>
          <cell r="J137">
            <v>25000</v>
          </cell>
          <cell r="L137">
            <v>974207.8</v>
          </cell>
          <cell r="M137">
            <v>0</v>
          </cell>
          <cell r="N137">
            <v>97317.6</v>
          </cell>
          <cell r="O137">
            <v>800000</v>
          </cell>
          <cell r="P137">
            <v>60000</v>
          </cell>
          <cell r="Q137">
            <v>25000</v>
          </cell>
          <cell r="R137">
            <v>517650</v>
          </cell>
          <cell r="S137">
            <v>1499967.6</v>
          </cell>
          <cell r="U137">
            <v>154090</v>
          </cell>
          <cell r="V137">
            <v>800000</v>
          </cell>
          <cell r="W137">
            <v>60000</v>
          </cell>
          <cell r="X137">
            <v>25000</v>
          </cell>
          <cell r="Y137">
            <v>517650</v>
          </cell>
          <cell r="Z137">
            <v>1556740</v>
          </cell>
          <cell r="AB137">
            <v>178420</v>
          </cell>
          <cell r="AC137">
            <v>800000</v>
          </cell>
          <cell r="AD137">
            <v>60000</v>
          </cell>
          <cell r="AE137">
            <v>25000</v>
          </cell>
          <cell r="AF137">
            <v>517650</v>
          </cell>
          <cell r="AG137">
            <v>1581070</v>
          </cell>
          <cell r="AI137">
            <v>178420</v>
          </cell>
          <cell r="AJ137">
            <v>800000</v>
          </cell>
          <cell r="AK137">
            <v>60000</v>
          </cell>
          <cell r="AL137">
            <v>25000</v>
          </cell>
          <cell r="AM137">
            <v>517650</v>
          </cell>
          <cell r="AN137">
            <v>1581070</v>
          </cell>
          <cell r="AP137">
            <v>186530</v>
          </cell>
          <cell r="AQ137">
            <v>800000</v>
          </cell>
          <cell r="AR137">
            <v>60000</v>
          </cell>
          <cell r="AS137">
            <v>25000</v>
          </cell>
          <cell r="AT137">
            <v>517650</v>
          </cell>
          <cell r="AU137">
            <v>1589180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D137">
            <v>218970</v>
          </cell>
          <cell r="BE137">
            <v>800000</v>
          </cell>
          <cell r="BF137">
            <v>60000</v>
          </cell>
          <cell r="BG137">
            <v>25000</v>
          </cell>
          <cell r="BH137">
            <v>517650</v>
          </cell>
          <cell r="BI137">
            <v>1621620</v>
          </cell>
          <cell r="BK137">
            <v>154090</v>
          </cell>
          <cell r="BL137">
            <v>0</v>
          </cell>
          <cell r="BM137">
            <v>60000</v>
          </cell>
          <cell r="BN137">
            <v>25000</v>
          </cell>
          <cell r="BO137">
            <v>517650</v>
          </cell>
          <cell r="BP137">
            <v>756740</v>
          </cell>
          <cell r="BR137">
            <v>162200</v>
          </cell>
          <cell r="BS137">
            <v>0</v>
          </cell>
          <cell r="BT137">
            <v>60000</v>
          </cell>
          <cell r="BU137">
            <v>25000</v>
          </cell>
          <cell r="BV137">
            <v>517650</v>
          </cell>
          <cell r="BW137">
            <v>764850</v>
          </cell>
          <cell r="BY137">
            <v>137870</v>
          </cell>
          <cell r="BZ137">
            <v>0</v>
          </cell>
          <cell r="CA137">
            <v>60000</v>
          </cell>
          <cell r="CB137">
            <v>25000</v>
          </cell>
          <cell r="CC137">
            <v>517650</v>
          </cell>
          <cell r="CD137">
            <v>740520</v>
          </cell>
          <cell r="CF137">
            <v>137870</v>
          </cell>
          <cell r="CG137">
            <v>0</v>
          </cell>
          <cell r="CH137">
            <v>60000</v>
          </cell>
          <cell r="CI137">
            <v>25000</v>
          </cell>
          <cell r="CJ137">
            <v>517650</v>
          </cell>
          <cell r="CK137">
            <v>740520</v>
          </cell>
          <cell r="CL137">
            <v>33044701.399999999</v>
          </cell>
        </row>
        <row r="138">
          <cell r="B138">
            <v>1802</v>
          </cell>
          <cell r="C138">
            <v>89.63</v>
          </cell>
          <cell r="D138" t="str">
            <v>Nguyễn Thiên Sơn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</row>
        <row r="139">
          <cell r="B139">
            <v>1803</v>
          </cell>
          <cell r="C139">
            <v>85.04</v>
          </cell>
          <cell r="D139" t="str">
            <v>Nguyễn Quốc Hùng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</row>
        <row r="140">
          <cell r="B140">
            <v>1804</v>
          </cell>
          <cell r="C140">
            <v>87.3</v>
          </cell>
          <cell r="D140" t="str">
            <v>Nguyễn Duy Quảng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</row>
        <row r="141">
          <cell r="B141">
            <v>1805</v>
          </cell>
          <cell r="C141">
            <v>87.3</v>
          </cell>
          <cell r="D141" t="str">
            <v>Phạm Huy Thông</v>
          </cell>
          <cell r="E141">
            <v>11856862</v>
          </cell>
          <cell r="F141">
            <v>0</v>
          </cell>
          <cell r="G141">
            <v>178415.6</v>
          </cell>
          <cell r="H141">
            <v>0</v>
          </cell>
          <cell r="I141">
            <v>120000</v>
          </cell>
          <cell r="J141">
            <v>0</v>
          </cell>
          <cell r="L141">
            <v>298415.59999999998</v>
          </cell>
          <cell r="M141">
            <v>0</v>
          </cell>
          <cell r="N141">
            <v>162196</v>
          </cell>
          <cell r="O141">
            <v>0</v>
          </cell>
          <cell r="P141">
            <v>120000</v>
          </cell>
          <cell r="Q141">
            <v>0</v>
          </cell>
          <cell r="R141">
            <v>436500</v>
          </cell>
          <cell r="S141">
            <v>718696</v>
          </cell>
          <cell r="U141">
            <v>194640</v>
          </cell>
          <cell r="V141">
            <v>0</v>
          </cell>
          <cell r="W141">
            <v>120000</v>
          </cell>
          <cell r="X141">
            <v>0</v>
          </cell>
          <cell r="Y141">
            <v>436500</v>
          </cell>
          <cell r="Z141">
            <v>751140</v>
          </cell>
          <cell r="AB141">
            <v>186530</v>
          </cell>
          <cell r="AC141">
            <v>0</v>
          </cell>
          <cell r="AD141">
            <v>120000</v>
          </cell>
          <cell r="AE141">
            <v>0</v>
          </cell>
          <cell r="AF141">
            <v>436500</v>
          </cell>
          <cell r="AG141">
            <v>743030</v>
          </cell>
          <cell r="AI141">
            <v>170310</v>
          </cell>
          <cell r="AJ141">
            <v>800000</v>
          </cell>
          <cell r="AK141">
            <v>120000</v>
          </cell>
          <cell r="AL141">
            <v>0</v>
          </cell>
          <cell r="AM141">
            <v>436500</v>
          </cell>
          <cell r="AN141">
            <v>1526810</v>
          </cell>
          <cell r="AP141">
            <v>154090</v>
          </cell>
          <cell r="AQ141">
            <v>800000</v>
          </cell>
          <cell r="AR141">
            <v>120000</v>
          </cell>
          <cell r="AS141">
            <v>0</v>
          </cell>
          <cell r="AT141">
            <v>436500</v>
          </cell>
          <cell r="AU141">
            <v>1510590</v>
          </cell>
          <cell r="AW141">
            <v>170310</v>
          </cell>
          <cell r="AX141">
            <v>800000</v>
          </cell>
          <cell r="AY141">
            <v>120000</v>
          </cell>
          <cell r="AZ141">
            <v>0</v>
          </cell>
          <cell r="BA141">
            <v>436500</v>
          </cell>
          <cell r="BB141">
            <v>1526810</v>
          </cell>
          <cell r="BD141">
            <v>194640</v>
          </cell>
          <cell r="BE141">
            <v>800000</v>
          </cell>
          <cell r="BF141">
            <v>120000</v>
          </cell>
          <cell r="BG141">
            <v>0</v>
          </cell>
          <cell r="BH141">
            <v>436500</v>
          </cell>
          <cell r="BI141">
            <v>1551140</v>
          </cell>
          <cell r="BK141">
            <v>186530</v>
          </cell>
          <cell r="BL141">
            <v>800000</v>
          </cell>
          <cell r="BM141">
            <v>120000</v>
          </cell>
          <cell r="BN141">
            <v>0</v>
          </cell>
          <cell r="BO141">
            <v>436500</v>
          </cell>
          <cell r="BP141">
            <v>1543030</v>
          </cell>
          <cell r="BR141">
            <v>178420</v>
          </cell>
          <cell r="BS141">
            <v>800000</v>
          </cell>
          <cell r="BT141">
            <v>120000</v>
          </cell>
          <cell r="BU141">
            <v>0</v>
          </cell>
          <cell r="BV141">
            <v>436500</v>
          </cell>
          <cell r="BW141">
            <v>1534920</v>
          </cell>
          <cell r="BY141">
            <v>145980</v>
          </cell>
          <cell r="BZ141">
            <v>800000</v>
          </cell>
          <cell r="CA141">
            <v>120000</v>
          </cell>
          <cell r="CB141">
            <v>0</v>
          </cell>
          <cell r="CC141">
            <v>436500</v>
          </cell>
          <cell r="CD141">
            <v>1502480</v>
          </cell>
          <cell r="CF141">
            <v>154090</v>
          </cell>
          <cell r="CG141">
            <v>800000</v>
          </cell>
          <cell r="CH141">
            <v>120000</v>
          </cell>
          <cell r="CI141">
            <v>0</v>
          </cell>
          <cell r="CJ141">
            <v>436500</v>
          </cell>
          <cell r="CK141">
            <v>1510590</v>
          </cell>
          <cell r="CL141">
            <v>26574513.600000001</v>
          </cell>
        </row>
        <row r="142">
          <cell r="B142">
            <v>1806</v>
          </cell>
          <cell r="C142">
            <v>87.3</v>
          </cell>
          <cell r="D142" t="str">
            <v>Nguyễn Đình Quyết</v>
          </cell>
          <cell r="E142">
            <v>6137264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436500</v>
          </cell>
          <cell r="S142">
            <v>436500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436500</v>
          </cell>
          <cell r="Z142">
            <v>436500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436500</v>
          </cell>
          <cell r="AG142">
            <v>436500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436500</v>
          </cell>
          <cell r="AN142">
            <v>436500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436500</v>
          </cell>
          <cell r="AU142">
            <v>436500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436500</v>
          </cell>
          <cell r="BB142">
            <v>436500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436500</v>
          </cell>
          <cell r="BI142">
            <v>436500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436500</v>
          </cell>
          <cell r="BP142">
            <v>436500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436500</v>
          </cell>
          <cell r="BW142">
            <v>436500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436500</v>
          </cell>
          <cell r="CD142">
            <v>436500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436500</v>
          </cell>
          <cell r="CK142">
            <v>436500</v>
          </cell>
          <cell r="CL142">
            <v>10938764</v>
          </cell>
        </row>
        <row r="143">
          <cell r="B143">
            <v>1807</v>
          </cell>
          <cell r="C143">
            <v>87.3</v>
          </cell>
          <cell r="D143" t="str">
            <v>Nguyễn Duy Cường</v>
          </cell>
          <cell r="E143">
            <v>11420146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436500</v>
          </cell>
          <cell r="S143">
            <v>436500</v>
          </cell>
          <cell r="U143">
            <v>113540</v>
          </cell>
          <cell r="V143">
            <v>800000</v>
          </cell>
          <cell r="W143">
            <v>60000</v>
          </cell>
          <cell r="X143">
            <v>0</v>
          </cell>
          <cell r="Y143">
            <v>436500</v>
          </cell>
          <cell r="Z143">
            <v>1410040</v>
          </cell>
          <cell r="AB143">
            <v>97320</v>
          </cell>
          <cell r="AC143">
            <v>800000</v>
          </cell>
          <cell r="AD143">
            <v>60000</v>
          </cell>
          <cell r="AE143">
            <v>0</v>
          </cell>
          <cell r="AF143">
            <v>436500</v>
          </cell>
          <cell r="AG143">
            <v>1393820</v>
          </cell>
          <cell r="AI143">
            <v>72990</v>
          </cell>
          <cell r="AJ143">
            <v>800000</v>
          </cell>
          <cell r="AK143">
            <v>60000</v>
          </cell>
          <cell r="AL143">
            <v>0</v>
          </cell>
          <cell r="AM143">
            <v>436500</v>
          </cell>
          <cell r="AN143">
            <v>1369490</v>
          </cell>
          <cell r="AP143">
            <v>56770</v>
          </cell>
          <cell r="AQ143">
            <v>800000</v>
          </cell>
          <cell r="AR143">
            <v>60000</v>
          </cell>
          <cell r="AS143">
            <v>0</v>
          </cell>
          <cell r="AT143">
            <v>436500</v>
          </cell>
          <cell r="AU143">
            <v>1353270</v>
          </cell>
          <cell r="AW143">
            <v>56770</v>
          </cell>
          <cell r="AX143">
            <v>800000</v>
          </cell>
          <cell r="AY143">
            <v>60000</v>
          </cell>
          <cell r="AZ143">
            <v>0</v>
          </cell>
          <cell r="BA143">
            <v>436500</v>
          </cell>
          <cell r="BB143">
            <v>1353270</v>
          </cell>
          <cell r="BD143">
            <v>137870</v>
          </cell>
          <cell r="BE143">
            <v>800000</v>
          </cell>
          <cell r="BF143">
            <v>60000</v>
          </cell>
          <cell r="BG143">
            <v>0</v>
          </cell>
          <cell r="BH143">
            <v>436500</v>
          </cell>
          <cell r="BI143">
            <v>1434370</v>
          </cell>
          <cell r="BK143">
            <v>81100</v>
          </cell>
          <cell r="BL143">
            <v>800000</v>
          </cell>
          <cell r="BM143">
            <v>120000</v>
          </cell>
          <cell r="BN143">
            <v>0</v>
          </cell>
          <cell r="BO143">
            <v>436500</v>
          </cell>
          <cell r="BP143">
            <v>1437600</v>
          </cell>
          <cell r="BR143">
            <v>97320</v>
          </cell>
          <cell r="BS143">
            <v>800000</v>
          </cell>
          <cell r="BT143">
            <v>120000</v>
          </cell>
          <cell r="BU143">
            <v>0</v>
          </cell>
          <cell r="BV143">
            <v>436500</v>
          </cell>
          <cell r="BW143">
            <v>1453820</v>
          </cell>
          <cell r="BY143">
            <v>97320</v>
          </cell>
          <cell r="BZ143">
            <v>800000</v>
          </cell>
          <cell r="CA143">
            <v>120000</v>
          </cell>
          <cell r="CB143">
            <v>0</v>
          </cell>
          <cell r="CC143">
            <v>436500</v>
          </cell>
          <cell r="CD143">
            <v>1453820</v>
          </cell>
          <cell r="CF143">
            <v>89210</v>
          </cell>
          <cell r="CG143">
            <v>800000</v>
          </cell>
          <cell r="CH143">
            <v>120000</v>
          </cell>
          <cell r="CI143">
            <v>0</v>
          </cell>
          <cell r="CJ143">
            <v>436500</v>
          </cell>
          <cell r="CK143">
            <v>1445710</v>
          </cell>
          <cell r="CL143">
            <v>25961856</v>
          </cell>
        </row>
        <row r="144">
          <cell r="B144">
            <v>1808</v>
          </cell>
          <cell r="C144">
            <v>85.04</v>
          </cell>
          <cell r="D144" t="str">
            <v>Trần Nam Bình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U144">
            <v>0</v>
          </cell>
          <cell r="BW144">
            <v>0</v>
          </cell>
          <cell r="CB144">
            <v>0</v>
          </cell>
          <cell r="CD144">
            <v>0</v>
          </cell>
          <cell r="CI144">
            <v>0</v>
          </cell>
          <cell r="CK144">
            <v>0</v>
          </cell>
          <cell r="CL144">
            <v>0</v>
          </cell>
        </row>
        <row r="145">
          <cell r="B145">
            <v>1809</v>
          </cell>
          <cell r="C145">
            <v>89.63</v>
          </cell>
          <cell r="D145" t="str">
            <v>Nguyễn Thị Thu Hương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B145">
            <v>0</v>
          </cell>
          <cell r="AC145">
            <v>400000</v>
          </cell>
          <cell r="AD145">
            <v>0</v>
          </cell>
          <cell r="AE145">
            <v>0</v>
          </cell>
          <cell r="AF145">
            <v>0</v>
          </cell>
          <cell r="AG145">
            <v>400000</v>
          </cell>
          <cell r="AI145">
            <v>0</v>
          </cell>
          <cell r="AJ145">
            <v>800000</v>
          </cell>
          <cell r="AK145">
            <v>0</v>
          </cell>
          <cell r="AL145">
            <v>0</v>
          </cell>
          <cell r="AM145">
            <v>0</v>
          </cell>
          <cell r="AN145">
            <v>800000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1200000</v>
          </cell>
        </row>
        <row r="146">
          <cell r="B146">
            <v>1810</v>
          </cell>
          <cell r="C146">
            <v>103.53</v>
          </cell>
          <cell r="D146" t="str">
            <v>Đỗ Quốc Huy</v>
          </cell>
          <cell r="E146">
            <v>5453078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517650</v>
          </cell>
          <cell r="AN146">
            <v>517650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517650</v>
          </cell>
          <cell r="AU146">
            <v>517650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517650</v>
          </cell>
          <cell r="BB146">
            <v>517650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517650</v>
          </cell>
          <cell r="BI146">
            <v>517650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517650</v>
          </cell>
          <cell r="BP146">
            <v>517650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517650</v>
          </cell>
          <cell r="BW146">
            <v>517650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517650</v>
          </cell>
          <cell r="CD146">
            <v>517650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517650</v>
          </cell>
          <cell r="CK146">
            <v>517650</v>
          </cell>
          <cell r="CL146">
            <v>9594278</v>
          </cell>
        </row>
        <row r="147">
          <cell r="B147">
            <v>1901</v>
          </cell>
          <cell r="C147">
            <v>103.53</v>
          </cell>
          <cell r="D147" t="str">
            <v>Vũ Thái Bình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</row>
        <row r="148">
          <cell r="B148">
            <v>1902</v>
          </cell>
          <cell r="C148">
            <v>89.63</v>
          </cell>
          <cell r="D148" t="str">
            <v>Nguyễn Thị Thu Hoài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CB148">
            <v>0</v>
          </cell>
          <cell r="CD148">
            <v>0</v>
          </cell>
          <cell r="CI148">
            <v>0</v>
          </cell>
          <cell r="CK148">
            <v>0</v>
          </cell>
          <cell r="CL148">
            <v>0</v>
          </cell>
        </row>
        <row r="149">
          <cell r="B149">
            <v>1903</v>
          </cell>
          <cell r="C149">
            <v>85.04</v>
          </cell>
          <cell r="D149" t="str">
            <v>Đỗ Ngọc Kiển</v>
          </cell>
          <cell r="E149">
            <v>4252000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425200.00000000006</v>
          </cell>
          <cell r="S149">
            <v>425200.00000000006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425200.00000000006</v>
          </cell>
          <cell r="Z149">
            <v>425200.00000000006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425200.00000000006</v>
          </cell>
          <cell r="AG149">
            <v>425200.00000000006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425200.00000000006</v>
          </cell>
          <cell r="AN149">
            <v>425200.00000000006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425200.00000000006</v>
          </cell>
          <cell r="AU149">
            <v>425200.00000000006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425200.00000000006</v>
          </cell>
          <cell r="BB149">
            <v>425200.00000000006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425200.00000000006</v>
          </cell>
          <cell r="BI149">
            <v>425200.00000000006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425200.00000000006</v>
          </cell>
          <cell r="BP149">
            <v>425200.00000000006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425200.00000000006</v>
          </cell>
          <cell r="BW149">
            <v>425200.00000000006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425200.00000000006</v>
          </cell>
          <cell r="CD149">
            <v>425200.00000000006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425200.00000000006</v>
          </cell>
          <cell r="CK149">
            <v>425200.00000000006</v>
          </cell>
          <cell r="CL149">
            <v>8929200</v>
          </cell>
        </row>
        <row r="150">
          <cell r="B150">
            <v>1904</v>
          </cell>
          <cell r="C150">
            <v>87.3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</row>
        <row r="151">
          <cell r="B151">
            <v>1905</v>
          </cell>
          <cell r="C151">
            <v>87.3</v>
          </cell>
          <cell r="D151" t="str">
            <v>Nguyễn Hùng Minh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</row>
        <row r="152">
          <cell r="B152">
            <v>1906</v>
          </cell>
          <cell r="C152">
            <v>87.3</v>
          </cell>
          <cell r="D152" t="str">
            <v>Đoàn Thanh Sơn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</row>
        <row r="153">
          <cell r="B153">
            <v>1907</v>
          </cell>
          <cell r="C153">
            <v>87.3</v>
          </cell>
          <cell r="D153" t="str">
            <v>Ngô Khánh Huyền</v>
          </cell>
          <cell r="E153">
            <v>3928500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436500</v>
          </cell>
          <cell r="S153">
            <v>436500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436500</v>
          </cell>
          <cell r="Z153">
            <v>436500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436500</v>
          </cell>
          <cell r="AG153">
            <v>436500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436500</v>
          </cell>
          <cell r="AN153">
            <v>436500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436500</v>
          </cell>
          <cell r="AU153">
            <v>436500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436500</v>
          </cell>
          <cell r="BB153">
            <v>436500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436500</v>
          </cell>
          <cell r="BI153">
            <v>436500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436500</v>
          </cell>
          <cell r="BP153">
            <v>436500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436500</v>
          </cell>
          <cell r="BW153">
            <v>436500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436500</v>
          </cell>
          <cell r="CD153">
            <v>436500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436500</v>
          </cell>
          <cell r="CK153">
            <v>436500</v>
          </cell>
          <cell r="CL153">
            <v>8730000</v>
          </cell>
        </row>
        <row r="154">
          <cell r="B154">
            <v>1908</v>
          </cell>
          <cell r="C154">
            <v>85.04</v>
          </cell>
          <cell r="D154" t="str">
            <v>Đỗ Thanh Bình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</row>
        <row r="155">
          <cell r="B155">
            <v>1909</v>
          </cell>
          <cell r="C155">
            <v>89.63</v>
          </cell>
          <cell r="D155" t="str">
            <v>Phạm Đức Long</v>
          </cell>
          <cell r="E155">
            <v>6726931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448150</v>
          </cell>
          <cell r="S155">
            <v>448150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448150</v>
          </cell>
          <cell r="Z155">
            <v>448150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448150</v>
          </cell>
          <cell r="AG155">
            <v>448150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448150</v>
          </cell>
          <cell r="AN155">
            <v>448150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448150</v>
          </cell>
          <cell r="AU155">
            <v>448150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448150</v>
          </cell>
          <cell r="BB155">
            <v>448150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448150</v>
          </cell>
          <cell r="BI155">
            <v>448150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448150</v>
          </cell>
          <cell r="BP155">
            <v>448150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448150</v>
          </cell>
          <cell r="BW155">
            <v>448150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448150</v>
          </cell>
          <cell r="CD155">
            <v>448150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448150</v>
          </cell>
          <cell r="CK155">
            <v>448150</v>
          </cell>
          <cell r="CL155">
            <v>11656581</v>
          </cell>
        </row>
        <row r="156">
          <cell r="B156">
            <v>1910</v>
          </cell>
          <cell r="C156">
            <v>103.53</v>
          </cell>
          <cell r="D156" t="str">
            <v>Đào Thúy Bảo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</row>
        <row r="157">
          <cell r="B157">
            <v>2001</v>
          </cell>
          <cell r="C157">
            <v>103.53</v>
          </cell>
          <cell r="D157" t="str">
            <v>Vũ Thành Lương</v>
          </cell>
          <cell r="E157">
            <v>4370146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517650</v>
          </cell>
          <cell r="S157">
            <v>517650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517650</v>
          </cell>
          <cell r="Z157">
            <v>517650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517650</v>
          </cell>
          <cell r="AN157">
            <v>517650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517650</v>
          </cell>
          <cell r="AU157">
            <v>517650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517650</v>
          </cell>
          <cell r="BB157">
            <v>517650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517650</v>
          </cell>
          <cell r="BI157">
            <v>517650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517650</v>
          </cell>
          <cell r="BP157">
            <v>517650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517650</v>
          </cell>
          <cell r="BW157">
            <v>517650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517650</v>
          </cell>
          <cell r="CD157">
            <v>517650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517650</v>
          </cell>
          <cell r="CK157">
            <v>517650</v>
          </cell>
          <cell r="CL157">
            <v>9546646</v>
          </cell>
        </row>
        <row r="158">
          <cell r="B158">
            <v>2002</v>
          </cell>
          <cell r="C158">
            <v>89.63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</row>
        <row r="159">
          <cell r="B159">
            <v>2003</v>
          </cell>
          <cell r="C159">
            <v>85.04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</row>
        <row r="160">
          <cell r="B160">
            <v>2004</v>
          </cell>
          <cell r="C160">
            <v>87.3</v>
          </cell>
          <cell r="D160" t="str">
            <v>Bùi Chí Linh</v>
          </cell>
          <cell r="E160">
            <v>11108691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436500</v>
          </cell>
          <cell r="S160">
            <v>436500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436500</v>
          </cell>
          <cell r="Z160">
            <v>436500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436500</v>
          </cell>
          <cell r="AG160">
            <v>436500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436500</v>
          </cell>
          <cell r="AN160">
            <v>436500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436500</v>
          </cell>
          <cell r="AU160">
            <v>436500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436500</v>
          </cell>
          <cell r="BB160">
            <v>436500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436500</v>
          </cell>
          <cell r="BI160">
            <v>436500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436500</v>
          </cell>
          <cell r="BP160">
            <v>436500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436500</v>
          </cell>
          <cell r="BW160">
            <v>436500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436500</v>
          </cell>
          <cell r="CD160">
            <v>436500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436500</v>
          </cell>
          <cell r="CK160">
            <v>436500</v>
          </cell>
          <cell r="CL160">
            <v>15910191</v>
          </cell>
        </row>
        <row r="161">
          <cell r="B161">
            <v>2005</v>
          </cell>
          <cell r="C161">
            <v>87.3</v>
          </cell>
          <cell r="D161" t="str">
            <v>Phan Đức Hòa</v>
          </cell>
          <cell r="E161">
            <v>8480779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Q161">
            <v>0</v>
          </cell>
          <cell r="R161">
            <v>436500</v>
          </cell>
          <cell r="S161">
            <v>436500</v>
          </cell>
          <cell r="V161">
            <v>0</v>
          </cell>
          <cell r="X161">
            <v>0</v>
          </cell>
          <cell r="Y161">
            <v>436500</v>
          </cell>
          <cell r="Z161">
            <v>436500</v>
          </cell>
          <cell r="AC161">
            <v>0</v>
          </cell>
          <cell r="AE161">
            <v>0</v>
          </cell>
          <cell r="AF161">
            <v>436500</v>
          </cell>
          <cell r="AG161">
            <v>436500</v>
          </cell>
          <cell r="AJ161">
            <v>0</v>
          </cell>
          <cell r="AL161">
            <v>0</v>
          </cell>
          <cell r="AM161">
            <v>436500</v>
          </cell>
          <cell r="AN161">
            <v>436500</v>
          </cell>
          <cell r="AQ161">
            <v>0</v>
          </cell>
          <cell r="AS161">
            <v>0</v>
          </cell>
          <cell r="AT161">
            <v>436500</v>
          </cell>
          <cell r="AU161">
            <v>436500</v>
          </cell>
          <cell r="AX161">
            <v>0</v>
          </cell>
          <cell r="AZ161">
            <v>0</v>
          </cell>
          <cell r="BA161">
            <v>436500</v>
          </cell>
          <cell r="BB161">
            <v>436500</v>
          </cell>
          <cell r="BE161">
            <v>0</v>
          </cell>
          <cell r="BG161">
            <v>0</v>
          </cell>
          <cell r="BH161">
            <v>436500</v>
          </cell>
          <cell r="BI161">
            <v>436500</v>
          </cell>
          <cell r="BL161">
            <v>0</v>
          </cell>
          <cell r="BN161">
            <v>0</v>
          </cell>
          <cell r="BO161">
            <v>436500</v>
          </cell>
          <cell r="BP161">
            <v>436500</v>
          </cell>
          <cell r="BS161">
            <v>0</v>
          </cell>
          <cell r="BU161">
            <v>0</v>
          </cell>
          <cell r="BV161">
            <v>436500</v>
          </cell>
          <cell r="BW161">
            <v>436500</v>
          </cell>
          <cell r="BZ161">
            <v>0</v>
          </cell>
          <cell r="CB161">
            <v>0</v>
          </cell>
          <cell r="CC161">
            <v>436500</v>
          </cell>
          <cell r="CD161">
            <v>436500</v>
          </cell>
          <cell r="CG161">
            <v>0</v>
          </cell>
          <cell r="CI161">
            <v>0</v>
          </cell>
          <cell r="CJ161">
            <v>436500</v>
          </cell>
          <cell r="CK161">
            <v>436500</v>
          </cell>
          <cell r="CL161">
            <v>13282279</v>
          </cell>
        </row>
        <row r="162">
          <cell r="B162">
            <v>2006</v>
          </cell>
          <cell r="C162">
            <v>87.3</v>
          </cell>
          <cell r="D162" t="str">
            <v>Phan Thành Trung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K162">
            <v>0</v>
          </cell>
          <cell r="CL162">
            <v>0</v>
          </cell>
        </row>
        <row r="163">
          <cell r="B163">
            <v>2007</v>
          </cell>
          <cell r="C163">
            <v>87.3</v>
          </cell>
          <cell r="D163" t="str">
            <v>Đỗ Thị Thùy</v>
          </cell>
          <cell r="E163">
            <v>11381540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436500</v>
          </cell>
          <cell r="S163">
            <v>436500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436500</v>
          </cell>
          <cell r="Z163">
            <v>436500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436500</v>
          </cell>
          <cell r="AG163">
            <v>436500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436500</v>
          </cell>
          <cell r="AN163">
            <v>436500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436500</v>
          </cell>
          <cell r="AU163">
            <v>436500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436500</v>
          </cell>
          <cell r="BB163">
            <v>436500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436500</v>
          </cell>
          <cell r="BI163">
            <v>436500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436500</v>
          </cell>
          <cell r="BP163">
            <v>436500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436500</v>
          </cell>
          <cell r="BW163">
            <v>436500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436500</v>
          </cell>
          <cell r="CD163">
            <v>436500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436500</v>
          </cell>
          <cell r="CK163">
            <v>436500</v>
          </cell>
          <cell r="CL163">
            <v>16183040</v>
          </cell>
        </row>
        <row r="164">
          <cell r="B164">
            <v>2008</v>
          </cell>
          <cell r="C164">
            <v>85.04</v>
          </cell>
          <cell r="D164" t="str">
            <v>Phạm Tuấn Lượng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</row>
        <row r="165">
          <cell r="B165">
            <v>2009</v>
          </cell>
          <cell r="C165">
            <v>89.63</v>
          </cell>
          <cell r="D165" t="str">
            <v>Nguyễn Như Hoạt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F165">
            <v>89210</v>
          </cell>
          <cell r="CG165">
            <v>0</v>
          </cell>
          <cell r="CH165">
            <v>180000</v>
          </cell>
          <cell r="CI165">
            <v>0</v>
          </cell>
          <cell r="CJ165">
            <v>448150</v>
          </cell>
          <cell r="CK165">
            <v>717360</v>
          </cell>
          <cell r="CL165">
            <v>717360</v>
          </cell>
        </row>
        <row r="166">
          <cell r="B166">
            <v>2010</v>
          </cell>
          <cell r="C166">
            <v>103.53</v>
          </cell>
          <cell r="D166" t="str">
            <v>Nguyễn Như Hoạt</v>
          </cell>
          <cell r="E166">
            <v>14036668</v>
          </cell>
          <cell r="F166">
            <v>0</v>
          </cell>
          <cell r="G166">
            <v>56768.6</v>
          </cell>
          <cell r="H166">
            <v>0</v>
          </cell>
          <cell r="I166">
            <v>0</v>
          </cell>
          <cell r="J166">
            <v>0</v>
          </cell>
          <cell r="L166">
            <v>56768.6</v>
          </cell>
          <cell r="M166">
            <v>0</v>
          </cell>
          <cell r="N166">
            <v>8109.8</v>
          </cell>
          <cell r="O166">
            <v>0</v>
          </cell>
          <cell r="P166">
            <v>0</v>
          </cell>
          <cell r="Q166">
            <v>0</v>
          </cell>
          <cell r="R166">
            <v>517650</v>
          </cell>
          <cell r="S166">
            <v>525759.80000000005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517650</v>
          </cell>
          <cell r="Z166">
            <v>517650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517650</v>
          </cell>
          <cell r="AG166">
            <v>517650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15654496.4</v>
          </cell>
        </row>
        <row r="167">
          <cell r="B167">
            <v>2101</v>
          </cell>
          <cell r="C167">
            <v>103.53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</row>
        <row r="168">
          <cell r="B168">
            <v>2102</v>
          </cell>
          <cell r="C168">
            <v>89.63</v>
          </cell>
          <cell r="D168" t="str">
            <v>Nguyễn Thế Đại</v>
          </cell>
          <cell r="E168">
            <v>22762155</v>
          </cell>
          <cell r="F168">
            <v>0</v>
          </cell>
          <cell r="G168">
            <v>0</v>
          </cell>
          <cell r="H168">
            <v>800000</v>
          </cell>
          <cell r="I168">
            <v>120000</v>
          </cell>
          <cell r="J168">
            <v>0</v>
          </cell>
          <cell r="L168">
            <v>920000</v>
          </cell>
          <cell r="M168">
            <v>0</v>
          </cell>
          <cell r="N168">
            <v>0</v>
          </cell>
          <cell r="O168">
            <v>800000</v>
          </cell>
          <cell r="P168">
            <v>120000</v>
          </cell>
          <cell r="Q168">
            <v>0</v>
          </cell>
          <cell r="R168">
            <v>448150</v>
          </cell>
          <cell r="S168">
            <v>1368150</v>
          </cell>
          <cell r="U168">
            <v>0</v>
          </cell>
          <cell r="V168">
            <v>800000</v>
          </cell>
          <cell r="W168">
            <v>180000</v>
          </cell>
          <cell r="X168">
            <v>0</v>
          </cell>
          <cell r="Y168">
            <v>448150</v>
          </cell>
          <cell r="Z168">
            <v>1428150</v>
          </cell>
          <cell r="AB168">
            <v>0</v>
          </cell>
          <cell r="AC168">
            <v>1600000</v>
          </cell>
          <cell r="AD168">
            <v>180000</v>
          </cell>
          <cell r="AE168">
            <v>0</v>
          </cell>
          <cell r="AF168">
            <v>448150</v>
          </cell>
          <cell r="AG168">
            <v>2228150</v>
          </cell>
          <cell r="AI168">
            <v>0</v>
          </cell>
          <cell r="AJ168">
            <v>1600000</v>
          </cell>
          <cell r="AK168">
            <v>120000</v>
          </cell>
          <cell r="AL168">
            <v>0</v>
          </cell>
          <cell r="AM168">
            <v>448150</v>
          </cell>
          <cell r="AN168">
            <v>2168150</v>
          </cell>
          <cell r="AP168">
            <v>0</v>
          </cell>
          <cell r="AQ168">
            <v>1600000</v>
          </cell>
          <cell r="AR168">
            <v>120000</v>
          </cell>
          <cell r="AS168">
            <v>0</v>
          </cell>
          <cell r="AT168">
            <v>448150</v>
          </cell>
          <cell r="AU168">
            <v>2168150</v>
          </cell>
          <cell r="AW168">
            <v>0</v>
          </cell>
          <cell r="AX168">
            <v>1600000</v>
          </cell>
          <cell r="AY168">
            <v>120000</v>
          </cell>
          <cell r="AZ168">
            <v>0</v>
          </cell>
          <cell r="BA168">
            <v>448150</v>
          </cell>
          <cell r="BB168">
            <v>2168150</v>
          </cell>
          <cell r="BD168">
            <v>0</v>
          </cell>
          <cell r="BE168">
            <v>1600000</v>
          </cell>
          <cell r="BF168">
            <v>120000</v>
          </cell>
          <cell r="BG168">
            <v>0</v>
          </cell>
          <cell r="BH168">
            <v>448150</v>
          </cell>
          <cell r="BI168">
            <v>2168150</v>
          </cell>
          <cell r="BK168">
            <v>0</v>
          </cell>
          <cell r="BL168">
            <v>1600000</v>
          </cell>
          <cell r="BM168">
            <v>120000</v>
          </cell>
          <cell r="BN168">
            <v>0</v>
          </cell>
          <cell r="BO168">
            <v>448150</v>
          </cell>
          <cell r="BP168">
            <v>2168150</v>
          </cell>
          <cell r="BR168">
            <v>0</v>
          </cell>
          <cell r="BS168">
            <v>1600000</v>
          </cell>
          <cell r="BT168">
            <v>120000</v>
          </cell>
          <cell r="BU168">
            <v>0</v>
          </cell>
          <cell r="BV168">
            <v>448150</v>
          </cell>
          <cell r="BW168">
            <v>2168150</v>
          </cell>
          <cell r="BY168">
            <v>0</v>
          </cell>
          <cell r="BZ168">
            <v>1600000</v>
          </cell>
          <cell r="CA168">
            <v>120000</v>
          </cell>
          <cell r="CB168">
            <v>0</v>
          </cell>
          <cell r="CC168">
            <v>448150</v>
          </cell>
          <cell r="CD168">
            <v>2168150</v>
          </cell>
          <cell r="CG168">
            <v>1600000</v>
          </cell>
          <cell r="CH168">
            <v>120000</v>
          </cell>
          <cell r="CI168">
            <v>0</v>
          </cell>
          <cell r="CJ168">
            <v>448150</v>
          </cell>
          <cell r="CK168">
            <v>2168150</v>
          </cell>
          <cell r="CL168">
            <v>46051805</v>
          </cell>
        </row>
        <row r="169">
          <cell r="B169">
            <v>2103</v>
          </cell>
          <cell r="C169">
            <v>85.04</v>
          </cell>
          <cell r="D169" t="str">
            <v>Đỗ Thế Dũng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</row>
        <row r="170">
          <cell r="B170">
            <v>2104</v>
          </cell>
          <cell r="C170">
            <v>87.3</v>
          </cell>
          <cell r="D170" t="str">
            <v>Phan Mạnh Hòa</v>
          </cell>
          <cell r="E170">
            <v>3285446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3285446</v>
          </cell>
        </row>
        <row r="171">
          <cell r="B171">
            <v>2105</v>
          </cell>
          <cell r="C171">
            <v>87.3</v>
          </cell>
          <cell r="D171" t="str">
            <v>Đặng Thanh Quang</v>
          </cell>
          <cell r="E171">
            <v>11507518</v>
          </cell>
          <cell r="F171">
            <v>0</v>
          </cell>
          <cell r="G171">
            <v>129756.8</v>
          </cell>
          <cell r="H171">
            <v>0</v>
          </cell>
          <cell r="I171">
            <v>120000</v>
          </cell>
          <cell r="J171">
            <v>25000</v>
          </cell>
          <cell r="L171">
            <v>274756.8</v>
          </cell>
          <cell r="M171">
            <v>0</v>
          </cell>
          <cell r="N171">
            <v>97317.6</v>
          </cell>
          <cell r="O171">
            <v>0</v>
          </cell>
          <cell r="P171">
            <v>120000</v>
          </cell>
          <cell r="Q171">
            <v>25000</v>
          </cell>
          <cell r="R171">
            <v>436500</v>
          </cell>
          <cell r="S171">
            <v>678817.6</v>
          </cell>
          <cell r="U171">
            <v>113540</v>
          </cell>
          <cell r="V171">
            <v>0</v>
          </cell>
          <cell r="W171">
            <v>120000</v>
          </cell>
          <cell r="X171">
            <v>25000</v>
          </cell>
          <cell r="Y171">
            <v>436500</v>
          </cell>
          <cell r="Z171">
            <v>695040</v>
          </cell>
          <cell r="AB171">
            <v>121650</v>
          </cell>
          <cell r="AC171">
            <v>0</v>
          </cell>
          <cell r="AD171">
            <v>120000</v>
          </cell>
          <cell r="AE171">
            <v>25000</v>
          </cell>
          <cell r="AF171">
            <v>436500</v>
          </cell>
          <cell r="AG171">
            <v>703150</v>
          </cell>
          <cell r="AI171">
            <v>105430</v>
          </cell>
          <cell r="AJ171">
            <v>0</v>
          </cell>
          <cell r="AK171">
            <v>120000</v>
          </cell>
          <cell r="AL171">
            <v>25000</v>
          </cell>
          <cell r="AM171">
            <v>436500</v>
          </cell>
          <cell r="AN171">
            <v>686930</v>
          </cell>
          <cell r="AP171">
            <v>145980</v>
          </cell>
          <cell r="AQ171">
            <v>0</v>
          </cell>
          <cell r="AR171">
            <v>120000</v>
          </cell>
          <cell r="AS171">
            <v>25000</v>
          </cell>
          <cell r="AT171">
            <v>436500</v>
          </cell>
          <cell r="AU171">
            <v>727480</v>
          </cell>
          <cell r="AW171">
            <v>105430</v>
          </cell>
          <cell r="AX171">
            <v>0</v>
          </cell>
          <cell r="AY171">
            <v>120000</v>
          </cell>
          <cell r="AZ171">
            <v>25000</v>
          </cell>
          <cell r="BA171">
            <v>436500</v>
          </cell>
          <cell r="BB171">
            <v>686930</v>
          </cell>
          <cell r="BD171">
            <v>129760</v>
          </cell>
          <cell r="BE171">
            <v>0</v>
          </cell>
          <cell r="BF171">
            <v>120000</v>
          </cell>
          <cell r="BG171">
            <v>25000</v>
          </cell>
          <cell r="BH171">
            <v>436500</v>
          </cell>
          <cell r="BI171">
            <v>711260</v>
          </cell>
          <cell r="BK171">
            <v>105430</v>
          </cell>
          <cell r="BL171">
            <v>0</v>
          </cell>
          <cell r="BM171">
            <v>120000</v>
          </cell>
          <cell r="BN171">
            <v>25000</v>
          </cell>
          <cell r="BO171">
            <v>436500</v>
          </cell>
          <cell r="BP171">
            <v>686930</v>
          </cell>
          <cell r="BR171">
            <v>113540</v>
          </cell>
          <cell r="BS171">
            <v>0</v>
          </cell>
          <cell r="BT171">
            <v>120000</v>
          </cell>
          <cell r="BU171">
            <v>25000</v>
          </cell>
          <cell r="BV171">
            <v>436500</v>
          </cell>
          <cell r="BW171">
            <v>695040</v>
          </cell>
          <cell r="BY171">
            <v>105430</v>
          </cell>
          <cell r="BZ171">
            <v>0</v>
          </cell>
          <cell r="CA171">
            <v>120000</v>
          </cell>
          <cell r="CB171">
            <v>25000</v>
          </cell>
          <cell r="CC171">
            <v>436500</v>
          </cell>
          <cell r="CD171">
            <v>686930</v>
          </cell>
          <cell r="CF171">
            <v>97320</v>
          </cell>
          <cell r="CG171">
            <v>0</v>
          </cell>
          <cell r="CH171">
            <v>120000</v>
          </cell>
          <cell r="CI171">
            <v>25000</v>
          </cell>
          <cell r="CJ171">
            <v>436500</v>
          </cell>
          <cell r="CK171">
            <v>678820</v>
          </cell>
          <cell r="CL171">
            <v>19419602.399999999</v>
          </cell>
        </row>
        <row r="172">
          <cell r="B172">
            <v>2106</v>
          </cell>
          <cell r="C172">
            <v>87.3</v>
          </cell>
          <cell r="D172" t="str">
            <v>Nguyễn Đức Thái</v>
          </cell>
          <cell r="E172">
            <v>6890979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436500</v>
          </cell>
          <cell r="S172">
            <v>436500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436500</v>
          </cell>
          <cell r="Z172">
            <v>436500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436500</v>
          </cell>
          <cell r="AG172">
            <v>436500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436500</v>
          </cell>
          <cell r="AN172">
            <v>436500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436500</v>
          </cell>
          <cell r="AU172">
            <v>436500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436500</v>
          </cell>
          <cell r="BB172">
            <v>436500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436500</v>
          </cell>
          <cell r="BI172">
            <v>436500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436500</v>
          </cell>
          <cell r="BP172">
            <v>436500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436500</v>
          </cell>
          <cell r="BW172">
            <v>436500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436500</v>
          </cell>
          <cell r="CD172">
            <v>436500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436500</v>
          </cell>
          <cell r="CK172">
            <v>436500</v>
          </cell>
          <cell r="CL172">
            <v>11692479</v>
          </cell>
        </row>
        <row r="173">
          <cell r="B173">
            <v>2107</v>
          </cell>
          <cell r="C173">
            <v>87.3</v>
          </cell>
          <cell r="D173" t="str">
            <v>Chu Văn Tuân</v>
          </cell>
          <cell r="E173">
            <v>4365000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436500</v>
          </cell>
          <cell r="S173">
            <v>436500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436500</v>
          </cell>
          <cell r="Z173">
            <v>436500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436500</v>
          </cell>
          <cell r="AG173">
            <v>436500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436500</v>
          </cell>
          <cell r="AN173">
            <v>436500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436500</v>
          </cell>
          <cell r="AU173">
            <v>436500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436500</v>
          </cell>
          <cell r="BB173">
            <v>436500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436500</v>
          </cell>
          <cell r="BI173">
            <v>436500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436500</v>
          </cell>
          <cell r="BP173">
            <v>436500</v>
          </cell>
          <cell r="BS173">
            <v>0</v>
          </cell>
          <cell r="BV173">
            <v>436500</v>
          </cell>
          <cell r="BW173">
            <v>436500</v>
          </cell>
          <cell r="BZ173">
            <v>0</v>
          </cell>
          <cell r="CC173">
            <v>436500</v>
          </cell>
          <cell r="CD173">
            <v>436500</v>
          </cell>
          <cell r="CG173">
            <v>0</v>
          </cell>
          <cell r="CJ173">
            <v>436500</v>
          </cell>
          <cell r="CK173">
            <v>436500</v>
          </cell>
          <cell r="CL173">
            <v>9166500</v>
          </cell>
        </row>
        <row r="174">
          <cell r="B174">
            <v>2108</v>
          </cell>
          <cell r="C174">
            <v>85.04</v>
          </cell>
          <cell r="D174" t="str">
            <v>Nguyễn Thúy Hà</v>
          </cell>
          <cell r="E174">
            <v>3959537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425200.00000000006</v>
          </cell>
          <cell r="S174">
            <v>425200.00000000006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425200.00000000006</v>
          </cell>
          <cell r="Z174">
            <v>425200.00000000006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425200.00000000006</v>
          </cell>
          <cell r="AG174">
            <v>425200.00000000006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425200.00000000006</v>
          </cell>
          <cell r="AN174">
            <v>425200.00000000006</v>
          </cell>
          <cell r="AP174">
            <v>72990</v>
          </cell>
          <cell r="AQ174">
            <v>800000</v>
          </cell>
          <cell r="AR174">
            <v>60000</v>
          </cell>
          <cell r="AS174">
            <v>0</v>
          </cell>
          <cell r="AT174">
            <v>425200.00000000006</v>
          </cell>
          <cell r="AU174">
            <v>1358190</v>
          </cell>
          <cell r="AW174">
            <v>16220</v>
          </cell>
          <cell r="AX174">
            <v>800000</v>
          </cell>
          <cell r="AY174">
            <v>60000</v>
          </cell>
          <cell r="AZ174">
            <v>0</v>
          </cell>
          <cell r="BA174">
            <v>425200.00000000006</v>
          </cell>
          <cell r="BB174">
            <v>1301420</v>
          </cell>
          <cell r="BD174">
            <v>81100</v>
          </cell>
          <cell r="BE174">
            <v>800000</v>
          </cell>
          <cell r="BF174">
            <v>60000</v>
          </cell>
          <cell r="BG174">
            <v>0</v>
          </cell>
          <cell r="BH174">
            <v>425200.00000000006</v>
          </cell>
          <cell r="BI174">
            <v>1366300</v>
          </cell>
          <cell r="BK174">
            <v>56770</v>
          </cell>
          <cell r="BL174">
            <v>800000</v>
          </cell>
          <cell r="BM174">
            <v>60000</v>
          </cell>
          <cell r="BN174">
            <v>0</v>
          </cell>
          <cell r="BO174">
            <v>425200.00000000006</v>
          </cell>
          <cell r="BP174">
            <v>1341970</v>
          </cell>
          <cell r="BR174">
            <v>56770</v>
          </cell>
          <cell r="BS174">
            <v>800000</v>
          </cell>
          <cell r="BT174">
            <v>60000</v>
          </cell>
          <cell r="BU174">
            <v>0</v>
          </cell>
          <cell r="BV174">
            <v>425200.00000000006</v>
          </cell>
          <cell r="BW174">
            <v>1341970</v>
          </cell>
          <cell r="BY174">
            <v>64880</v>
          </cell>
          <cell r="BZ174">
            <v>800000</v>
          </cell>
          <cell r="CA174">
            <v>60000</v>
          </cell>
          <cell r="CB174">
            <v>0</v>
          </cell>
          <cell r="CC174">
            <v>425200.00000000006</v>
          </cell>
          <cell r="CD174">
            <v>1350080</v>
          </cell>
          <cell r="CF174">
            <v>48660</v>
          </cell>
          <cell r="CG174">
            <v>800000</v>
          </cell>
          <cell r="CH174">
            <v>60000</v>
          </cell>
          <cell r="CI174">
            <v>0</v>
          </cell>
          <cell r="CJ174">
            <v>425200.00000000006</v>
          </cell>
          <cell r="CK174">
            <v>1333860</v>
          </cell>
          <cell r="CL174">
            <v>15054127</v>
          </cell>
        </row>
        <row r="175">
          <cell r="B175">
            <v>2109</v>
          </cell>
          <cell r="C175">
            <v>89.63</v>
          </cell>
          <cell r="D175" t="str">
            <v>Phạm Thị Thu Hường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</row>
        <row r="176">
          <cell r="B176">
            <v>2110</v>
          </cell>
          <cell r="C176">
            <v>103.53</v>
          </cell>
          <cell r="D176" t="str">
            <v>Trần Thị Hoa</v>
          </cell>
          <cell r="E176">
            <v>4658850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517650</v>
          </cell>
          <cell r="S176">
            <v>517650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517650</v>
          </cell>
          <cell r="Z176">
            <v>517650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517650</v>
          </cell>
          <cell r="AG176">
            <v>517650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517650</v>
          </cell>
          <cell r="AN176">
            <v>517650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517650</v>
          </cell>
          <cell r="AU176">
            <v>517650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517650</v>
          </cell>
          <cell r="BB176">
            <v>517650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517650</v>
          </cell>
          <cell r="BI176">
            <v>517650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517650</v>
          </cell>
          <cell r="BP176">
            <v>517650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517650</v>
          </cell>
          <cell r="BW176">
            <v>517650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517650</v>
          </cell>
          <cell r="CD176">
            <v>517650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517650</v>
          </cell>
          <cell r="CK176">
            <v>517650</v>
          </cell>
          <cell r="CL176">
            <v>10353000</v>
          </cell>
        </row>
        <row r="177">
          <cell r="B177">
            <v>2201</v>
          </cell>
          <cell r="C177">
            <v>97.5</v>
          </cell>
          <cell r="D177" t="str">
            <v>Mr. Trung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R177">
            <v>8110</v>
          </cell>
          <cell r="BS177">
            <v>0</v>
          </cell>
          <cell r="BT177">
            <v>60000</v>
          </cell>
          <cell r="BU177">
            <v>0</v>
          </cell>
          <cell r="BV177">
            <v>487500</v>
          </cell>
          <cell r="BW177">
            <v>555610</v>
          </cell>
          <cell r="BY177">
            <v>8110</v>
          </cell>
          <cell r="BZ177">
            <v>0</v>
          </cell>
          <cell r="CA177">
            <v>60000</v>
          </cell>
          <cell r="CB177">
            <v>0</v>
          </cell>
          <cell r="CC177">
            <v>487500</v>
          </cell>
          <cell r="CD177">
            <v>555610</v>
          </cell>
          <cell r="CF177">
            <v>16220</v>
          </cell>
          <cell r="CG177">
            <v>0</v>
          </cell>
          <cell r="CH177">
            <v>60000</v>
          </cell>
          <cell r="CI177">
            <v>0</v>
          </cell>
          <cell r="CJ177">
            <v>487500</v>
          </cell>
          <cell r="CK177">
            <v>563720</v>
          </cell>
          <cell r="CL177">
            <v>1674940</v>
          </cell>
        </row>
        <row r="178">
          <cell r="B178">
            <v>2202</v>
          </cell>
          <cell r="C178">
            <v>81</v>
          </cell>
          <cell r="D178" t="str">
            <v>Mr. Đức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</row>
        <row r="179">
          <cell r="B179">
            <v>2203</v>
          </cell>
          <cell r="C179">
            <v>76.400000000000006</v>
          </cell>
          <cell r="D179" t="str">
            <v>Ms. Lan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382000</v>
          </cell>
          <cell r="AU179">
            <v>382000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382000</v>
          </cell>
          <cell r="BB179">
            <v>382000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382000</v>
          </cell>
          <cell r="BI179">
            <v>382000</v>
          </cell>
          <cell r="BK179">
            <v>8110</v>
          </cell>
          <cell r="BL179">
            <v>0</v>
          </cell>
          <cell r="BM179">
            <v>0</v>
          </cell>
          <cell r="BN179">
            <v>0</v>
          </cell>
          <cell r="BO179">
            <v>382000</v>
          </cell>
          <cell r="BP179">
            <v>390110</v>
          </cell>
          <cell r="BR179">
            <v>40550</v>
          </cell>
          <cell r="BS179">
            <v>0</v>
          </cell>
          <cell r="BT179">
            <v>0</v>
          </cell>
          <cell r="BU179">
            <v>0</v>
          </cell>
          <cell r="BV179">
            <v>382000</v>
          </cell>
          <cell r="BW179">
            <v>422550</v>
          </cell>
          <cell r="BY179">
            <v>72990</v>
          </cell>
          <cell r="BZ179">
            <v>0</v>
          </cell>
          <cell r="CA179">
            <v>0</v>
          </cell>
          <cell r="CB179">
            <v>0</v>
          </cell>
          <cell r="CC179">
            <v>382000</v>
          </cell>
          <cell r="CD179">
            <v>454990</v>
          </cell>
          <cell r="CF179">
            <v>64880</v>
          </cell>
          <cell r="CG179">
            <v>0</v>
          </cell>
          <cell r="CH179">
            <v>0</v>
          </cell>
          <cell r="CI179">
            <v>0</v>
          </cell>
          <cell r="CJ179">
            <v>382000</v>
          </cell>
          <cell r="CK179">
            <v>446880</v>
          </cell>
          <cell r="CL179">
            <v>2860530</v>
          </cell>
        </row>
        <row r="180">
          <cell r="B180">
            <v>2204</v>
          </cell>
          <cell r="C180">
            <v>82.45</v>
          </cell>
          <cell r="D180" t="str">
            <v>CĐT</v>
          </cell>
          <cell r="E180">
            <v>32440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U180">
            <v>8110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8110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40550</v>
          </cell>
        </row>
        <row r="181">
          <cell r="B181">
            <v>2205</v>
          </cell>
          <cell r="C181">
            <v>82.45</v>
          </cell>
          <cell r="D181" t="str">
            <v>CĐT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</row>
        <row r="182">
          <cell r="B182">
            <v>2206</v>
          </cell>
          <cell r="C182">
            <v>82.45</v>
          </cell>
          <cell r="D182" t="str">
            <v>CĐT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</row>
        <row r="183">
          <cell r="B183">
            <v>2207</v>
          </cell>
          <cell r="C183">
            <v>82.45</v>
          </cell>
          <cell r="D183" t="str">
            <v>Vũ Trọng  Phan</v>
          </cell>
          <cell r="E183">
            <v>436579</v>
          </cell>
          <cell r="F183">
            <v>0</v>
          </cell>
          <cell r="G183">
            <v>8109.8</v>
          </cell>
          <cell r="H183">
            <v>0</v>
          </cell>
          <cell r="I183">
            <v>0</v>
          </cell>
          <cell r="J183">
            <v>0</v>
          </cell>
          <cell r="L183">
            <v>8109.8</v>
          </cell>
          <cell r="M183">
            <v>0</v>
          </cell>
          <cell r="N183">
            <v>64878.400000000001</v>
          </cell>
          <cell r="O183">
            <v>0</v>
          </cell>
          <cell r="P183">
            <v>120000</v>
          </cell>
          <cell r="Q183">
            <v>0</v>
          </cell>
          <cell r="R183">
            <v>412250</v>
          </cell>
          <cell r="S183">
            <v>597128.4</v>
          </cell>
          <cell r="U183">
            <v>56770</v>
          </cell>
          <cell r="V183">
            <v>0</v>
          </cell>
          <cell r="W183">
            <v>120000</v>
          </cell>
          <cell r="X183">
            <v>0</v>
          </cell>
          <cell r="Y183">
            <v>412250</v>
          </cell>
          <cell r="Z183">
            <v>589020</v>
          </cell>
          <cell r="AB183">
            <v>56770</v>
          </cell>
          <cell r="AC183">
            <v>0</v>
          </cell>
          <cell r="AD183">
            <v>120000</v>
          </cell>
          <cell r="AE183">
            <v>0</v>
          </cell>
          <cell r="AF183">
            <v>412250</v>
          </cell>
          <cell r="AG183">
            <v>589020</v>
          </cell>
          <cell r="AI183">
            <v>40550</v>
          </cell>
          <cell r="AJ183">
            <v>0</v>
          </cell>
          <cell r="AK183">
            <v>120000</v>
          </cell>
          <cell r="AL183">
            <v>0</v>
          </cell>
          <cell r="AM183">
            <v>412250</v>
          </cell>
          <cell r="AN183">
            <v>572800</v>
          </cell>
          <cell r="AP183">
            <v>64880</v>
          </cell>
          <cell r="AQ183">
            <v>0</v>
          </cell>
          <cell r="AR183">
            <v>120000</v>
          </cell>
          <cell r="AS183">
            <v>0</v>
          </cell>
          <cell r="AT183">
            <v>412250</v>
          </cell>
          <cell r="AU183">
            <v>597130</v>
          </cell>
          <cell r="AW183">
            <v>24330</v>
          </cell>
          <cell r="AX183">
            <v>0</v>
          </cell>
          <cell r="AY183">
            <v>120000</v>
          </cell>
          <cell r="AZ183">
            <v>0</v>
          </cell>
          <cell r="BA183">
            <v>412250</v>
          </cell>
          <cell r="BB183">
            <v>556580</v>
          </cell>
          <cell r="BD183">
            <v>64880</v>
          </cell>
          <cell r="BE183">
            <v>0</v>
          </cell>
          <cell r="BF183">
            <v>120000</v>
          </cell>
          <cell r="BG183">
            <v>0</v>
          </cell>
          <cell r="BH183">
            <v>412250</v>
          </cell>
          <cell r="BI183">
            <v>597130</v>
          </cell>
          <cell r="BK183">
            <v>56770</v>
          </cell>
          <cell r="BL183">
            <v>0</v>
          </cell>
          <cell r="BM183">
            <v>120000</v>
          </cell>
          <cell r="BN183">
            <v>0</v>
          </cell>
          <cell r="BO183">
            <v>412250</v>
          </cell>
          <cell r="BP183">
            <v>589020</v>
          </cell>
          <cell r="BR183">
            <v>48660</v>
          </cell>
          <cell r="BS183">
            <v>0</v>
          </cell>
          <cell r="BT183">
            <v>120000</v>
          </cell>
          <cell r="BU183">
            <v>0</v>
          </cell>
          <cell r="BV183">
            <v>412250</v>
          </cell>
          <cell r="BW183">
            <v>580910</v>
          </cell>
          <cell r="BY183">
            <v>56770</v>
          </cell>
          <cell r="BZ183">
            <v>0</v>
          </cell>
          <cell r="CA183">
            <v>120000</v>
          </cell>
          <cell r="CB183">
            <v>0</v>
          </cell>
          <cell r="CC183">
            <v>412250</v>
          </cell>
          <cell r="CD183">
            <v>589020</v>
          </cell>
          <cell r="CF183">
            <v>32440</v>
          </cell>
          <cell r="CG183">
            <v>0</v>
          </cell>
          <cell r="CH183">
            <v>120000</v>
          </cell>
          <cell r="CI183">
            <v>0</v>
          </cell>
          <cell r="CJ183">
            <v>412250</v>
          </cell>
          <cell r="CK183">
            <v>564690</v>
          </cell>
          <cell r="CL183">
            <v>6867137.2000000002</v>
          </cell>
        </row>
        <row r="184">
          <cell r="B184">
            <v>2208</v>
          </cell>
          <cell r="C184">
            <v>76.400000000000006</v>
          </cell>
          <cell r="D184" t="str">
            <v>Nguyễn Văn Chính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</row>
        <row r="185">
          <cell r="B185">
            <v>2209</v>
          </cell>
          <cell r="C185">
            <v>81</v>
          </cell>
          <cell r="D185" t="str">
            <v>Trần Thị Nga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P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W185">
            <v>0</v>
          </cell>
          <cell r="BZ185">
            <v>0</v>
          </cell>
          <cell r="CA185">
            <v>0</v>
          </cell>
          <cell r="CB185">
            <v>0</v>
          </cell>
          <cell r="CD185">
            <v>0</v>
          </cell>
          <cell r="CG185">
            <v>0</v>
          </cell>
          <cell r="CH185">
            <v>0</v>
          </cell>
          <cell r="CI185">
            <v>0</v>
          </cell>
          <cell r="CK185">
            <v>0</v>
          </cell>
          <cell r="CL185">
            <v>0</v>
          </cell>
        </row>
        <row r="186">
          <cell r="B186">
            <v>2210</v>
          </cell>
          <cell r="C186">
            <v>97.5</v>
          </cell>
          <cell r="D186" t="str">
            <v>Ms. Lan</v>
          </cell>
          <cell r="E186">
            <v>0</v>
          </cell>
          <cell r="F186">
            <v>0</v>
          </cell>
          <cell r="G186">
            <v>48658.8</v>
          </cell>
          <cell r="H186">
            <v>0</v>
          </cell>
          <cell r="I186">
            <v>0</v>
          </cell>
          <cell r="J186">
            <v>0</v>
          </cell>
          <cell r="L186">
            <v>48658.8</v>
          </cell>
          <cell r="M186">
            <v>0</v>
          </cell>
          <cell r="N186">
            <v>24329.4</v>
          </cell>
          <cell r="O186">
            <v>0</v>
          </cell>
          <cell r="P186">
            <v>0</v>
          </cell>
          <cell r="Q186">
            <v>0</v>
          </cell>
          <cell r="R186">
            <v>487500</v>
          </cell>
          <cell r="S186">
            <v>511829.4</v>
          </cell>
          <cell r="U186">
            <v>40550</v>
          </cell>
          <cell r="V186">
            <v>0</v>
          </cell>
          <cell r="W186">
            <v>0</v>
          </cell>
          <cell r="X186">
            <v>0</v>
          </cell>
          <cell r="Y186">
            <v>487500</v>
          </cell>
          <cell r="Z186">
            <v>528050</v>
          </cell>
          <cell r="AB186">
            <v>40550</v>
          </cell>
          <cell r="AC186">
            <v>0</v>
          </cell>
          <cell r="AD186">
            <v>0</v>
          </cell>
          <cell r="AE186">
            <v>0</v>
          </cell>
          <cell r="AF186">
            <v>487500</v>
          </cell>
          <cell r="AG186">
            <v>528050</v>
          </cell>
          <cell r="AI186">
            <v>24330</v>
          </cell>
          <cell r="AJ186">
            <v>0</v>
          </cell>
          <cell r="AK186">
            <v>0</v>
          </cell>
          <cell r="AL186">
            <v>0</v>
          </cell>
          <cell r="AM186">
            <v>487500</v>
          </cell>
          <cell r="AN186">
            <v>511830</v>
          </cell>
          <cell r="AP186">
            <v>48660</v>
          </cell>
          <cell r="AQ186">
            <v>0</v>
          </cell>
          <cell r="AR186">
            <v>0</v>
          </cell>
          <cell r="AS186">
            <v>0</v>
          </cell>
          <cell r="AT186">
            <v>487500</v>
          </cell>
          <cell r="AU186">
            <v>536160</v>
          </cell>
          <cell r="AW186">
            <v>32440</v>
          </cell>
          <cell r="AX186">
            <v>0</v>
          </cell>
          <cell r="AY186">
            <v>0</v>
          </cell>
          <cell r="AZ186">
            <v>0</v>
          </cell>
          <cell r="BA186">
            <v>487500</v>
          </cell>
          <cell r="BB186">
            <v>519940</v>
          </cell>
          <cell r="BD186">
            <v>48660</v>
          </cell>
          <cell r="BE186">
            <v>0</v>
          </cell>
          <cell r="BF186">
            <v>0</v>
          </cell>
          <cell r="BG186">
            <v>0</v>
          </cell>
          <cell r="BH186">
            <v>487500</v>
          </cell>
          <cell r="BI186">
            <v>536160</v>
          </cell>
          <cell r="BK186">
            <v>32440</v>
          </cell>
          <cell r="BL186">
            <v>0</v>
          </cell>
          <cell r="BM186">
            <v>0</v>
          </cell>
          <cell r="BN186">
            <v>0</v>
          </cell>
          <cell r="BO186">
            <v>487500</v>
          </cell>
          <cell r="BP186">
            <v>519940</v>
          </cell>
          <cell r="BR186">
            <v>40550</v>
          </cell>
          <cell r="BS186">
            <v>0</v>
          </cell>
          <cell r="BT186">
            <v>0</v>
          </cell>
          <cell r="BU186">
            <v>0</v>
          </cell>
          <cell r="BV186">
            <v>487500</v>
          </cell>
          <cell r="BW186">
            <v>528050</v>
          </cell>
          <cell r="BY186">
            <v>48660</v>
          </cell>
          <cell r="BZ186">
            <v>0</v>
          </cell>
          <cell r="CA186">
            <v>0</v>
          </cell>
          <cell r="CB186">
            <v>0</v>
          </cell>
          <cell r="CC186">
            <v>487500</v>
          </cell>
          <cell r="CD186">
            <v>536160</v>
          </cell>
          <cell r="CF186">
            <v>16220</v>
          </cell>
          <cell r="CG186">
            <v>0</v>
          </cell>
          <cell r="CH186">
            <v>0</v>
          </cell>
          <cell r="CI186">
            <v>0</v>
          </cell>
          <cell r="CJ186">
            <v>487500</v>
          </cell>
          <cell r="CK186">
            <v>503720</v>
          </cell>
          <cell r="CL186">
            <v>5808548.2000000002</v>
          </cell>
        </row>
        <row r="187">
          <cell r="E187">
            <v>471920816.80000001</v>
          </cell>
          <cell r="F187">
            <v>0</v>
          </cell>
          <cell r="G187">
            <v>1094823.0000000002</v>
          </cell>
          <cell r="H187">
            <v>4000000</v>
          </cell>
          <cell r="I187">
            <v>840000</v>
          </cell>
          <cell r="J187">
            <v>50000</v>
          </cell>
          <cell r="K187">
            <v>0</v>
          </cell>
          <cell r="L187">
            <v>5984822.9999999991</v>
          </cell>
          <cell r="M187">
            <v>0</v>
          </cell>
          <cell r="N187">
            <v>924517.20000000019</v>
          </cell>
          <cell r="O187">
            <v>4000000</v>
          </cell>
          <cell r="P187">
            <v>960000</v>
          </cell>
          <cell r="Q187">
            <v>50000</v>
          </cell>
          <cell r="R187">
            <v>26244350</v>
          </cell>
          <cell r="S187">
            <v>32178867.200000003</v>
          </cell>
          <cell r="T187">
            <v>0</v>
          </cell>
          <cell r="U187">
            <v>1159730</v>
          </cell>
          <cell r="V187">
            <v>4800000</v>
          </cell>
          <cell r="W187">
            <v>1140000</v>
          </cell>
          <cell r="X187">
            <v>50000</v>
          </cell>
          <cell r="Y187">
            <v>26244350</v>
          </cell>
          <cell r="Z187">
            <v>33394080</v>
          </cell>
          <cell r="AA187">
            <v>0</v>
          </cell>
          <cell r="AB187">
            <v>1394920</v>
          </cell>
          <cell r="AC187">
            <v>6800000</v>
          </cell>
          <cell r="AD187">
            <v>1260000</v>
          </cell>
          <cell r="AE187">
            <v>50000</v>
          </cell>
          <cell r="AF187">
            <v>25726700</v>
          </cell>
          <cell r="AG187">
            <v>35231620</v>
          </cell>
          <cell r="AH187">
            <v>0</v>
          </cell>
          <cell r="AI187">
            <v>1307136</v>
          </cell>
          <cell r="AJ187">
            <v>8000000</v>
          </cell>
          <cell r="AK187">
            <v>1380000</v>
          </cell>
          <cell r="AL187">
            <v>50000</v>
          </cell>
          <cell r="AM187">
            <v>27129000</v>
          </cell>
          <cell r="AN187">
            <v>37866136</v>
          </cell>
          <cell r="AO187">
            <v>0</v>
          </cell>
          <cell r="AP187">
            <v>1498913</v>
          </cell>
          <cell r="AQ187">
            <v>8000000</v>
          </cell>
          <cell r="AR187">
            <v>1560000</v>
          </cell>
          <cell r="AS187">
            <v>50000</v>
          </cell>
          <cell r="AT187">
            <v>27511000</v>
          </cell>
          <cell r="AU187">
            <v>38619913</v>
          </cell>
          <cell r="AV187">
            <v>0</v>
          </cell>
          <cell r="AW187">
            <v>1285669</v>
          </cell>
          <cell r="AX187">
            <v>7200000</v>
          </cell>
          <cell r="AY187">
            <v>1620000</v>
          </cell>
          <cell r="AZ187">
            <v>25000</v>
          </cell>
          <cell r="BA187">
            <v>26993350</v>
          </cell>
          <cell r="BB187">
            <v>37124019</v>
          </cell>
          <cell r="BC187">
            <v>0</v>
          </cell>
          <cell r="BD187">
            <v>1882946</v>
          </cell>
          <cell r="BE187">
            <v>8000000</v>
          </cell>
          <cell r="BF187">
            <v>1680000</v>
          </cell>
          <cell r="BG187">
            <v>50000</v>
          </cell>
          <cell r="BH187">
            <v>27511000</v>
          </cell>
          <cell r="BI187">
            <v>39123946</v>
          </cell>
          <cell r="BJ187">
            <v>0</v>
          </cell>
          <cell r="BK187">
            <v>2007459</v>
          </cell>
          <cell r="BL187">
            <v>8800000</v>
          </cell>
          <cell r="BM187">
            <v>2100000</v>
          </cell>
          <cell r="BN187">
            <v>50000</v>
          </cell>
          <cell r="BO187">
            <v>27522300</v>
          </cell>
          <cell r="BP187">
            <v>40479759</v>
          </cell>
          <cell r="BQ187">
            <v>0</v>
          </cell>
          <cell r="BR187">
            <v>1888672</v>
          </cell>
          <cell r="BS187">
            <v>8000000</v>
          </cell>
          <cell r="BT187">
            <v>2160000</v>
          </cell>
          <cell r="BU187">
            <v>50000</v>
          </cell>
          <cell r="BV187">
            <v>28009800</v>
          </cell>
          <cell r="BW187">
            <v>40108472</v>
          </cell>
          <cell r="BX187">
            <v>0</v>
          </cell>
          <cell r="BY187">
            <v>2028926</v>
          </cell>
          <cell r="BZ187">
            <v>8000000</v>
          </cell>
          <cell r="CA187">
            <v>2160000</v>
          </cell>
          <cell r="CB187">
            <v>50000</v>
          </cell>
          <cell r="CC187">
            <v>28009800</v>
          </cell>
          <cell r="CD187">
            <v>40248726</v>
          </cell>
          <cell r="CE187">
            <v>0</v>
          </cell>
          <cell r="CF187">
            <v>1751760</v>
          </cell>
          <cell r="CG187">
            <v>8000000</v>
          </cell>
          <cell r="CH187">
            <v>2220000</v>
          </cell>
          <cell r="CI187">
            <v>50000</v>
          </cell>
          <cell r="CJ187">
            <v>27607900</v>
          </cell>
          <cell r="CK187">
            <v>39629660</v>
          </cell>
          <cell r="CL187">
            <v>419990021.19999999</v>
          </cell>
        </row>
        <row r="188">
          <cell r="F188">
            <v>477905639.80000001</v>
          </cell>
          <cell r="M188">
            <v>510084507</v>
          </cell>
          <cell r="T188">
            <v>543478587</v>
          </cell>
          <cell r="CL188">
            <v>891910838</v>
          </cell>
        </row>
        <row r="190">
          <cell r="E190">
            <v>506142389.80000001</v>
          </cell>
          <cell r="F190">
            <v>0</v>
          </cell>
          <cell r="G190">
            <v>1289458.2000000004</v>
          </cell>
          <cell r="H190">
            <v>4000000</v>
          </cell>
          <cell r="I190">
            <v>960000</v>
          </cell>
          <cell r="J190">
            <v>50000</v>
          </cell>
          <cell r="K190">
            <v>0</v>
          </cell>
          <cell r="L190">
            <v>6299458.1999999983</v>
          </cell>
          <cell r="M190">
            <v>0</v>
          </cell>
          <cell r="N190">
            <v>1086713.2</v>
          </cell>
          <cell r="O190">
            <v>4000000</v>
          </cell>
          <cell r="P190">
            <v>1140000</v>
          </cell>
          <cell r="Q190">
            <v>50000</v>
          </cell>
          <cell r="R190">
            <v>28600800</v>
          </cell>
          <cell r="S190">
            <v>34877513.200000003</v>
          </cell>
          <cell r="T190">
            <v>0</v>
          </cell>
          <cell r="U190">
            <v>1346260</v>
          </cell>
          <cell r="V190">
            <v>4800000</v>
          </cell>
          <cell r="W190">
            <v>1320000</v>
          </cell>
          <cell r="X190">
            <v>50000</v>
          </cell>
          <cell r="Y190">
            <v>28600800</v>
          </cell>
          <cell r="Z190">
            <v>36117060</v>
          </cell>
          <cell r="AA190">
            <v>0</v>
          </cell>
          <cell r="AB190">
            <v>1467910</v>
          </cell>
          <cell r="AC190">
            <v>6800000</v>
          </cell>
          <cell r="AD190">
            <v>1380000</v>
          </cell>
          <cell r="AE190">
            <v>50000</v>
          </cell>
          <cell r="AF190">
            <v>28083150</v>
          </cell>
          <cell r="AG190">
            <v>37781060</v>
          </cell>
          <cell r="AH190">
            <v>0</v>
          </cell>
          <cell r="AI190">
            <v>1355796</v>
          </cell>
          <cell r="AJ190">
            <v>8000000</v>
          </cell>
          <cell r="AK190">
            <v>1500000</v>
          </cell>
          <cell r="AL190">
            <v>50000</v>
          </cell>
          <cell r="AM190">
            <v>29485450</v>
          </cell>
          <cell r="AN190">
            <v>40391246</v>
          </cell>
          <cell r="AO190">
            <v>0</v>
          </cell>
          <cell r="AP190">
            <v>1677333</v>
          </cell>
          <cell r="AQ190">
            <v>8000000</v>
          </cell>
          <cell r="AR190">
            <v>1860000</v>
          </cell>
          <cell r="AS190">
            <v>50000</v>
          </cell>
          <cell r="AT190">
            <v>29867450</v>
          </cell>
          <cell r="AU190">
            <v>41454783</v>
          </cell>
          <cell r="AV190">
            <v>0</v>
          </cell>
          <cell r="AW190">
            <v>1334329</v>
          </cell>
          <cell r="AX190">
            <v>7200000</v>
          </cell>
          <cell r="AY190">
            <v>1740000</v>
          </cell>
          <cell r="AZ190">
            <v>25000</v>
          </cell>
          <cell r="BA190">
            <v>29349800</v>
          </cell>
          <cell r="BB190">
            <v>39649129</v>
          </cell>
          <cell r="BC190">
            <v>0</v>
          </cell>
          <cell r="BD190">
            <v>1939716</v>
          </cell>
          <cell r="BE190">
            <v>8000000</v>
          </cell>
          <cell r="BF190">
            <v>1800000</v>
          </cell>
          <cell r="BG190">
            <v>50000</v>
          </cell>
          <cell r="BH190">
            <v>30385100</v>
          </cell>
          <cell r="BI190">
            <v>42174816</v>
          </cell>
          <cell r="BJ190">
            <v>0</v>
          </cell>
          <cell r="BK190">
            <v>2064229</v>
          </cell>
          <cell r="BL190">
            <v>8800000</v>
          </cell>
          <cell r="BM190">
            <v>2220000</v>
          </cell>
          <cell r="BN190">
            <v>50000</v>
          </cell>
          <cell r="BO190">
            <v>30396400</v>
          </cell>
          <cell r="BP190">
            <v>43530629</v>
          </cell>
          <cell r="BQ190">
            <v>0</v>
          </cell>
          <cell r="BR190">
            <v>2050872</v>
          </cell>
          <cell r="BS190">
            <v>8000000</v>
          </cell>
          <cell r="BT190">
            <v>2460000</v>
          </cell>
          <cell r="BU190">
            <v>75000</v>
          </cell>
          <cell r="BV190">
            <v>30883900</v>
          </cell>
          <cell r="BW190">
            <v>43469772</v>
          </cell>
          <cell r="BX190">
            <v>0</v>
          </cell>
          <cell r="BY190">
            <v>2207346</v>
          </cell>
          <cell r="BZ190">
            <v>8000000</v>
          </cell>
          <cell r="CA190">
            <v>2460000</v>
          </cell>
          <cell r="CB190">
            <v>75000</v>
          </cell>
          <cell r="CC190">
            <v>30883900</v>
          </cell>
          <cell r="CD190">
            <v>43626246</v>
          </cell>
          <cell r="CE190">
            <v>0</v>
          </cell>
          <cell r="CF190">
            <v>2165370</v>
          </cell>
          <cell r="CG190">
            <v>8000000</v>
          </cell>
          <cell r="CH190">
            <v>2760000</v>
          </cell>
          <cell r="CI190">
            <v>75000</v>
          </cell>
          <cell r="CJ190">
            <v>30930150</v>
          </cell>
          <cell r="CK190">
            <v>43930520</v>
          </cell>
          <cell r="CL190">
            <v>453302232.39999998</v>
          </cell>
        </row>
        <row r="191">
          <cell r="L191">
            <v>6299458.2000000002</v>
          </cell>
          <cell r="S191">
            <v>34877513.200000003</v>
          </cell>
          <cell r="Z191">
            <v>36117060</v>
          </cell>
          <cell r="AG191">
            <v>37781060</v>
          </cell>
          <cell r="AN191">
            <v>40391246</v>
          </cell>
          <cell r="AU191">
            <v>41454783</v>
          </cell>
          <cell r="BB191">
            <v>39649129</v>
          </cell>
          <cell r="BI191">
            <v>42174816</v>
          </cell>
          <cell r="BP191">
            <v>43530629</v>
          </cell>
          <cell r="BW191">
            <v>43469772</v>
          </cell>
          <cell r="CD191">
            <v>43626246</v>
          </cell>
        </row>
        <row r="192">
          <cell r="B192" t="str">
            <v>Check</v>
          </cell>
          <cell r="C192" t="str">
            <v>Đóng tiền</v>
          </cell>
          <cell r="F192">
            <v>0</v>
          </cell>
          <cell r="G192">
            <v>194635.20000000019</v>
          </cell>
          <cell r="H192">
            <v>0</v>
          </cell>
          <cell r="I192">
            <v>120000</v>
          </cell>
          <cell r="J192">
            <v>0</v>
          </cell>
          <cell r="K192">
            <v>0</v>
          </cell>
          <cell r="L192">
            <v>314635.19999999925</v>
          </cell>
          <cell r="M192">
            <v>0</v>
          </cell>
          <cell r="N192">
            <v>162195.99999999977</v>
          </cell>
          <cell r="O192">
            <v>0</v>
          </cell>
          <cell r="P192">
            <v>180000</v>
          </cell>
          <cell r="Q192">
            <v>0</v>
          </cell>
          <cell r="R192">
            <v>2356450</v>
          </cell>
          <cell r="S192">
            <v>2698646</v>
          </cell>
          <cell r="T192">
            <v>0</v>
          </cell>
          <cell r="U192">
            <v>186530</v>
          </cell>
          <cell r="V192">
            <v>0</v>
          </cell>
          <cell r="W192">
            <v>180000</v>
          </cell>
          <cell r="X192">
            <v>0</v>
          </cell>
          <cell r="Y192">
            <v>2356450</v>
          </cell>
          <cell r="Z192">
            <v>2722980</v>
          </cell>
          <cell r="AA192">
            <v>0</v>
          </cell>
          <cell r="AB192">
            <v>72990</v>
          </cell>
          <cell r="AC192">
            <v>0</v>
          </cell>
          <cell r="AD192">
            <v>120000</v>
          </cell>
          <cell r="AE192">
            <v>0</v>
          </cell>
          <cell r="AF192">
            <v>2356450</v>
          </cell>
          <cell r="AG192">
            <v>2549440</v>
          </cell>
          <cell r="AH192">
            <v>0</v>
          </cell>
          <cell r="AI192">
            <v>48660</v>
          </cell>
          <cell r="AJ192">
            <v>0</v>
          </cell>
          <cell r="AK192">
            <v>120000</v>
          </cell>
          <cell r="AL192">
            <v>0</v>
          </cell>
          <cell r="AM192">
            <v>2356450</v>
          </cell>
          <cell r="AN192">
            <v>2525110</v>
          </cell>
          <cell r="AO192">
            <v>0</v>
          </cell>
          <cell r="AP192">
            <v>178420</v>
          </cell>
          <cell r="AQ192">
            <v>0</v>
          </cell>
          <cell r="AR192">
            <v>300000</v>
          </cell>
          <cell r="AS192">
            <v>0</v>
          </cell>
          <cell r="AT192">
            <v>2356450</v>
          </cell>
          <cell r="AU192">
            <v>2834870</v>
          </cell>
          <cell r="AV192">
            <v>0</v>
          </cell>
          <cell r="AW192">
            <v>48660</v>
          </cell>
          <cell r="AX192">
            <v>0</v>
          </cell>
          <cell r="AY192">
            <v>120000</v>
          </cell>
          <cell r="AZ192">
            <v>0</v>
          </cell>
          <cell r="BA192">
            <v>2356450</v>
          </cell>
          <cell r="BB192">
            <v>2525110</v>
          </cell>
          <cell r="BC192">
            <v>0</v>
          </cell>
          <cell r="BD192">
            <v>56770</v>
          </cell>
          <cell r="BE192">
            <v>0</v>
          </cell>
          <cell r="BF192">
            <v>120000</v>
          </cell>
          <cell r="BG192">
            <v>0</v>
          </cell>
          <cell r="BH192">
            <v>2874100</v>
          </cell>
          <cell r="BI192">
            <v>3050870</v>
          </cell>
          <cell r="BJ192">
            <v>0</v>
          </cell>
          <cell r="BK192">
            <v>56770</v>
          </cell>
          <cell r="BL192">
            <v>0</v>
          </cell>
          <cell r="BM192">
            <v>120000</v>
          </cell>
          <cell r="BN192">
            <v>0</v>
          </cell>
          <cell r="BO192">
            <v>2874100</v>
          </cell>
          <cell r="BP192">
            <v>3050870</v>
          </cell>
          <cell r="BQ192">
            <v>0</v>
          </cell>
          <cell r="BR192">
            <v>162200</v>
          </cell>
          <cell r="BS192">
            <v>0</v>
          </cell>
          <cell r="BT192">
            <v>300000</v>
          </cell>
          <cell r="BU192">
            <v>25000</v>
          </cell>
          <cell r="BV192">
            <v>2874100</v>
          </cell>
          <cell r="BW192">
            <v>3361300</v>
          </cell>
          <cell r="BX192">
            <v>0</v>
          </cell>
          <cell r="BY192">
            <v>178420</v>
          </cell>
          <cell r="BZ192">
            <v>0</v>
          </cell>
          <cell r="CA192">
            <v>300000</v>
          </cell>
          <cell r="CB192">
            <v>25000</v>
          </cell>
          <cell r="CC192">
            <v>2874100</v>
          </cell>
          <cell r="CD192">
            <v>3377520</v>
          </cell>
          <cell r="CE192">
            <v>0</v>
          </cell>
          <cell r="CF192">
            <v>413610</v>
          </cell>
          <cell r="CG192">
            <v>0</v>
          </cell>
          <cell r="CH192">
            <v>540000</v>
          </cell>
          <cell r="CI192">
            <v>25000</v>
          </cell>
          <cell r="CJ192">
            <v>3322250</v>
          </cell>
          <cell r="CK192">
            <v>4300860</v>
          </cell>
          <cell r="CL192">
            <v>33312211.199999988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  <cell r="BS2">
            <v>70</v>
          </cell>
          <cell r="BT2">
            <v>71</v>
          </cell>
          <cell r="BU2">
            <v>72</v>
          </cell>
          <cell r="BV2">
            <v>73</v>
          </cell>
          <cell r="BW2">
            <v>74</v>
          </cell>
          <cell r="BX2">
            <v>75</v>
          </cell>
          <cell r="BY2">
            <v>76</v>
          </cell>
          <cell r="BZ2">
            <v>77</v>
          </cell>
          <cell r="CA2">
            <v>78</v>
          </cell>
          <cell r="CB2">
            <v>79</v>
          </cell>
          <cell r="CC2">
            <v>80</v>
          </cell>
          <cell r="CD2">
            <v>81</v>
          </cell>
          <cell r="CE2">
            <v>82</v>
          </cell>
          <cell r="CF2">
            <v>83</v>
          </cell>
          <cell r="CG2">
            <v>84</v>
          </cell>
          <cell r="CH2">
            <v>85</v>
          </cell>
          <cell r="CI2">
            <v>86</v>
          </cell>
          <cell r="CJ2">
            <v>87</v>
          </cell>
          <cell r="CK2">
            <v>88</v>
          </cell>
          <cell r="CL2">
            <v>89</v>
          </cell>
        </row>
        <row r="3">
          <cell r="B3" t="str">
            <v>CĂN HỘ</v>
          </cell>
          <cell r="C3" t="str">
            <v>DIỆN TÍCH THÔNG THỦY</v>
          </cell>
          <cell r="D3" t="str">
            <v>TÊN KHÁCH HÀNG</v>
          </cell>
          <cell r="E3" t="str">
            <v>TỔNG NỢ TỒN NĂM 2017</v>
          </cell>
          <cell r="F3" t="str">
            <v>THÁNG 01</v>
          </cell>
          <cell r="M3" t="str">
            <v>THÁNG 02</v>
          </cell>
          <cell r="T3" t="str">
            <v>THÁNG 03</v>
          </cell>
          <cell r="AA3" t="str">
            <v>THÁNG 04</v>
          </cell>
          <cell r="AH3" t="str">
            <v>THÁNG 05</v>
          </cell>
          <cell r="AO3" t="str">
            <v>THÁNG 06</v>
          </cell>
          <cell r="AV3" t="str">
            <v>THÁNG 07</v>
          </cell>
          <cell r="BC3" t="str">
            <v>THÁNG 08</v>
          </cell>
          <cell r="BJ3" t="str">
            <v>THÁNG 09</v>
          </cell>
          <cell r="BQ3" t="str">
            <v>THÁNG 10</v>
          </cell>
          <cell r="BX3" t="str">
            <v>THÁNG 11</v>
          </cell>
          <cell r="CE3" t="str">
            <v>THÁNG 12</v>
          </cell>
          <cell r="CL3" t="str">
            <v>TỔNG</v>
          </cell>
        </row>
        <row r="4">
          <cell r="F4" t="str">
            <v>Điện</v>
          </cell>
          <cell r="G4" t="str">
            <v>Nước</v>
          </cell>
          <cell r="H4" t="str">
            <v>Phí xe tháng</v>
          </cell>
          <cell r="K4" t="str">
            <v>DV</v>
          </cell>
          <cell r="L4" t="str">
            <v>Tổng</v>
          </cell>
          <cell r="M4" t="str">
            <v>Điện</v>
          </cell>
          <cell r="N4" t="str">
            <v>Nước</v>
          </cell>
          <cell r="O4" t="str">
            <v>Phí xe tháng</v>
          </cell>
          <cell r="R4" t="str">
            <v>DV</v>
          </cell>
          <cell r="S4" t="str">
            <v>Tổng</v>
          </cell>
          <cell r="T4" t="str">
            <v>Điện</v>
          </cell>
          <cell r="U4" t="str">
            <v>Nước</v>
          </cell>
          <cell r="V4" t="str">
            <v>Phí xe tháng</v>
          </cell>
          <cell r="Y4" t="str">
            <v>DV</v>
          </cell>
          <cell r="Z4" t="str">
            <v>Tổng</v>
          </cell>
          <cell r="AA4" t="str">
            <v>Điện</v>
          </cell>
          <cell r="AB4" t="str">
            <v>Nước</v>
          </cell>
          <cell r="AC4" t="str">
            <v>Phí xe tháng</v>
          </cell>
          <cell r="AF4" t="str">
            <v>DV</v>
          </cell>
          <cell r="AG4" t="str">
            <v>Tổng</v>
          </cell>
          <cell r="AH4" t="str">
            <v>Điện</v>
          </cell>
          <cell r="AI4" t="str">
            <v>Nước</v>
          </cell>
          <cell r="AJ4" t="str">
            <v>Phí xe tháng</v>
          </cell>
          <cell r="AM4" t="str">
            <v>DV</v>
          </cell>
          <cell r="AN4" t="str">
            <v>Tổng</v>
          </cell>
          <cell r="AO4" t="str">
            <v>Điện</v>
          </cell>
          <cell r="AP4" t="str">
            <v>Nước</v>
          </cell>
          <cell r="AQ4" t="str">
            <v>Phí xe tháng</v>
          </cell>
          <cell r="AT4" t="str">
            <v>DV</v>
          </cell>
          <cell r="AU4" t="str">
            <v>Tổng</v>
          </cell>
          <cell r="AV4" t="str">
            <v>Điện</v>
          </cell>
          <cell r="AW4" t="str">
            <v>Nước</v>
          </cell>
          <cell r="AX4" t="str">
            <v>Phí xe tháng</v>
          </cell>
          <cell r="BA4" t="str">
            <v>DV</v>
          </cell>
          <cell r="BB4" t="str">
            <v>Tổng</v>
          </cell>
          <cell r="BC4" t="str">
            <v>Điện</v>
          </cell>
          <cell r="BD4" t="str">
            <v>Nước</v>
          </cell>
          <cell r="BE4" t="str">
            <v>Phí xe tháng</v>
          </cell>
          <cell r="BH4" t="str">
            <v>DV</v>
          </cell>
          <cell r="BI4" t="str">
            <v>Tổng</v>
          </cell>
          <cell r="BJ4" t="str">
            <v>Điện</v>
          </cell>
          <cell r="BK4" t="str">
            <v>Nước</v>
          </cell>
          <cell r="BL4" t="str">
            <v>Phí xe tháng</v>
          </cell>
          <cell r="BO4" t="str">
            <v>DV</v>
          </cell>
          <cell r="BP4" t="str">
            <v>Tổng</v>
          </cell>
          <cell r="BQ4" t="str">
            <v>Điện</v>
          </cell>
          <cell r="BR4" t="str">
            <v>Nước</v>
          </cell>
          <cell r="BS4" t="str">
            <v>Phí xe tháng</v>
          </cell>
          <cell r="BV4" t="str">
            <v>DV</v>
          </cell>
          <cell r="BW4" t="str">
            <v>Tổng</v>
          </cell>
          <cell r="BX4" t="str">
            <v>Điện</v>
          </cell>
          <cell r="BY4" t="str">
            <v>Nước</v>
          </cell>
          <cell r="BZ4" t="str">
            <v>Phí xe tháng</v>
          </cell>
          <cell r="CC4" t="str">
            <v>DV</v>
          </cell>
          <cell r="CD4" t="str">
            <v>Tổng</v>
          </cell>
          <cell r="CE4" t="str">
            <v>Điện</v>
          </cell>
          <cell r="CF4" t="str">
            <v>Nước</v>
          </cell>
          <cell r="CG4" t="str">
            <v>Phí xe tháng</v>
          </cell>
          <cell r="CJ4" t="str">
            <v>DV</v>
          </cell>
          <cell r="CK4" t="str">
            <v>Tổng</v>
          </cell>
        </row>
        <row r="5">
          <cell r="H5" t="str">
            <v>OT</v>
          </cell>
          <cell r="I5" t="str">
            <v>XM</v>
          </cell>
          <cell r="J5" t="str">
            <v>XĐ</v>
          </cell>
          <cell r="O5" t="str">
            <v>OT</v>
          </cell>
          <cell r="P5" t="str">
            <v>XM</v>
          </cell>
          <cell r="Q5" t="str">
            <v>XĐ</v>
          </cell>
          <cell r="V5" t="str">
            <v>OT</v>
          </cell>
          <cell r="W5" t="str">
            <v>XM</v>
          </cell>
          <cell r="X5" t="str">
            <v>XĐ</v>
          </cell>
          <cell r="AC5" t="str">
            <v>OT</v>
          </cell>
          <cell r="AD5" t="str">
            <v>XM</v>
          </cell>
          <cell r="AE5" t="str">
            <v>XĐ</v>
          </cell>
          <cell r="AJ5" t="str">
            <v>OT</v>
          </cell>
          <cell r="AK5" t="str">
            <v>XM</v>
          </cell>
          <cell r="AL5" t="str">
            <v>XĐ</v>
          </cell>
          <cell r="AQ5" t="str">
            <v>OT</v>
          </cell>
          <cell r="AR5" t="str">
            <v>XM</v>
          </cell>
          <cell r="AS5" t="str">
            <v>XĐ</v>
          </cell>
          <cell r="AX5" t="str">
            <v>OT</v>
          </cell>
          <cell r="AY5" t="str">
            <v>XM</v>
          </cell>
          <cell r="AZ5" t="str">
            <v>XĐ</v>
          </cell>
          <cell r="BE5" t="str">
            <v>OT</v>
          </cell>
          <cell r="BF5" t="str">
            <v>XM</v>
          </cell>
          <cell r="BG5" t="str">
            <v>XĐ</v>
          </cell>
          <cell r="BL5" t="str">
            <v>OT</v>
          </cell>
          <cell r="BM5" t="str">
            <v>XM</v>
          </cell>
          <cell r="BN5" t="str">
            <v>XĐ</v>
          </cell>
          <cell r="BS5" t="str">
            <v>OT</v>
          </cell>
          <cell r="BT5" t="str">
            <v>XM</v>
          </cell>
          <cell r="BU5" t="str">
            <v>XĐ</v>
          </cell>
          <cell r="BZ5" t="str">
            <v>OT</v>
          </cell>
          <cell r="CA5" t="str">
            <v>XM</v>
          </cell>
          <cell r="CB5" t="str">
            <v>XĐ</v>
          </cell>
          <cell r="CG5" t="str">
            <v>OT</v>
          </cell>
          <cell r="CH5" t="str">
            <v>XM</v>
          </cell>
          <cell r="CI5" t="str">
            <v>XĐ</v>
          </cell>
        </row>
        <row r="6">
          <cell r="B6" t="str">
            <v>GYM</v>
          </cell>
          <cell r="C6">
            <v>840</v>
          </cell>
          <cell r="D6" t="str">
            <v>Nguyễn Quốc Hưng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V6">
            <v>0</v>
          </cell>
          <cell r="Z6">
            <v>0</v>
          </cell>
          <cell r="AA6">
            <v>0</v>
          </cell>
          <cell r="AC6">
            <v>0</v>
          </cell>
          <cell r="AG6">
            <v>0</v>
          </cell>
          <cell r="AJ6">
            <v>0</v>
          </cell>
          <cell r="AN6">
            <v>0</v>
          </cell>
          <cell r="AO6">
            <v>0</v>
          </cell>
          <cell r="AP6">
            <v>1142019</v>
          </cell>
          <cell r="AQ6">
            <v>0</v>
          </cell>
          <cell r="AR6">
            <v>2400000</v>
          </cell>
          <cell r="AS6">
            <v>25000</v>
          </cell>
          <cell r="AT6">
            <v>4200000</v>
          </cell>
          <cell r="AU6">
            <v>7767019</v>
          </cell>
          <cell r="CL6">
            <v>7767019</v>
          </cell>
        </row>
        <row r="7">
          <cell r="B7" t="str">
            <v>B01</v>
          </cell>
          <cell r="C7">
            <v>97.5</v>
          </cell>
          <cell r="D7" t="str">
            <v>Vũ Mạnh Tác</v>
          </cell>
          <cell r="E7">
            <v>9270610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487500</v>
          </cell>
          <cell r="L7">
            <v>487500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487500</v>
          </cell>
          <cell r="S7">
            <v>487500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487500</v>
          </cell>
          <cell r="Z7">
            <v>487500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487500</v>
          </cell>
          <cell r="AG7">
            <v>487500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487500</v>
          </cell>
          <cell r="AN7">
            <v>487500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487500</v>
          </cell>
          <cell r="AU7">
            <v>487500</v>
          </cell>
          <cell r="CL7">
            <v>12195610</v>
          </cell>
        </row>
        <row r="8">
          <cell r="B8" t="str">
            <v>B02</v>
          </cell>
          <cell r="C8">
            <v>81</v>
          </cell>
          <cell r="D8" t="str">
            <v>Nguyễn Đình Thiện</v>
          </cell>
          <cell r="E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X8">
            <v>0</v>
          </cell>
          <cell r="Z8">
            <v>0</v>
          </cell>
          <cell r="AE8">
            <v>0</v>
          </cell>
          <cell r="AG8">
            <v>0</v>
          </cell>
          <cell r="AH8">
            <v>0</v>
          </cell>
          <cell r="AL8">
            <v>0</v>
          </cell>
          <cell r="AN8">
            <v>0</v>
          </cell>
          <cell r="AO8">
            <v>0</v>
          </cell>
          <cell r="AP8">
            <v>194640</v>
          </cell>
          <cell r="AQ8">
            <v>800000</v>
          </cell>
          <cell r="AR8">
            <v>180000</v>
          </cell>
          <cell r="AS8">
            <v>0</v>
          </cell>
          <cell r="AT8">
            <v>405000</v>
          </cell>
          <cell r="AU8">
            <v>1579640</v>
          </cell>
          <cell r="CL8">
            <v>1579640</v>
          </cell>
        </row>
        <row r="9">
          <cell r="B9" t="str">
            <v>B03</v>
          </cell>
          <cell r="D9" t="str">
            <v>CĐT</v>
          </cell>
          <cell r="E9">
            <v>40550</v>
          </cell>
          <cell r="G9">
            <v>8110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8110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B9">
            <v>8110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8110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CL9">
            <v>56770</v>
          </cell>
        </row>
        <row r="10">
          <cell r="B10" t="str">
            <v>B04</v>
          </cell>
          <cell r="D10" t="str">
            <v>CĐT</v>
          </cell>
          <cell r="E10">
            <v>20105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CL10">
            <v>20105</v>
          </cell>
        </row>
        <row r="11">
          <cell r="B11" t="str">
            <v>B05</v>
          </cell>
          <cell r="D11" t="str">
            <v>CĐT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CL11">
            <v>0</v>
          </cell>
        </row>
        <row r="12">
          <cell r="B12" t="str">
            <v>B06</v>
          </cell>
          <cell r="C12">
            <v>87.3</v>
          </cell>
          <cell r="D12" t="str">
            <v>CĐT</v>
          </cell>
          <cell r="E12">
            <v>1863993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Z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N12">
            <v>0</v>
          </cell>
          <cell r="AO12">
            <v>0</v>
          </cell>
          <cell r="AP12">
            <v>64880</v>
          </cell>
          <cell r="AQ12">
            <v>0</v>
          </cell>
          <cell r="AR12">
            <v>60000</v>
          </cell>
          <cell r="AS12">
            <v>25000</v>
          </cell>
          <cell r="AT12">
            <v>436500</v>
          </cell>
          <cell r="AU12">
            <v>586380</v>
          </cell>
          <cell r="CL12">
            <v>2450373</v>
          </cell>
        </row>
        <row r="13">
          <cell r="B13" t="str">
            <v>B07</v>
          </cell>
          <cell r="D13" t="str">
            <v>BQL</v>
          </cell>
          <cell r="E13">
            <v>2732613</v>
          </cell>
          <cell r="G13">
            <v>8110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8110</v>
          </cell>
          <cell r="N13">
            <v>8110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8110</v>
          </cell>
          <cell r="U13">
            <v>8110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8110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16220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16220</v>
          </cell>
          <cell r="AO13">
            <v>0</v>
          </cell>
          <cell r="AP13">
            <v>16220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16220</v>
          </cell>
          <cell r="CL13">
            <v>2789383</v>
          </cell>
        </row>
        <row r="14">
          <cell r="B14" t="str">
            <v>B08</v>
          </cell>
          <cell r="C14">
            <v>76.400000000000006</v>
          </cell>
          <cell r="D14" t="str">
            <v>Dương Minh Diễm</v>
          </cell>
          <cell r="E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V14">
            <v>0</v>
          </cell>
          <cell r="X14">
            <v>0</v>
          </cell>
          <cell r="Z14">
            <v>0</v>
          </cell>
          <cell r="AC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L14">
            <v>0</v>
          </cell>
          <cell r="AN14">
            <v>0</v>
          </cell>
          <cell r="AO14">
            <v>0</v>
          </cell>
          <cell r="AP14">
            <v>137870</v>
          </cell>
          <cell r="AQ14">
            <v>0</v>
          </cell>
          <cell r="AR14">
            <v>120000</v>
          </cell>
          <cell r="AS14">
            <v>0</v>
          </cell>
          <cell r="AT14">
            <v>382000</v>
          </cell>
          <cell r="AU14">
            <v>639870</v>
          </cell>
          <cell r="CL14">
            <v>639870</v>
          </cell>
        </row>
        <row r="15">
          <cell r="B15" t="str">
            <v>B09</v>
          </cell>
          <cell r="D15" t="str">
            <v>CĐT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-133570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-133570</v>
          </cell>
          <cell r="CL15">
            <v>-133570</v>
          </cell>
        </row>
        <row r="16">
          <cell r="B16" t="str">
            <v>B10</v>
          </cell>
          <cell r="D16" t="str">
            <v>CĐT</v>
          </cell>
          <cell r="E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CL16">
            <v>0</v>
          </cell>
        </row>
        <row r="17">
          <cell r="B17">
            <v>601</v>
          </cell>
          <cell r="C17">
            <v>103.53</v>
          </cell>
          <cell r="D17" t="str">
            <v>Phạm Thanh Hằng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</v>
          </cell>
          <cell r="Z17">
            <v>0</v>
          </cell>
          <cell r="AC17">
            <v>0</v>
          </cell>
          <cell r="AG17">
            <v>0</v>
          </cell>
          <cell r="AH17">
            <v>0</v>
          </cell>
          <cell r="AJ17">
            <v>0</v>
          </cell>
          <cell r="AN17">
            <v>0</v>
          </cell>
          <cell r="AO17">
            <v>0</v>
          </cell>
          <cell r="AP17">
            <v>105430</v>
          </cell>
          <cell r="AQ17">
            <v>0</v>
          </cell>
          <cell r="AR17">
            <v>180000</v>
          </cell>
          <cell r="AS17">
            <v>25000</v>
          </cell>
          <cell r="AT17">
            <v>517650</v>
          </cell>
          <cell r="AU17">
            <v>828080</v>
          </cell>
          <cell r="CL17">
            <v>828080</v>
          </cell>
        </row>
        <row r="18">
          <cell r="B18">
            <v>602</v>
          </cell>
          <cell r="C18">
            <v>89.63</v>
          </cell>
          <cell r="D18" t="str">
            <v>Nguyễn Anh Thơ</v>
          </cell>
          <cell r="E18">
            <v>20187223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448150</v>
          </cell>
          <cell r="L18">
            <v>448150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448150</v>
          </cell>
          <cell r="S18">
            <v>448150</v>
          </cell>
          <cell r="X18">
            <v>0</v>
          </cell>
          <cell r="Y18">
            <v>448150</v>
          </cell>
          <cell r="Z18">
            <v>448150</v>
          </cell>
          <cell r="AE18">
            <v>0</v>
          </cell>
          <cell r="AF18">
            <v>448150</v>
          </cell>
          <cell r="AG18">
            <v>448150</v>
          </cell>
          <cell r="AH18">
            <v>0</v>
          </cell>
          <cell r="AL18">
            <v>0</v>
          </cell>
          <cell r="AM18">
            <v>448150</v>
          </cell>
          <cell r="AN18">
            <v>448150</v>
          </cell>
          <cell r="AO18">
            <v>0</v>
          </cell>
          <cell r="AP18">
            <v>137870</v>
          </cell>
          <cell r="AQ18">
            <v>800000</v>
          </cell>
          <cell r="AR18">
            <v>120000</v>
          </cell>
          <cell r="AS18">
            <v>0</v>
          </cell>
          <cell r="AT18">
            <v>448150</v>
          </cell>
          <cell r="AU18">
            <v>1506020</v>
          </cell>
          <cell r="CL18">
            <v>23933993</v>
          </cell>
        </row>
        <row r="19">
          <cell r="B19">
            <v>603</v>
          </cell>
          <cell r="C19">
            <v>85.04</v>
          </cell>
          <cell r="D19" t="str">
            <v>Nguyễn Anh Đức</v>
          </cell>
          <cell r="E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O19">
            <v>0</v>
          </cell>
          <cell r="Q19">
            <v>0</v>
          </cell>
          <cell r="S19">
            <v>0</v>
          </cell>
          <cell r="V19">
            <v>0</v>
          </cell>
          <cell r="X19">
            <v>0</v>
          </cell>
          <cell r="Z19">
            <v>0</v>
          </cell>
          <cell r="AC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L19">
            <v>0</v>
          </cell>
          <cell r="AN19">
            <v>0</v>
          </cell>
          <cell r="AO19">
            <v>0</v>
          </cell>
          <cell r="AP19">
            <v>32440</v>
          </cell>
          <cell r="AQ19">
            <v>0</v>
          </cell>
          <cell r="AR19">
            <v>60000</v>
          </cell>
          <cell r="AS19">
            <v>0</v>
          </cell>
          <cell r="AT19">
            <v>425200.00000000006</v>
          </cell>
          <cell r="AU19">
            <v>517640.00000000006</v>
          </cell>
          <cell r="CL19">
            <v>517640.00000000006</v>
          </cell>
        </row>
        <row r="20">
          <cell r="B20">
            <v>604</v>
          </cell>
          <cell r="C20">
            <v>87.3</v>
          </cell>
          <cell r="D20" t="str">
            <v>Phan Chí Trung</v>
          </cell>
          <cell r="E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X20">
            <v>0</v>
          </cell>
          <cell r="Z20">
            <v>0</v>
          </cell>
          <cell r="AE20">
            <v>0</v>
          </cell>
          <cell r="AG20">
            <v>0</v>
          </cell>
          <cell r="AH20">
            <v>0</v>
          </cell>
          <cell r="AL20">
            <v>0</v>
          </cell>
          <cell r="AN20">
            <v>0</v>
          </cell>
          <cell r="AO20">
            <v>0</v>
          </cell>
          <cell r="AP20">
            <v>154090</v>
          </cell>
          <cell r="AQ20">
            <v>800000</v>
          </cell>
          <cell r="AR20">
            <v>120000</v>
          </cell>
          <cell r="AS20">
            <v>0</v>
          </cell>
          <cell r="AT20">
            <v>436500</v>
          </cell>
          <cell r="AU20">
            <v>1510590</v>
          </cell>
          <cell r="CL20">
            <v>1510590</v>
          </cell>
        </row>
        <row r="21">
          <cell r="B21">
            <v>605</v>
          </cell>
          <cell r="C21">
            <v>87.3</v>
          </cell>
          <cell r="D21" t="str">
            <v>Vũ Hương Giang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C21">
            <v>0</v>
          </cell>
          <cell r="AE21">
            <v>0</v>
          </cell>
          <cell r="AG21">
            <v>0</v>
          </cell>
          <cell r="AH21">
            <v>0</v>
          </cell>
          <cell r="AI21">
            <v>64880</v>
          </cell>
          <cell r="AJ21">
            <v>0</v>
          </cell>
          <cell r="AK21">
            <v>60000</v>
          </cell>
          <cell r="AL21">
            <v>0</v>
          </cell>
          <cell r="AM21">
            <v>436500</v>
          </cell>
          <cell r="AN21">
            <v>561380</v>
          </cell>
          <cell r="AO21">
            <v>0</v>
          </cell>
          <cell r="AP21">
            <v>48660</v>
          </cell>
          <cell r="AQ21">
            <v>0</v>
          </cell>
          <cell r="AR21">
            <v>60000</v>
          </cell>
          <cell r="AS21">
            <v>0</v>
          </cell>
          <cell r="AT21">
            <v>436500</v>
          </cell>
          <cell r="AU21">
            <v>545160</v>
          </cell>
          <cell r="CL21">
            <v>1106540</v>
          </cell>
        </row>
        <row r="22">
          <cell r="B22">
            <v>606</v>
          </cell>
          <cell r="C22">
            <v>87.3</v>
          </cell>
          <cell r="D22" t="str">
            <v>Bùi Ngọc Sơn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U22">
            <v>72990</v>
          </cell>
          <cell r="V22">
            <v>0</v>
          </cell>
          <cell r="W22">
            <v>60000</v>
          </cell>
          <cell r="X22">
            <v>25000</v>
          </cell>
          <cell r="Y22">
            <v>436500</v>
          </cell>
          <cell r="Z22">
            <v>594490</v>
          </cell>
          <cell r="AB22">
            <v>64880</v>
          </cell>
          <cell r="AC22">
            <v>0</v>
          </cell>
          <cell r="AD22">
            <v>60000</v>
          </cell>
          <cell r="AE22">
            <v>25000</v>
          </cell>
          <cell r="AF22">
            <v>436500</v>
          </cell>
          <cell r="AG22">
            <v>586380</v>
          </cell>
          <cell r="AH22">
            <v>0</v>
          </cell>
          <cell r="AI22">
            <v>89210</v>
          </cell>
          <cell r="AJ22">
            <v>0</v>
          </cell>
          <cell r="AK22">
            <v>60000</v>
          </cell>
          <cell r="AL22">
            <v>25000</v>
          </cell>
          <cell r="AM22">
            <v>436500</v>
          </cell>
          <cell r="AN22">
            <v>610710</v>
          </cell>
          <cell r="AO22">
            <v>0</v>
          </cell>
          <cell r="AP22">
            <v>89210</v>
          </cell>
          <cell r="AQ22">
            <v>0</v>
          </cell>
          <cell r="AR22">
            <v>60000</v>
          </cell>
          <cell r="AS22">
            <v>25000</v>
          </cell>
          <cell r="AT22">
            <v>436500</v>
          </cell>
          <cell r="AU22">
            <v>610710</v>
          </cell>
          <cell r="CL22">
            <v>2402290</v>
          </cell>
        </row>
        <row r="23">
          <cell r="B23">
            <v>607</v>
          </cell>
          <cell r="C23">
            <v>87.3</v>
          </cell>
          <cell r="D23" t="str">
            <v>Nguyễn Trọng Tuấn Anh</v>
          </cell>
          <cell r="E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V23">
            <v>0</v>
          </cell>
          <cell r="X23">
            <v>0</v>
          </cell>
          <cell r="Z23">
            <v>0</v>
          </cell>
          <cell r="AC23">
            <v>0</v>
          </cell>
          <cell r="AG23">
            <v>0</v>
          </cell>
          <cell r="AH23">
            <v>0</v>
          </cell>
          <cell r="AJ23">
            <v>0</v>
          </cell>
          <cell r="AN23">
            <v>0</v>
          </cell>
          <cell r="AO23">
            <v>0</v>
          </cell>
          <cell r="AP23">
            <v>210860</v>
          </cell>
          <cell r="AQ23">
            <v>0</v>
          </cell>
          <cell r="AR23">
            <v>120000</v>
          </cell>
          <cell r="AS23">
            <v>25000</v>
          </cell>
          <cell r="AT23">
            <v>436500</v>
          </cell>
          <cell r="AU23">
            <v>792360</v>
          </cell>
          <cell r="CL23">
            <v>792360</v>
          </cell>
        </row>
        <row r="24">
          <cell r="B24">
            <v>608</v>
          </cell>
          <cell r="C24">
            <v>85.04</v>
          </cell>
          <cell r="D24" t="str">
            <v>Chu Thị Loan</v>
          </cell>
          <cell r="E24">
            <v>0</v>
          </cell>
          <cell r="G24">
            <v>72990</v>
          </cell>
          <cell r="H24">
            <v>0</v>
          </cell>
          <cell r="I24">
            <v>120000</v>
          </cell>
          <cell r="J24">
            <v>0</v>
          </cell>
          <cell r="K24">
            <v>425200.00000000006</v>
          </cell>
          <cell r="L24">
            <v>618190</v>
          </cell>
          <cell r="O24">
            <v>0</v>
          </cell>
          <cell r="Q24">
            <v>0</v>
          </cell>
          <cell r="S24">
            <v>0</v>
          </cell>
          <cell r="V24">
            <v>0</v>
          </cell>
          <cell r="X24">
            <v>0</v>
          </cell>
          <cell r="Z24">
            <v>0</v>
          </cell>
          <cell r="AC24">
            <v>0</v>
          </cell>
          <cell r="AE24">
            <v>0</v>
          </cell>
          <cell r="AG24">
            <v>0</v>
          </cell>
          <cell r="AH24">
            <v>0</v>
          </cell>
          <cell r="AI24">
            <v>72990</v>
          </cell>
          <cell r="AJ24">
            <v>0</v>
          </cell>
          <cell r="AK24">
            <v>120000</v>
          </cell>
          <cell r="AL24">
            <v>0</v>
          </cell>
          <cell r="AM24">
            <v>425200.00000000006</v>
          </cell>
          <cell r="AN24">
            <v>618190</v>
          </cell>
          <cell r="AO24">
            <v>0</v>
          </cell>
          <cell r="AP24">
            <v>89210</v>
          </cell>
          <cell r="AQ24">
            <v>0</v>
          </cell>
          <cell r="AR24">
            <v>120000</v>
          </cell>
          <cell r="AS24">
            <v>0</v>
          </cell>
          <cell r="AT24">
            <v>425200.00000000006</v>
          </cell>
          <cell r="AU24">
            <v>634410</v>
          </cell>
          <cell r="CL24">
            <v>1870790</v>
          </cell>
        </row>
        <row r="25">
          <cell r="B25">
            <v>609</v>
          </cell>
          <cell r="C25">
            <v>89.63</v>
          </cell>
          <cell r="D25" t="str">
            <v>Phạm Quang Huy</v>
          </cell>
          <cell r="E25">
            <v>13711954.199999999</v>
          </cell>
          <cell r="G25">
            <v>145980</v>
          </cell>
          <cell r="H25">
            <v>0</v>
          </cell>
          <cell r="I25">
            <v>120000</v>
          </cell>
          <cell r="J25">
            <v>0</v>
          </cell>
          <cell r="K25">
            <v>448150</v>
          </cell>
          <cell r="L25">
            <v>714130</v>
          </cell>
          <cell r="N25">
            <v>105430</v>
          </cell>
          <cell r="O25">
            <v>0</v>
          </cell>
          <cell r="P25">
            <v>120000</v>
          </cell>
          <cell r="Q25">
            <v>0</v>
          </cell>
          <cell r="R25">
            <v>448150</v>
          </cell>
          <cell r="S25">
            <v>673580</v>
          </cell>
          <cell r="U25">
            <v>121650</v>
          </cell>
          <cell r="V25">
            <v>0</v>
          </cell>
          <cell r="W25">
            <v>120000</v>
          </cell>
          <cell r="X25">
            <v>0</v>
          </cell>
          <cell r="Y25">
            <v>448150</v>
          </cell>
          <cell r="Z25">
            <v>689800</v>
          </cell>
          <cell r="AB25">
            <v>113540</v>
          </cell>
          <cell r="AC25">
            <v>0</v>
          </cell>
          <cell r="AD25">
            <v>120000</v>
          </cell>
          <cell r="AE25">
            <v>0</v>
          </cell>
          <cell r="AF25">
            <v>448150</v>
          </cell>
          <cell r="AG25">
            <v>681690</v>
          </cell>
          <cell r="AH25">
            <v>0</v>
          </cell>
          <cell r="AI25">
            <v>97320</v>
          </cell>
          <cell r="AJ25">
            <v>0</v>
          </cell>
          <cell r="AK25">
            <v>120000</v>
          </cell>
          <cell r="AL25">
            <v>0</v>
          </cell>
          <cell r="AM25">
            <v>448150</v>
          </cell>
          <cell r="AN25">
            <v>665470</v>
          </cell>
          <cell r="AO25">
            <v>0</v>
          </cell>
          <cell r="AP25">
            <v>129760</v>
          </cell>
          <cell r="AQ25">
            <v>0</v>
          </cell>
          <cell r="AR25">
            <v>120000</v>
          </cell>
          <cell r="AS25">
            <v>0</v>
          </cell>
          <cell r="AT25">
            <v>448150</v>
          </cell>
          <cell r="AU25">
            <v>697910</v>
          </cell>
          <cell r="CL25">
            <v>17834534.199999999</v>
          </cell>
        </row>
        <row r="26">
          <cell r="B26">
            <v>610</v>
          </cell>
          <cell r="C26">
            <v>103.53</v>
          </cell>
          <cell r="D26" t="str">
            <v>Doãn Thế Anh</v>
          </cell>
          <cell r="E26">
            <v>9179931</v>
          </cell>
          <cell r="G26">
            <v>48660</v>
          </cell>
          <cell r="H26">
            <v>0</v>
          </cell>
          <cell r="I26">
            <v>60000</v>
          </cell>
          <cell r="J26">
            <v>0</v>
          </cell>
          <cell r="K26">
            <v>517650</v>
          </cell>
          <cell r="L26">
            <v>626310</v>
          </cell>
          <cell r="N26">
            <v>64880</v>
          </cell>
          <cell r="O26">
            <v>0</v>
          </cell>
          <cell r="P26">
            <v>60000</v>
          </cell>
          <cell r="Q26">
            <v>0</v>
          </cell>
          <cell r="R26">
            <v>517650</v>
          </cell>
          <cell r="S26">
            <v>642530</v>
          </cell>
          <cell r="U26">
            <v>48660</v>
          </cell>
          <cell r="V26">
            <v>0</v>
          </cell>
          <cell r="W26">
            <v>60000</v>
          </cell>
          <cell r="X26">
            <v>0</v>
          </cell>
          <cell r="Y26">
            <v>517650</v>
          </cell>
          <cell r="Z26">
            <v>626310</v>
          </cell>
          <cell r="AB26">
            <v>40550</v>
          </cell>
          <cell r="AC26">
            <v>0</v>
          </cell>
          <cell r="AD26">
            <v>60000</v>
          </cell>
          <cell r="AE26">
            <v>0</v>
          </cell>
          <cell r="AF26">
            <v>517650</v>
          </cell>
          <cell r="AG26">
            <v>618200</v>
          </cell>
          <cell r="AH26">
            <v>0</v>
          </cell>
          <cell r="AI26">
            <v>40550</v>
          </cell>
          <cell r="AJ26">
            <v>0</v>
          </cell>
          <cell r="AK26">
            <v>60000</v>
          </cell>
          <cell r="AL26">
            <v>0</v>
          </cell>
          <cell r="AM26">
            <v>517650</v>
          </cell>
          <cell r="AN26">
            <v>618200</v>
          </cell>
          <cell r="AO26">
            <v>0</v>
          </cell>
          <cell r="AP26">
            <v>32440</v>
          </cell>
          <cell r="AQ26">
            <v>0</v>
          </cell>
          <cell r="AR26">
            <v>60000</v>
          </cell>
          <cell r="AS26">
            <v>0</v>
          </cell>
          <cell r="AT26">
            <v>517650</v>
          </cell>
          <cell r="AU26">
            <v>610090</v>
          </cell>
          <cell r="CL26">
            <v>12921571</v>
          </cell>
        </row>
        <row r="27">
          <cell r="B27">
            <v>701</v>
          </cell>
          <cell r="C27">
            <v>103.53</v>
          </cell>
          <cell r="D27" t="str">
            <v>Đinh Hồng Công</v>
          </cell>
          <cell r="E27">
            <v>15535454</v>
          </cell>
          <cell r="G27">
            <v>89210</v>
          </cell>
          <cell r="H27">
            <v>0</v>
          </cell>
          <cell r="I27">
            <v>120000</v>
          </cell>
          <cell r="J27">
            <v>0</v>
          </cell>
          <cell r="K27">
            <v>517650</v>
          </cell>
          <cell r="L27">
            <v>726860</v>
          </cell>
          <cell r="N27">
            <v>113540</v>
          </cell>
          <cell r="O27">
            <v>0</v>
          </cell>
          <cell r="P27">
            <v>120000</v>
          </cell>
          <cell r="Q27">
            <v>0</v>
          </cell>
          <cell r="R27">
            <v>517650</v>
          </cell>
          <cell r="S27">
            <v>751190</v>
          </cell>
          <cell r="U27">
            <v>105430</v>
          </cell>
          <cell r="V27">
            <v>0</v>
          </cell>
          <cell r="W27">
            <v>120000</v>
          </cell>
          <cell r="X27">
            <v>0</v>
          </cell>
          <cell r="Y27">
            <v>517650</v>
          </cell>
          <cell r="Z27">
            <v>743080</v>
          </cell>
          <cell r="AB27">
            <v>137870</v>
          </cell>
          <cell r="AC27">
            <v>0</v>
          </cell>
          <cell r="AD27">
            <v>120000</v>
          </cell>
          <cell r="AE27">
            <v>0</v>
          </cell>
          <cell r="AF27">
            <v>517650</v>
          </cell>
          <cell r="AG27">
            <v>775520</v>
          </cell>
          <cell r="AH27">
            <v>0</v>
          </cell>
          <cell r="AI27">
            <v>121650</v>
          </cell>
          <cell r="AJ27">
            <v>0</v>
          </cell>
          <cell r="AK27">
            <v>120000</v>
          </cell>
          <cell r="AL27">
            <v>0</v>
          </cell>
          <cell r="AM27">
            <v>517650</v>
          </cell>
          <cell r="AN27">
            <v>759300</v>
          </cell>
          <cell r="AO27">
            <v>0</v>
          </cell>
          <cell r="AP27">
            <v>113540</v>
          </cell>
          <cell r="AQ27">
            <v>0</v>
          </cell>
          <cell r="AR27">
            <v>120000</v>
          </cell>
          <cell r="AS27">
            <v>0</v>
          </cell>
          <cell r="AT27">
            <v>517650</v>
          </cell>
          <cell r="AU27">
            <v>751190</v>
          </cell>
          <cell r="CL27">
            <v>20042594</v>
          </cell>
        </row>
        <row r="28">
          <cell r="B28">
            <v>702</v>
          </cell>
          <cell r="C28">
            <v>89.63</v>
          </cell>
          <cell r="D28" t="str">
            <v>Đỗ Đức Tâm</v>
          </cell>
          <cell r="E28">
            <v>18103673</v>
          </cell>
          <cell r="G28">
            <v>48660</v>
          </cell>
          <cell r="H28">
            <v>800000</v>
          </cell>
          <cell r="I28">
            <v>60000</v>
          </cell>
          <cell r="J28">
            <v>0</v>
          </cell>
          <cell r="K28">
            <v>448150</v>
          </cell>
          <cell r="L28">
            <v>1356810</v>
          </cell>
          <cell r="N28">
            <v>89210</v>
          </cell>
          <cell r="O28">
            <v>800000</v>
          </cell>
          <cell r="P28">
            <v>60000</v>
          </cell>
          <cell r="Q28">
            <v>0</v>
          </cell>
          <cell r="R28">
            <v>448150</v>
          </cell>
          <cell r="S28">
            <v>1397360</v>
          </cell>
          <cell r="U28">
            <v>121650</v>
          </cell>
          <cell r="V28">
            <v>800000</v>
          </cell>
          <cell r="W28">
            <v>60000</v>
          </cell>
          <cell r="X28">
            <v>0</v>
          </cell>
          <cell r="Y28">
            <v>448150</v>
          </cell>
          <cell r="Z28">
            <v>1429800</v>
          </cell>
          <cell r="AB28">
            <v>89210</v>
          </cell>
          <cell r="AC28">
            <v>800000</v>
          </cell>
          <cell r="AD28">
            <v>60000</v>
          </cell>
          <cell r="AE28">
            <v>0</v>
          </cell>
          <cell r="AF28">
            <v>448150</v>
          </cell>
          <cell r="AG28">
            <v>1397360</v>
          </cell>
          <cell r="AH28">
            <v>0</v>
          </cell>
          <cell r="AI28">
            <v>129760</v>
          </cell>
          <cell r="AJ28">
            <v>800000</v>
          </cell>
          <cell r="AK28">
            <v>60000</v>
          </cell>
          <cell r="AL28">
            <v>0</v>
          </cell>
          <cell r="AM28">
            <v>448150</v>
          </cell>
          <cell r="AN28">
            <v>1437910</v>
          </cell>
          <cell r="AO28">
            <v>0</v>
          </cell>
          <cell r="AP28">
            <v>105430</v>
          </cell>
          <cell r="AQ28">
            <v>800000</v>
          </cell>
          <cell r="AR28">
            <v>60000</v>
          </cell>
          <cell r="AS28">
            <v>0</v>
          </cell>
          <cell r="AT28">
            <v>448150</v>
          </cell>
          <cell r="AU28">
            <v>1413580</v>
          </cell>
          <cell r="CL28">
            <v>26536493</v>
          </cell>
        </row>
        <row r="29">
          <cell r="B29">
            <v>703</v>
          </cell>
          <cell r="C29">
            <v>85.04</v>
          </cell>
          <cell r="D29" t="str">
            <v>YoShioka Daigo</v>
          </cell>
          <cell r="E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C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L29">
            <v>0</v>
          </cell>
          <cell r="AN29">
            <v>0</v>
          </cell>
          <cell r="AO29">
            <v>0</v>
          </cell>
          <cell r="AP29">
            <v>81100</v>
          </cell>
          <cell r="AQ29">
            <v>0</v>
          </cell>
          <cell r="AR29">
            <v>0</v>
          </cell>
          <cell r="AS29">
            <v>0</v>
          </cell>
          <cell r="AT29">
            <v>425200.00000000006</v>
          </cell>
          <cell r="AU29">
            <v>506300.00000000006</v>
          </cell>
          <cell r="CL29">
            <v>506300.00000000006</v>
          </cell>
        </row>
        <row r="30">
          <cell r="B30">
            <v>704</v>
          </cell>
          <cell r="C30">
            <v>87.3</v>
          </cell>
          <cell r="D30" t="str">
            <v>Lê Văn Long</v>
          </cell>
          <cell r="E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Z30">
            <v>0</v>
          </cell>
          <cell r="AC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L30">
            <v>0</v>
          </cell>
          <cell r="AN30">
            <v>0</v>
          </cell>
          <cell r="AO30">
            <v>0</v>
          </cell>
          <cell r="AP30">
            <v>186530</v>
          </cell>
          <cell r="AQ30">
            <v>0</v>
          </cell>
          <cell r="AR30">
            <v>0</v>
          </cell>
          <cell r="AS30">
            <v>0</v>
          </cell>
          <cell r="AT30">
            <v>436500</v>
          </cell>
          <cell r="AU30">
            <v>623030</v>
          </cell>
          <cell r="CL30">
            <v>623030</v>
          </cell>
        </row>
        <row r="31">
          <cell r="B31">
            <v>705</v>
          </cell>
          <cell r="C31">
            <v>87.3</v>
          </cell>
          <cell r="D31" t="str">
            <v>Nguyễn Xuân Hải</v>
          </cell>
          <cell r="E31">
            <v>10592735</v>
          </cell>
          <cell r="G31">
            <v>154090</v>
          </cell>
          <cell r="H31">
            <v>0</v>
          </cell>
          <cell r="I31">
            <v>240000</v>
          </cell>
          <cell r="J31">
            <v>0</v>
          </cell>
          <cell r="K31">
            <v>436500</v>
          </cell>
          <cell r="L31">
            <v>830590</v>
          </cell>
          <cell r="N31">
            <v>72990</v>
          </cell>
          <cell r="O31">
            <v>0</v>
          </cell>
          <cell r="P31">
            <v>240000</v>
          </cell>
          <cell r="Q31">
            <v>0</v>
          </cell>
          <cell r="R31">
            <v>436500</v>
          </cell>
          <cell r="S31">
            <v>749490</v>
          </cell>
          <cell r="U31">
            <v>121650</v>
          </cell>
          <cell r="V31">
            <v>0</v>
          </cell>
          <cell r="W31">
            <v>240000</v>
          </cell>
          <cell r="X31">
            <v>0</v>
          </cell>
          <cell r="Y31">
            <v>436500</v>
          </cell>
          <cell r="Z31">
            <v>798150</v>
          </cell>
          <cell r="AB31">
            <v>154090</v>
          </cell>
          <cell r="AC31">
            <v>0</v>
          </cell>
          <cell r="AD31">
            <v>240000</v>
          </cell>
          <cell r="AE31">
            <v>0</v>
          </cell>
          <cell r="AF31">
            <v>436500</v>
          </cell>
          <cell r="AG31">
            <v>830590</v>
          </cell>
          <cell r="AH31">
            <v>0</v>
          </cell>
          <cell r="AI31">
            <v>129760</v>
          </cell>
          <cell r="AJ31">
            <v>800000</v>
          </cell>
          <cell r="AK31">
            <v>240000</v>
          </cell>
          <cell r="AL31">
            <v>0</v>
          </cell>
          <cell r="AM31">
            <v>436500</v>
          </cell>
          <cell r="AN31">
            <v>1606260</v>
          </cell>
          <cell r="AO31">
            <v>0</v>
          </cell>
          <cell r="AP31">
            <v>154090</v>
          </cell>
          <cell r="AQ31">
            <v>800000</v>
          </cell>
          <cell r="AR31">
            <v>240000</v>
          </cell>
          <cell r="AS31">
            <v>0</v>
          </cell>
          <cell r="AT31">
            <v>436500</v>
          </cell>
          <cell r="AU31">
            <v>1630590</v>
          </cell>
          <cell r="CL31">
            <v>17038405</v>
          </cell>
        </row>
        <row r="32">
          <cell r="B32">
            <v>706</v>
          </cell>
          <cell r="C32">
            <v>87.3</v>
          </cell>
          <cell r="D32" t="str">
            <v>Nguyễn Khánh</v>
          </cell>
          <cell r="E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Z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436500</v>
          </cell>
          <cell r="AN32">
            <v>436500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436500</v>
          </cell>
          <cell r="AU32">
            <v>436500</v>
          </cell>
          <cell r="CL32">
            <v>873000</v>
          </cell>
        </row>
        <row r="33">
          <cell r="B33">
            <v>707</v>
          </cell>
          <cell r="C33">
            <v>87.3</v>
          </cell>
          <cell r="D33" t="str">
            <v>Nguyễn Thu Giang</v>
          </cell>
          <cell r="E33">
            <v>13988529</v>
          </cell>
          <cell r="G33">
            <v>64880</v>
          </cell>
          <cell r="H33">
            <v>0</v>
          </cell>
          <cell r="I33">
            <v>120000</v>
          </cell>
          <cell r="J33">
            <v>0</v>
          </cell>
          <cell r="K33">
            <v>436500</v>
          </cell>
          <cell r="L33">
            <v>621380</v>
          </cell>
          <cell r="N33">
            <v>64880</v>
          </cell>
          <cell r="O33">
            <v>0</v>
          </cell>
          <cell r="P33">
            <v>120000</v>
          </cell>
          <cell r="Q33">
            <v>0</v>
          </cell>
          <cell r="R33">
            <v>436500</v>
          </cell>
          <cell r="S33">
            <v>621380</v>
          </cell>
          <cell r="U33">
            <v>89210</v>
          </cell>
          <cell r="V33">
            <v>0</v>
          </cell>
          <cell r="W33">
            <v>120000</v>
          </cell>
          <cell r="X33">
            <v>0</v>
          </cell>
          <cell r="Y33">
            <v>436500</v>
          </cell>
          <cell r="Z33">
            <v>645710</v>
          </cell>
          <cell r="AB33">
            <v>72990</v>
          </cell>
          <cell r="AC33">
            <v>0</v>
          </cell>
          <cell r="AD33">
            <v>120000</v>
          </cell>
          <cell r="AE33">
            <v>0</v>
          </cell>
          <cell r="AF33">
            <v>436500</v>
          </cell>
          <cell r="AG33">
            <v>629490</v>
          </cell>
          <cell r="AH33">
            <v>0</v>
          </cell>
          <cell r="AI33">
            <v>89210</v>
          </cell>
          <cell r="AJ33">
            <v>0</v>
          </cell>
          <cell r="AK33">
            <v>120000</v>
          </cell>
          <cell r="AL33">
            <v>0</v>
          </cell>
          <cell r="AM33">
            <v>436500</v>
          </cell>
          <cell r="AN33">
            <v>645710</v>
          </cell>
          <cell r="AO33">
            <v>0</v>
          </cell>
          <cell r="AP33">
            <v>81100</v>
          </cell>
          <cell r="AQ33">
            <v>0</v>
          </cell>
          <cell r="AR33">
            <v>120000</v>
          </cell>
          <cell r="AS33">
            <v>0</v>
          </cell>
          <cell r="AT33">
            <v>436500</v>
          </cell>
          <cell r="AU33">
            <v>637600</v>
          </cell>
          <cell r="CL33">
            <v>17789799</v>
          </cell>
        </row>
        <row r="34">
          <cell r="B34">
            <v>708</v>
          </cell>
          <cell r="C34">
            <v>85.04</v>
          </cell>
          <cell r="D34" t="str">
            <v>Nguyễn Văn Hùng</v>
          </cell>
          <cell r="E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X34">
            <v>0</v>
          </cell>
          <cell r="Z34">
            <v>0</v>
          </cell>
          <cell r="AE34">
            <v>0</v>
          </cell>
          <cell r="AG34">
            <v>0</v>
          </cell>
          <cell r="AH34">
            <v>0</v>
          </cell>
          <cell r="AI34">
            <v>105430</v>
          </cell>
          <cell r="AJ34">
            <v>800000</v>
          </cell>
          <cell r="AK34">
            <v>120000</v>
          </cell>
          <cell r="AL34">
            <v>0</v>
          </cell>
          <cell r="AM34">
            <v>425200.00000000006</v>
          </cell>
          <cell r="AN34">
            <v>1450630</v>
          </cell>
          <cell r="AO34">
            <v>0</v>
          </cell>
          <cell r="AP34">
            <v>121650</v>
          </cell>
          <cell r="AQ34">
            <v>800000</v>
          </cell>
          <cell r="AR34">
            <v>120000</v>
          </cell>
          <cell r="AS34">
            <v>0</v>
          </cell>
          <cell r="AT34">
            <v>425200.00000000006</v>
          </cell>
          <cell r="AU34">
            <v>1466850</v>
          </cell>
          <cell r="CL34">
            <v>2917480</v>
          </cell>
        </row>
        <row r="35">
          <cell r="B35">
            <v>709</v>
          </cell>
          <cell r="C35">
            <v>89.63</v>
          </cell>
          <cell r="D35" t="str">
            <v>Cao Thị Thanh</v>
          </cell>
          <cell r="E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V35">
            <v>0</v>
          </cell>
          <cell r="X35">
            <v>0</v>
          </cell>
          <cell r="Z35">
            <v>0</v>
          </cell>
          <cell r="AC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L35">
            <v>0</v>
          </cell>
          <cell r="AN35">
            <v>0</v>
          </cell>
          <cell r="AO35">
            <v>0</v>
          </cell>
          <cell r="AP35">
            <v>56770</v>
          </cell>
          <cell r="AQ35">
            <v>0</v>
          </cell>
          <cell r="AR35">
            <v>60000</v>
          </cell>
          <cell r="AS35">
            <v>0</v>
          </cell>
          <cell r="AT35">
            <v>448150</v>
          </cell>
          <cell r="AU35">
            <v>564920</v>
          </cell>
          <cell r="CL35">
            <v>564920</v>
          </cell>
        </row>
        <row r="36">
          <cell r="B36">
            <v>710</v>
          </cell>
          <cell r="C36">
            <v>103.53</v>
          </cell>
          <cell r="D36" t="str">
            <v>Phạm Thành Đạt</v>
          </cell>
          <cell r="E36">
            <v>11040960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517650</v>
          </cell>
          <cell r="L36">
            <v>517650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517650</v>
          </cell>
          <cell r="S36">
            <v>517650</v>
          </cell>
          <cell r="V36">
            <v>0</v>
          </cell>
          <cell r="X36">
            <v>0</v>
          </cell>
          <cell r="Y36">
            <v>517650</v>
          </cell>
          <cell r="Z36">
            <v>517650</v>
          </cell>
          <cell r="AC36">
            <v>0</v>
          </cell>
          <cell r="AE36">
            <v>0</v>
          </cell>
          <cell r="AF36">
            <v>517650</v>
          </cell>
          <cell r="AG36">
            <v>517650</v>
          </cell>
          <cell r="AH36">
            <v>0</v>
          </cell>
          <cell r="AJ36">
            <v>0</v>
          </cell>
          <cell r="AL36">
            <v>0</v>
          </cell>
          <cell r="AM36">
            <v>517650</v>
          </cell>
          <cell r="AN36">
            <v>517650</v>
          </cell>
          <cell r="AO36">
            <v>0</v>
          </cell>
          <cell r="AP36">
            <v>129760</v>
          </cell>
          <cell r="AQ36">
            <v>0</v>
          </cell>
          <cell r="AR36">
            <v>120000</v>
          </cell>
          <cell r="AS36">
            <v>0</v>
          </cell>
          <cell r="AT36">
            <v>517650</v>
          </cell>
          <cell r="AU36">
            <v>767410</v>
          </cell>
          <cell r="CL36">
            <v>14396620</v>
          </cell>
        </row>
        <row r="37">
          <cell r="B37">
            <v>801</v>
          </cell>
          <cell r="C37">
            <v>103.53</v>
          </cell>
          <cell r="D37" t="str">
            <v>Phạm Quang Huy</v>
          </cell>
          <cell r="E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V37">
            <v>0</v>
          </cell>
          <cell r="X37">
            <v>0</v>
          </cell>
          <cell r="Z37">
            <v>0</v>
          </cell>
          <cell r="AB37">
            <v>227080</v>
          </cell>
          <cell r="AC37">
            <v>0</v>
          </cell>
          <cell r="AD37">
            <v>360000</v>
          </cell>
          <cell r="AE37">
            <v>0</v>
          </cell>
          <cell r="AF37">
            <v>517650</v>
          </cell>
          <cell r="AG37">
            <v>1104730</v>
          </cell>
          <cell r="AH37">
            <v>0</v>
          </cell>
          <cell r="AI37">
            <v>235190</v>
          </cell>
          <cell r="AJ37">
            <v>0</v>
          </cell>
          <cell r="AK37">
            <v>360000</v>
          </cell>
          <cell r="AL37">
            <v>0</v>
          </cell>
          <cell r="AM37">
            <v>517650</v>
          </cell>
          <cell r="AN37">
            <v>1112840</v>
          </cell>
          <cell r="AO37">
            <v>0</v>
          </cell>
          <cell r="AP37">
            <v>227080</v>
          </cell>
          <cell r="AQ37">
            <v>0</v>
          </cell>
          <cell r="AR37">
            <v>360000</v>
          </cell>
          <cell r="AS37">
            <v>0</v>
          </cell>
          <cell r="AT37">
            <v>517650</v>
          </cell>
          <cell r="AU37">
            <v>1104730</v>
          </cell>
          <cell r="CL37">
            <v>3322300</v>
          </cell>
        </row>
        <row r="38">
          <cell r="B38">
            <v>802</v>
          </cell>
          <cell r="C38">
            <v>89.63</v>
          </cell>
          <cell r="D38" t="str">
            <v>Nguyễn Việt Hà</v>
          </cell>
          <cell r="E38">
            <v>10574351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448150</v>
          </cell>
          <cell r="L38">
            <v>448150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448150</v>
          </cell>
          <cell r="S38">
            <v>448150</v>
          </cell>
          <cell r="V38">
            <v>0</v>
          </cell>
          <cell r="X38">
            <v>0</v>
          </cell>
          <cell r="Y38">
            <v>448150</v>
          </cell>
          <cell r="Z38">
            <v>448150</v>
          </cell>
          <cell r="AC38">
            <v>0</v>
          </cell>
          <cell r="AE38">
            <v>0</v>
          </cell>
          <cell r="AF38">
            <v>448150</v>
          </cell>
          <cell r="AG38">
            <v>448150</v>
          </cell>
          <cell r="AH38">
            <v>0</v>
          </cell>
          <cell r="AJ38">
            <v>0</v>
          </cell>
          <cell r="AL38">
            <v>0</v>
          </cell>
          <cell r="AM38">
            <v>448150</v>
          </cell>
          <cell r="AN38">
            <v>448150</v>
          </cell>
          <cell r="AO38">
            <v>0</v>
          </cell>
          <cell r="AP38">
            <v>170310</v>
          </cell>
          <cell r="AQ38">
            <v>0</v>
          </cell>
          <cell r="AR38">
            <v>120000</v>
          </cell>
          <cell r="AS38">
            <v>0</v>
          </cell>
          <cell r="AT38">
            <v>448150</v>
          </cell>
          <cell r="AU38">
            <v>738460</v>
          </cell>
          <cell r="CL38">
            <v>13553561</v>
          </cell>
        </row>
        <row r="39">
          <cell r="B39">
            <v>803</v>
          </cell>
          <cell r="C39">
            <v>85.04</v>
          </cell>
          <cell r="D39" t="str">
            <v>Ngụy Phan Minh</v>
          </cell>
          <cell r="E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V39">
            <v>0</v>
          </cell>
          <cell r="W39">
            <v>0</v>
          </cell>
          <cell r="X39">
            <v>0</v>
          </cell>
          <cell r="Z39">
            <v>0</v>
          </cell>
          <cell r="AC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N39">
            <v>0</v>
          </cell>
          <cell r="AO39">
            <v>0</v>
          </cell>
          <cell r="AP39">
            <v>56770</v>
          </cell>
          <cell r="AQ39">
            <v>0</v>
          </cell>
          <cell r="AR39">
            <v>0</v>
          </cell>
          <cell r="AS39">
            <v>0</v>
          </cell>
          <cell r="AT39">
            <v>425200.00000000006</v>
          </cell>
          <cell r="AU39">
            <v>481970.00000000006</v>
          </cell>
          <cell r="CL39">
            <v>481970.00000000006</v>
          </cell>
        </row>
        <row r="40">
          <cell r="B40">
            <v>804</v>
          </cell>
          <cell r="C40">
            <v>87.3</v>
          </cell>
          <cell r="D40" t="str">
            <v>Ngụy Phan Minh</v>
          </cell>
          <cell r="E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V40">
            <v>0</v>
          </cell>
          <cell r="Z40">
            <v>0</v>
          </cell>
          <cell r="AC40">
            <v>0</v>
          </cell>
          <cell r="AG40">
            <v>0</v>
          </cell>
          <cell r="AH40">
            <v>0</v>
          </cell>
          <cell r="AJ40">
            <v>0</v>
          </cell>
          <cell r="AN40">
            <v>0</v>
          </cell>
          <cell r="AO40">
            <v>0</v>
          </cell>
          <cell r="AP40">
            <v>24330</v>
          </cell>
          <cell r="AQ40">
            <v>0</v>
          </cell>
          <cell r="AR40">
            <v>60000</v>
          </cell>
          <cell r="AS40">
            <v>25000</v>
          </cell>
          <cell r="AT40">
            <v>436500</v>
          </cell>
          <cell r="AU40">
            <v>545830</v>
          </cell>
          <cell r="CL40">
            <v>545830</v>
          </cell>
        </row>
        <row r="41">
          <cell r="B41">
            <v>805</v>
          </cell>
          <cell r="C41">
            <v>87.3</v>
          </cell>
          <cell r="D41" t="str">
            <v>Phạm Thúy Nga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Q41">
            <v>0</v>
          </cell>
          <cell r="S41">
            <v>0</v>
          </cell>
          <cell r="X41">
            <v>0</v>
          </cell>
          <cell r="Z41">
            <v>0</v>
          </cell>
          <cell r="AE41">
            <v>0</v>
          </cell>
          <cell r="AG41">
            <v>0</v>
          </cell>
          <cell r="AH41">
            <v>0</v>
          </cell>
          <cell r="AL41">
            <v>0</v>
          </cell>
          <cell r="AN41">
            <v>0</v>
          </cell>
          <cell r="AO41">
            <v>0</v>
          </cell>
          <cell r="AP41">
            <v>53428</v>
          </cell>
          <cell r="AQ41">
            <v>1600000</v>
          </cell>
          <cell r="AR41">
            <v>240000</v>
          </cell>
          <cell r="AS41">
            <v>0</v>
          </cell>
          <cell r="AT41">
            <v>436500</v>
          </cell>
          <cell r="AU41">
            <v>2329928</v>
          </cell>
          <cell r="CL41">
            <v>2329928</v>
          </cell>
        </row>
        <row r="42">
          <cell r="B42">
            <v>806</v>
          </cell>
          <cell r="C42">
            <v>87.3</v>
          </cell>
          <cell r="D42" t="str">
            <v>Ngụy Thị Cảnh</v>
          </cell>
          <cell r="E42">
            <v>0</v>
          </cell>
          <cell r="J42">
            <v>0</v>
          </cell>
          <cell r="L42">
            <v>0</v>
          </cell>
          <cell r="Q42">
            <v>0</v>
          </cell>
          <cell r="S42">
            <v>0</v>
          </cell>
          <cell r="X42">
            <v>0</v>
          </cell>
          <cell r="Z42">
            <v>0</v>
          </cell>
          <cell r="AE42">
            <v>0</v>
          </cell>
          <cell r="AG42">
            <v>0</v>
          </cell>
          <cell r="AH42">
            <v>0</v>
          </cell>
          <cell r="AI42">
            <v>154090</v>
          </cell>
          <cell r="AJ42">
            <v>800000</v>
          </cell>
          <cell r="AK42">
            <v>120000</v>
          </cell>
          <cell r="AL42">
            <v>0</v>
          </cell>
          <cell r="AM42">
            <v>436500</v>
          </cell>
          <cell r="AN42">
            <v>1510590</v>
          </cell>
          <cell r="AO42">
            <v>0</v>
          </cell>
          <cell r="AP42">
            <v>113540</v>
          </cell>
          <cell r="AQ42">
            <v>800000</v>
          </cell>
          <cell r="AR42">
            <v>120000</v>
          </cell>
          <cell r="AS42">
            <v>0</v>
          </cell>
          <cell r="AT42">
            <v>436500</v>
          </cell>
          <cell r="AU42">
            <v>1470040</v>
          </cell>
          <cell r="CL42">
            <v>2980630</v>
          </cell>
        </row>
        <row r="43">
          <cell r="B43">
            <v>807</v>
          </cell>
          <cell r="C43">
            <v>87.3</v>
          </cell>
          <cell r="D43" t="str">
            <v>Nguyễn Hải Nam</v>
          </cell>
          <cell r="E43">
            <v>4270045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V43">
            <v>0</v>
          </cell>
          <cell r="Z43">
            <v>0</v>
          </cell>
          <cell r="AC43">
            <v>0</v>
          </cell>
          <cell r="AG43">
            <v>0</v>
          </cell>
          <cell r="AH43">
            <v>0</v>
          </cell>
          <cell r="AJ43">
            <v>0</v>
          </cell>
          <cell r="AN43">
            <v>0</v>
          </cell>
          <cell r="AO43">
            <v>0</v>
          </cell>
          <cell r="AP43">
            <v>105430</v>
          </cell>
          <cell r="AQ43">
            <v>0</v>
          </cell>
          <cell r="AR43">
            <v>120000</v>
          </cell>
          <cell r="AS43">
            <v>50000</v>
          </cell>
          <cell r="AT43">
            <v>436500</v>
          </cell>
          <cell r="AU43">
            <v>711930</v>
          </cell>
          <cell r="CL43">
            <v>4981975</v>
          </cell>
        </row>
        <row r="44">
          <cell r="B44">
            <v>808</v>
          </cell>
          <cell r="C44">
            <v>85.04</v>
          </cell>
          <cell r="D44" t="str">
            <v>Mai Kim Liên</v>
          </cell>
          <cell r="E44">
            <v>2551200.0000000005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X44">
            <v>0</v>
          </cell>
          <cell r="Z44">
            <v>0</v>
          </cell>
          <cell r="AE44">
            <v>0</v>
          </cell>
          <cell r="AG44">
            <v>0</v>
          </cell>
          <cell r="AH44">
            <v>0</v>
          </cell>
          <cell r="AL44">
            <v>0</v>
          </cell>
          <cell r="AN44">
            <v>0</v>
          </cell>
          <cell r="AO44">
            <v>0</v>
          </cell>
          <cell r="AP44">
            <v>64880</v>
          </cell>
          <cell r="AQ44">
            <v>800000</v>
          </cell>
          <cell r="AR44">
            <v>120000</v>
          </cell>
          <cell r="AS44">
            <v>0</v>
          </cell>
          <cell r="AT44">
            <v>425200.00000000006</v>
          </cell>
          <cell r="AU44">
            <v>1410080</v>
          </cell>
          <cell r="CL44">
            <v>3961280.0000000005</v>
          </cell>
        </row>
        <row r="45">
          <cell r="B45">
            <v>809</v>
          </cell>
          <cell r="C45">
            <v>89.63</v>
          </cell>
          <cell r="D45" t="str">
            <v>Vũ Tùng Dương</v>
          </cell>
          <cell r="E45">
            <v>6771176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V45">
            <v>0</v>
          </cell>
          <cell r="Z45">
            <v>0</v>
          </cell>
          <cell r="AC45">
            <v>0</v>
          </cell>
          <cell r="AG45">
            <v>0</v>
          </cell>
          <cell r="AH45">
            <v>0</v>
          </cell>
          <cell r="AJ45">
            <v>0</v>
          </cell>
          <cell r="AN45">
            <v>0</v>
          </cell>
          <cell r="AO45">
            <v>0</v>
          </cell>
          <cell r="AP45">
            <v>162200</v>
          </cell>
          <cell r="AQ45">
            <v>0</v>
          </cell>
          <cell r="AR45">
            <v>180000</v>
          </cell>
          <cell r="AS45">
            <v>25000</v>
          </cell>
          <cell r="AT45">
            <v>448150</v>
          </cell>
          <cell r="AU45">
            <v>815350</v>
          </cell>
          <cell r="CL45">
            <v>7586526</v>
          </cell>
        </row>
        <row r="46">
          <cell r="B46">
            <v>810</v>
          </cell>
          <cell r="C46">
            <v>103.53</v>
          </cell>
          <cell r="D46" t="str">
            <v>Nguyễn Thị Dần</v>
          </cell>
          <cell r="E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L46">
            <v>0</v>
          </cell>
          <cell r="O46">
            <v>0</v>
          </cell>
          <cell r="S46">
            <v>0</v>
          </cell>
          <cell r="V46">
            <v>0</v>
          </cell>
          <cell r="Z46">
            <v>0</v>
          </cell>
          <cell r="AG46">
            <v>0</v>
          </cell>
          <cell r="AH46">
            <v>0</v>
          </cell>
          <cell r="AN46">
            <v>0</v>
          </cell>
          <cell r="AO46">
            <v>0</v>
          </cell>
          <cell r="AP46">
            <v>186530</v>
          </cell>
          <cell r="AQ46">
            <v>800000</v>
          </cell>
          <cell r="AR46">
            <v>120000</v>
          </cell>
          <cell r="AS46">
            <v>25000</v>
          </cell>
          <cell r="AT46">
            <v>517650</v>
          </cell>
          <cell r="AU46">
            <v>1649180</v>
          </cell>
          <cell r="CL46">
            <v>1649180</v>
          </cell>
        </row>
        <row r="47">
          <cell r="B47">
            <v>901</v>
          </cell>
          <cell r="C47">
            <v>103.53</v>
          </cell>
          <cell r="D47" t="str">
            <v>Phạm Đình Hiệp</v>
          </cell>
          <cell r="E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X47">
            <v>0</v>
          </cell>
          <cell r="Z47">
            <v>0</v>
          </cell>
          <cell r="AE47">
            <v>0</v>
          </cell>
          <cell r="AG47">
            <v>0</v>
          </cell>
          <cell r="AH47">
            <v>0</v>
          </cell>
          <cell r="AL47">
            <v>0</v>
          </cell>
          <cell r="AN47">
            <v>0</v>
          </cell>
          <cell r="AO47">
            <v>0</v>
          </cell>
          <cell r="AP47">
            <v>121650</v>
          </cell>
          <cell r="AQ47">
            <v>800000</v>
          </cell>
          <cell r="AR47">
            <v>120000</v>
          </cell>
          <cell r="AS47">
            <v>0</v>
          </cell>
          <cell r="AT47">
            <v>517650</v>
          </cell>
          <cell r="AU47">
            <v>1559300</v>
          </cell>
          <cell r="CL47">
            <v>1559300</v>
          </cell>
        </row>
        <row r="48">
          <cell r="B48">
            <v>902</v>
          </cell>
          <cell r="C48">
            <v>89.63</v>
          </cell>
          <cell r="D48" t="str">
            <v>Nguyễn Hữu Lộc</v>
          </cell>
          <cell r="E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Z48">
            <v>0</v>
          </cell>
          <cell r="AC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L48">
            <v>0</v>
          </cell>
          <cell r="AN48">
            <v>0</v>
          </cell>
          <cell r="AO48">
            <v>0</v>
          </cell>
          <cell r="AP48">
            <v>40071</v>
          </cell>
          <cell r="AQ48">
            <v>0</v>
          </cell>
          <cell r="AR48">
            <v>360000</v>
          </cell>
          <cell r="AS48">
            <v>0</v>
          </cell>
          <cell r="AT48">
            <v>448150</v>
          </cell>
          <cell r="AU48">
            <v>848221</v>
          </cell>
          <cell r="CL48">
            <v>848221</v>
          </cell>
        </row>
        <row r="49">
          <cell r="B49">
            <v>903</v>
          </cell>
          <cell r="C49">
            <v>85.04</v>
          </cell>
          <cell r="D49" t="str">
            <v>Nguyễn Cẩm Chi</v>
          </cell>
          <cell r="E49">
            <v>12055786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425200.00000000006</v>
          </cell>
          <cell r="L49">
            <v>425200.00000000006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425200.00000000006</v>
          </cell>
          <cell r="S49">
            <v>425200.00000000006</v>
          </cell>
          <cell r="V49">
            <v>0</v>
          </cell>
          <cell r="X49">
            <v>0</v>
          </cell>
          <cell r="Y49">
            <v>425200.00000000006</v>
          </cell>
          <cell r="Z49">
            <v>425200.00000000006</v>
          </cell>
          <cell r="AC49">
            <v>0</v>
          </cell>
          <cell r="AE49">
            <v>0</v>
          </cell>
          <cell r="AF49">
            <v>425200.00000000006</v>
          </cell>
          <cell r="AG49">
            <v>425200.00000000006</v>
          </cell>
          <cell r="AH49">
            <v>0</v>
          </cell>
          <cell r="AJ49">
            <v>0</v>
          </cell>
          <cell r="AL49">
            <v>0</v>
          </cell>
          <cell r="AM49">
            <v>425200.00000000006</v>
          </cell>
          <cell r="AN49">
            <v>425200.00000000006</v>
          </cell>
          <cell r="AO49">
            <v>0</v>
          </cell>
          <cell r="AP49">
            <v>56770</v>
          </cell>
          <cell r="AQ49">
            <v>0</v>
          </cell>
          <cell r="AR49">
            <v>120000</v>
          </cell>
          <cell r="AS49">
            <v>0</v>
          </cell>
          <cell r="AT49">
            <v>425200.00000000006</v>
          </cell>
          <cell r="AU49">
            <v>601970</v>
          </cell>
          <cell r="CL49">
            <v>14783756</v>
          </cell>
        </row>
        <row r="50">
          <cell r="B50">
            <v>904</v>
          </cell>
          <cell r="C50">
            <v>87.3</v>
          </cell>
          <cell r="D50" t="str">
            <v>Nguyễn Ngọc Đức</v>
          </cell>
          <cell r="E50">
            <v>0</v>
          </cell>
          <cell r="L50">
            <v>0</v>
          </cell>
          <cell r="S50">
            <v>0</v>
          </cell>
          <cell r="Z50">
            <v>0</v>
          </cell>
          <cell r="AG50">
            <v>0</v>
          </cell>
          <cell r="AH50">
            <v>0</v>
          </cell>
          <cell r="AI50">
            <v>105430</v>
          </cell>
          <cell r="AJ50">
            <v>800000</v>
          </cell>
          <cell r="AK50">
            <v>60000</v>
          </cell>
          <cell r="AL50">
            <v>25000</v>
          </cell>
          <cell r="AM50">
            <v>436500</v>
          </cell>
          <cell r="AN50">
            <v>1426930</v>
          </cell>
          <cell r="AO50">
            <v>0</v>
          </cell>
          <cell r="AP50">
            <v>129760</v>
          </cell>
          <cell r="AQ50">
            <v>800000</v>
          </cell>
          <cell r="AR50">
            <v>60000</v>
          </cell>
          <cell r="AS50">
            <v>25000</v>
          </cell>
          <cell r="AT50">
            <v>436500</v>
          </cell>
          <cell r="AU50">
            <v>1451260</v>
          </cell>
          <cell r="CL50">
            <v>2878190</v>
          </cell>
        </row>
        <row r="51">
          <cell r="B51">
            <v>905</v>
          </cell>
          <cell r="C51">
            <v>87.3</v>
          </cell>
          <cell r="D51" t="str">
            <v>Lê Thị Hiền</v>
          </cell>
          <cell r="E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O51">
            <v>0</v>
          </cell>
          <cell r="S51">
            <v>0</v>
          </cell>
          <cell r="V51">
            <v>0</v>
          </cell>
          <cell r="Z51">
            <v>0</v>
          </cell>
          <cell r="AC51">
            <v>0</v>
          </cell>
          <cell r="AG51">
            <v>0</v>
          </cell>
          <cell r="AH51">
            <v>0</v>
          </cell>
          <cell r="AJ51">
            <v>0</v>
          </cell>
          <cell r="AN51">
            <v>0</v>
          </cell>
          <cell r="AO51">
            <v>0</v>
          </cell>
          <cell r="AP51">
            <v>72990</v>
          </cell>
          <cell r="AQ51">
            <v>0</v>
          </cell>
          <cell r="AR51">
            <v>120000</v>
          </cell>
          <cell r="AS51">
            <v>25000</v>
          </cell>
          <cell r="AT51">
            <v>436500</v>
          </cell>
          <cell r="AU51">
            <v>654490</v>
          </cell>
          <cell r="CL51">
            <v>654490</v>
          </cell>
        </row>
        <row r="52">
          <cell r="B52">
            <v>906</v>
          </cell>
          <cell r="C52">
            <v>87.3</v>
          </cell>
          <cell r="D52" t="str">
            <v>Nguyễn Đức Thịnh</v>
          </cell>
          <cell r="E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X52">
            <v>0</v>
          </cell>
          <cell r="Z52">
            <v>0</v>
          </cell>
          <cell r="AE52">
            <v>0</v>
          </cell>
          <cell r="AG52">
            <v>0</v>
          </cell>
          <cell r="AH52">
            <v>0</v>
          </cell>
          <cell r="AL52">
            <v>0</v>
          </cell>
          <cell r="AN52">
            <v>0</v>
          </cell>
          <cell r="AO52">
            <v>0</v>
          </cell>
          <cell r="AP52">
            <v>170310</v>
          </cell>
          <cell r="AQ52">
            <v>800000</v>
          </cell>
          <cell r="AR52">
            <v>120000</v>
          </cell>
          <cell r="AS52">
            <v>0</v>
          </cell>
          <cell r="AT52">
            <v>436500</v>
          </cell>
          <cell r="AU52">
            <v>1526810</v>
          </cell>
          <cell r="CL52">
            <v>1526810</v>
          </cell>
        </row>
        <row r="53">
          <cell r="B53">
            <v>907</v>
          </cell>
          <cell r="C53">
            <v>87.3</v>
          </cell>
          <cell r="D53" t="str">
            <v>Nguyễn Đức Minh</v>
          </cell>
          <cell r="E53">
            <v>8759577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Z53">
            <v>0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L53">
            <v>0</v>
          </cell>
          <cell r="AN53">
            <v>0</v>
          </cell>
          <cell r="AO53">
            <v>0</v>
          </cell>
          <cell r="AP53">
            <v>97320</v>
          </cell>
          <cell r="AQ53">
            <v>0</v>
          </cell>
          <cell r="AR53">
            <v>0</v>
          </cell>
          <cell r="AS53">
            <v>0</v>
          </cell>
          <cell r="AT53">
            <v>436500</v>
          </cell>
          <cell r="AU53">
            <v>533820</v>
          </cell>
          <cell r="CL53">
            <v>9293397</v>
          </cell>
        </row>
        <row r="54">
          <cell r="B54">
            <v>908</v>
          </cell>
          <cell r="C54">
            <v>85.04</v>
          </cell>
          <cell r="D54" t="str">
            <v>Nguyễn Thị Thu Thủy</v>
          </cell>
          <cell r="E54">
            <v>0</v>
          </cell>
          <cell r="H54">
            <v>0</v>
          </cell>
          <cell r="L54">
            <v>0</v>
          </cell>
          <cell r="O54">
            <v>0</v>
          </cell>
          <cell r="S54">
            <v>0</v>
          </cell>
          <cell r="V54">
            <v>0</v>
          </cell>
          <cell r="Z54">
            <v>0</v>
          </cell>
          <cell r="AB54">
            <v>200355</v>
          </cell>
          <cell r="AC54">
            <v>0</v>
          </cell>
          <cell r="AD54">
            <v>480000</v>
          </cell>
          <cell r="AE54">
            <v>25000</v>
          </cell>
          <cell r="AF54">
            <v>425200.00000000006</v>
          </cell>
          <cell r="AG54">
            <v>1130555</v>
          </cell>
          <cell r="AH54">
            <v>0</v>
          </cell>
          <cell r="AI54">
            <v>414067</v>
          </cell>
          <cell r="AJ54">
            <v>0</v>
          </cell>
          <cell r="AK54">
            <v>300000</v>
          </cell>
          <cell r="AL54">
            <v>25000</v>
          </cell>
          <cell r="AM54">
            <v>425200.00000000006</v>
          </cell>
          <cell r="AN54">
            <v>1164267</v>
          </cell>
          <cell r="AO54">
            <v>0</v>
          </cell>
          <cell r="AP54">
            <v>427424</v>
          </cell>
          <cell r="AQ54">
            <v>0</v>
          </cell>
          <cell r="AR54">
            <v>480000</v>
          </cell>
          <cell r="AS54">
            <v>25000</v>
          </cell>
          <cell r="AT54">
            <v>425200.00000000006</v>
          </cell>
          <cell r="AU54">
            <v>1357624</v>
          </cell>
          <cell r="CL54">
            <v>3652446</v>
          </cell>
        </row>
        <row r="55">
          <cell r="B55">
            <v>909</v>
          </cell>
          <cell r="C55">
            <v>89.63</v>
          </cell>
          <cell r="D55" t="str">
            <v>Cao Thị Mỹ Hà</v>
          </cell>
          <cell r="E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O55">
            <v>0</v>
          </cell>
          <cell r="S55">
            <v>0</v>
          </cell>
          <cell r="V55">
            <v>0</v>
          </cell>
          <cell r="Z55">
            <v>0</v>
          </cell>
          <cell r="AC55">
            <v>0</v>
          </cell>
          <cell r="AG55">
            <v>0</v>
          </cell>
          <cell r="AH55">
            <v>0</v>
          </cell>
          <cell r="AI55">
            <v>121650</v>
          </cell>
          <cell r="AJ55">
            <v>0</v>
          </cell>
          <cell r="AK55">
            <v>60000</v>
          </cell>
          <cell r="AL55">
            <v>25000</v>
          </cell>
          <cell r="AM55">
            <v>448150</v>
          </cell>
          <cell r="AN55">
            <v>654800</v>
          </cell>
          <cell r="AO55">
            <v>0</v>
          </cell>
          <cell r="AP55">
            <v>154090</v>
          </cell>
          <cell r="AQ55">
            <v>0</v>
          </cell>
          <cell r="AR55">
            <v>60000</v>
          </cell>
          <cell r="AS55">
            <v>25000</v>
          </cell>
          <cell r="AT55">
            <v>448150</v>
          </cell>
          <cell r="AU55">
            <v>687240</v>
          </cell>
          <cell r="CL55">
            <v>1342040</v>
          </cell>
        </row>
        <row r="56">
          <cell r="B56">
            <v>910</v>
          </cell>
          <cell r="C56">
            <v>103.53</v>
          </cell>
          <cell r="D56" t="str">
            <v>Hà Quang Điện</v>
          </cell>
          <cell r="E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X56">
            <v>0</v>
          </cell>
          <cell r="Z56">
            <v>0</v>
          </cell>
          <cell r="AE56">
            <v>0</v>
          </cell>
          <cell r="AG56">
            <v>0</v>
          </cell>
          <cell r="AH56">
            <v>0</v>
          </cell>
          <cell r="AL56">
            <v>0</v>
          </cell>
          <cell r="AN56">
            <v>0</v>
          </cell>
          <cell r="AO56">
            <v>0</v>
          </cell>
          <cell r="AP56">
            <v>24330</v>
          </cell>
          <cell r="AQ56">
            <v>800000</v>
          </cell>
          <cell r="AR56">
            <v>120000</v>
          </cell>
          <cell r="AS56">
            <v>0</v>
          </cell>
          <cell r="AT56">
            <v>517650</v>
          </cell>
          <cell r="AU56">
            <v>1461980</v>
          </cell>
          <cell r="CL56">
            <v>1461980</v>
          </cell>
        </row>
        <row r="57">
          <cell r="B57">
            <v>1001</v>
          </cell>
          <cell r="C57">
            <v>103.53</v>
          </cell>
          <cell r="D57" t="str">
            <v>Vũ Thị Bích Thủy</v>
          </cell>
          <cell r="E57">
            <v>0</v>
          </cell>
          <cell r="H57">
            <v>0</v>
          </cell>
          <cell r="J57">
            <v>0</v>
          </cell>
          <cell r="L57">
            <v>0</v>
          </cell>
          <cell r="O57">
            <v>0</v>
          </cell>
          <cell r="Q57">
            <v>0</v>
          </cell>
          <cell r="S57">
            <v>0</v>
          </cell>
          <cell r="V57">
            <v>0</v>
          </cell>
          <cell r="X57">
            <v>0</v>
          </cell>
          <cell r="Z57">
            <v>0</v>
          </cell>
          <cell r="AC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L57">
            <v>0</v>
          </cell>
          <cell r="AN57">
            <v>0</v>
          </cell>
          <cell r="AO57">
            <v>0</v>
          </cell>
          <cell r="AP57">
            <v>97320</v>
          </cell>
          <cell r="AQ57">
            <v>0</v>
          </cell>
          <cell r="AR57">
            <v>120000</v>
          </cell>
          <cell r="AS57">
            <v>0</v>
          </cell>
          <cell r="AT57">
            <v>517650</v>
          </cell>
          <cell r="AU57">
            <v>734970</v>
          </cell>
          <cell r="CL57">
            <v>734970</v>
          </cell>
        </row>
        <row r="58">
          <cell r="B58">
            <v>1002</v>
          </cell>
          <cell r="C58">
            <v>89.63</v>
          </cell>
          <cell r="D58" t="str">
            <v>Quách Thị Hậu</v>
          </cell>
          <cell r="E58">
            <v>9459809.1999999993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448150</v>
          </cell>
          <cell r="L58">
            <v>448150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448150</v>
          </cell>
          <cell r="S58">
            <v>448150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448150</v>
          </cell>
          <cell r="Z58">
            <v>448150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448150</v>
          </cell>
          <cell r="AG58">
            <v>448150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448150</v>
          </cell>
          <cell r="AN58">
            <v>448150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448150</v>
          </cell>
          <cell r="AU58">
            <v>448150</v>
          </cell>
          <cell r="CL58">
            <v>12148709.199999999</v>
          </cell>
        </row>
        <row r="59">
          <cell r="B59">
            <v>1003</v>
          </cell>
          <cell r="C59">
            <v>85.04</v>
          </cell>
          <cell r="D59" t="str">
            <v>Nguyễn Thu Hà</v>
          </cell>
          <cell r="E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X59">
            <v>0</v>
          </cell>
          <cell r="Z59">
            <v>0</v>
          </cell>
          <cell r="AE59">
            <v>0</v>
          </cell>
          <cell r="AG59">
            <v>0</v>
          </cell>
          <cell r="AH59">
            <v>0</v>
          </cell>
          <cell r="AL59">
            <v>0</v>
          </cell>
          <cell r="AN59">
            <v>0</v>
          </cell>
          <cell r="AO59">
            <v>0</v>
          </cell>
          <cell r="AP59">
            <v>56770</v>
          </cell>
          <cell r="AQ59">
            <v>800000</v>
          </cell>
          <cell r="AR59">
            <v>300000</v>
          </cell>
          <cell r="AS59">
            <v>0</v>
          </cell>
          <cell r="AT59">
            <v>425200.00000000006</v>
          </cell>
          <cell r="AU59">
            <v>1581970</v>
          </cell>
          <cell r="CL59">
            <v>1581970</v>
          </cell>
        </row>
        <row r="60">
          <cell r="B60">
            <v>1004</v>
          </cell>
          <cell r="C60">
            <v>87.3</v>
          </cell>
          <cell r="D60" t="str">
            <v>Nguyễn Thu Hà</v>
          </cell>
          <cell r="E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V60">
            <v>0</v>
          </cell>
          <cell r="W60">
            <v>0</v>
          </cell>
          <cell r="X60">
            <v>0</v>
          </cell>
          <cell r="Z60">
            <v>0</v>
          </cell>
          <cell r="AC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L60">
            <v>0</v>
          </cell>
          <cell r="AN60">
            <v>0</v>
          </cell>
          <cell r="AO60">
            <v>0</v>
          </cell>
          <cell r="AP60">
            <v>137870</v>
          </cell>
          <cell r="AQ60">
            <v>0</v>
          </cell>
          <cell r="AR60">
            <v>0</v>
          </cell>
          <cell r="AS60">
            <v>0</v>
          </cell>
          <cell r="AT60">
            <v>436500</v>
          </cell>
          <cell r="AU60">
            <v>574370</v>
          </cell>
          <cell r="CL60">
            <v>574370</v>
          </cell>
        </row>
        <row r="61">
          <cell r="B61">
            <v>1005</v>
          </cell>
          <cell r="C61">
            <v>87.3</v>
          </cell>
          <cell r="D61" t="str">
            <v>Nguyễn Thị Hằng</v>
          </cell>
          <cell r="E61">
            <v>0</v>
          </cell>
          <cell r="H61">
            <v>0</v>
          </cell>
          <cell r="J61">
            <v>0</v>
          </cell>
          <cell r="L61">
            <v>0</v>
          </cell>
          <cell r="O61">
            <v>0</v>
          </cell>
          <cell r="Q61">
            <v>0</v>
          </cell>
          <cell r="S61">
            <v>0</v>
          </cell>
          <cell r="V61">
            <v>0</v>
          </cell>
          <cell r="X61">
            <v>0</v>
          </cell>
          <cell r="Z61">
            <v>0</v>
          </cell>
          <cell r="AC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L61">
            <v>0</v>
          </cell>
          <cell r="AN61">
            <v>0</v>
          </cell>
          <cell r="AO61">
            <v>0</v>
          </cell>
          <cell r="AP61">
            <v>113540</v>
          </cell>
          <cell r="AQ61">
            <v>0</v>
          </cell>
          <cell r="AR61">
            <v>120000</v>
          </cell>
          <cell r="AS61">
            <v>0</v>
          </cell>
          <cell r="AT61">
            <v>436500</v>
          </cell>
          <cell r="AU61">
            <v>670040</v>
          </cell>
          <cell r="CL61">
            <v>670040</v>
          </cell>
        </row>
        <row r="62">
          <cell r="B62">
            <v>1006</v>
          </cell>
          <cell r="C62">
            <v>87.3</v>
          </cell>
          <cell r="D62" t="str">
            <v>Nguyễn Thị Ngọc Hà</v>
          </cell>
          <cell r="E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V62">
            <v>0</v>
          </cell>
          <cell r="X62">
            <v>0</v>
          </cell>
          <cell r="Z62">
            <v>0</v>
          </cell>
          <cell r="AC62">
            <v>0</v>
          </cell>
          <cell r="AE62">
            <v>0</v>
          </cell>
          <cell r="AG62">
            <v>0</v>
          </cell>
          <cell r="AH62">
            <v>0</v>
          </cell>
          <cell r="AI62">
            <v>145980</v>
          </cell>
          <cell r="AJ62">
            <v>0</v>
          </cell>
          <cell r="AK62">
            <v>120000</v>
          </cell>
          <cell r="AL62">
            <v>0</v>
          </cell>
          <cell r="AM62">
            <v>436500</v>
          </cell>
          <cell r="AN62">
            <v>702480</v>
          </cell>
          <cell r="AO62">
            <v>0</v>
          </cell>
          <cell r="AP62">
            <v>64880</v>
          </cell>
          <cell r="AQ62">
            <v>0</v>
          </cell>
          <cell r="AR62">
            <v>120000</v>
          </cell>
          <cell r="AS62">
            <v>0</v>
          </cell>
          <cell r="AT62">
            <v>436500</v>
          </cell>
          <cell r="AU62">
            <v>621380</v>
          </cell>
          <cell r="CL62">
            <v>1323860</v>
          </cell>
        </row>
        <row r="63">
          <cell r="B63">
            <v>1007</v>
          </cell>
          <cell r="C63">
            <v>87.3</v>
          </cell>
          <cell r="D63" t="str">
            <v>Nguyễn Việt Trung</v>
          </cell>
          <cell r="E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Q63">
            <v>0</v>
          </cell>
          <cell r="S63">
            <v>0</v>
          </cell>
          <cell r="X63">
            <v>0</v>
          </cell>
          <cell r="Z63">
            <v>0</v>
          </cell>
          <cell r="AE63">
            <v>0</v>
          </cell>
          <cell r="AG63">
            <v>0</v>
          </cell>
          <cell r="AH63">
            <v>0</v>
          </cell>
          <cell r="AI63">
            <v>121650</v>
          </cell>
          <cell r="AJ63">
            <v>800000</v>
          </cell>
          <cell r="AK63">
            <v>120000</v>
          </cell>
          <cell r="AL63">
            <v>0</v>
          </cell>
          <cell r="AM63">
            <v>436500</v>
          </cell>
          <cell r="AN63">
            <v>1478150</v>
          </cell>
          <cell r="AO63">
            <v>0</v>
          </cell>
          <cell r="AP63">
            <v>129760</v>
          </cell>
          <cell r="AQ63">
            <v>800000</v>
          </cell>
          <cell r="AR63">
            <v>120000</v>
          </cell>
          <cell r="AS63">
            <v>0</v>
          </cell>
          <cell r="AT63">
            <v>436500</v>
          </cell>
          <cell r="AU63">
            <v>1486260</v>
          </cell>
          <cell r="CL63">
            <v>2964410</v>
          </cell>
        </row>
        <row r="64">
          <cell r="B64">
            <v>1008</v>
          </cell>
          <cell r="C64">
            <v>85.04</v>
          </cell>
          <cell r="D64" t="str">
            <v>Hoàng Bắc</v>
          </cell>
          <cell r="E64">
            <v>10549065</v>
          </cell>
          <cell r="H64">
            <v>0</v>
          </cell>
          <cell r="J64">
            <v>0</v>
          </cell>
          <cell r="K64">
            <v>425200.00000000006</v>
          </cell>
          <cell r="L64">
            <v>425200.00000000006</v>
          </cell>
          <cell r="O64">
            <v>0</v>
          </cell>
          <cell r="Q64">
            <v>0</v>
          </cell>
          <cell r="R64">
            <v>425200.00000000006</v>
          </cell>
          <cell r="S64">
            <v>425200.00000000006</v>
          </cell>
          <cell r="V64">
            <v>0</v>
          </cell>
          <cell r="X64">
            <v>0</v>
          </cell>
          <cell r="Y64">
            <v>425200.00000000006</v>
          </cell>
          <cell r="Z64">
            <v>425200.00000000006</v>
          </cell>
          <cell r="AC64">
            <v>0</v>
          </cell>
          <cell r="AE64">
            <v>0</v>
          </cell>
          <cell r="AF64">
            <v>425200.00000000006</v>
          </cell>
          <cell r="AG64">
            <v>425200.00000000006</v>
          </cell>
          <cell r="AH64">
            <v>0</v>
          </cell>
          <cell r="AI64">
            <v>56770</v>
          </cell>
          <cell r="AJ64">
            <v>0</v>
          </cell>
          <cell r="AK64">
            <v>120000</v>
          </cell>
          <cell r="AL64">
            <v>0</v>
          </cell>
          <cell r="AM64">
            <v>425200.00000000006</v>
          </cell>
          <cell r="AN64">
            <v>601970</v>
          </cell>
          <cell r="AO64">
            <v>0</v>
          </cell>
          <cell r="AP64">
            <v>64880</v>
          </cell>
          <cell r="AQ64">
            <v>0</v>
          </cell>
          <cell r="AR64">
            <v>120000</v>
          </cell>
          <cell r="AS64">
            <v>0</v>
          </cell>
          <cell r="AT64">
            <v>425200.00000000006</v>
          </cell>
          <cell r="AU64">
            <v>610080</v>
          </cell>
          <cell r="CL64">
            <v>13461915</v>
          </cell>
        </row>
        <row r="65">
          <cell r="B65">
            <v>1009</v>
          </cell>
          <cell r="C65">
            <v>89.63</v>
          </cell>
          <cell r="D65" t="str">
            <v>Hoàng Bắc</v>
          </cell>
          <cell r="E65">
            <v>9487694</v>
          </cell>
          <cell r="H65">
            <v>0</v>
          </cell>
          <cell r="J65">
            <v>0</v>
          </cell>
          <cell r="K65">
            <v>448150</v>
          </cell>
          <cell r="L65">
            <v>448150</v>
          </cell>
          <cell r="O65">
            <v>0</v>
          </cell>
          <cell r="Q65">
            <v>0</v>
          </cell>
          <cell r="R65">
            <v>448150</v>
          </cell>
          <cell r="S65">
            <v>448150</v>
          </cell>
          <cell r="V65">
            <v>0</v>
          </cell>
          <cell r="X65">
            <v>0</v>
          </cell>
          <cell r="Y65">
            <v>448150</v>
          </cell>
          <cell r="Z65">
            <v>448150</v>
          </cell>
          <cell r="AC65">
            <v>0</v>
          </cell>
          <cell r="AE65">
            <v>0</v>
          </cell>
          <cell r="AF65">
            <v>448150</v>
          </cell>
          <cell r="AG65">
            <v>448150</v>
          </cell>
          <cell r="AH65">
            <v>0</v>
          </cell>
          <cell r="AI65">
            <v>16220</v>
          </cell>
          <cell r="AJ65">
            <v>0</v>
          </cell>
          <cell r="AK65">
            <v>60000</v>
          </cell>
          <cell r="AL65">
            <v>0</v>
          </cell>
          <cell r="AM65">
            <v>448150</v>
          </cell>
          <cell r="AN65">
            <v>524370</v>
          </cell>
          <cell r="AO65">
            <v>0</v>
          </cell>
          <cell r="AP65">
            <v>24330</v>
          </cell>
          <cell r="AQ65">
            <v>0</v>
          </cell>
          <cell r="AR65">
            <v>60000</v>
          </cell>
          <cell r="AS65">
            <v>0</v>
          </cell>
          <cell r="AT65">
            <v>448150</v>
          </cell>
          <cell r="AU65">
            <v>532480</v>
          </cell>
          <cell r="CL65">
            <v>12337144</v>
          </cell>
        </row>
        <row r="66">
          <cell r="B66">
            <v>1010</v>
          </cell>
          <cell r="C66">
            <v>103.53</v>
          </cell>
          <cell r="D66" t="str">
            <v>Phạm Tất Thắng</v>
          </cell>
          <cell r="E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X66">
            <v>0</v>
          </cell>
          <cell r="Z66">
            <v>0</v>
          </cell>
          <cell r="AE66">
            <v>0</v>
          </cell>
          <cell r="AG66">
            <v>0</v>
          </cell>
          <cell r="AH66">
            <v>0</v>
          </cell>
          <cell r="AL66">
            <v>0</v>
          </cell>
          <cell r="AN66">
            <v>0</v>
          </cell>
          <cell r="AO66">
            <v>0</v>
          </cell>
          <cell r="AP66">
            <v>145980</v>
          </cell>
          <cell r="AQ66">
            <v>800000</v>
          </cell>
          <cell r="AR66">
            <v>120000</v>
          </cell>
          <cell r="AS66">
            <v>0</v>
          </cell>
          <cell r="AT66">
            <v>517650</v>
          </cell>
          <cell r="AU66">
            <v>1583630</v>
          </cell>
          <cell r="CL66">
            <v>1583630</v>
          </cell>
        </row>
        <row r="67">
          <cell r="B67">
            <v>1101</v>
          </cell>
          <cell r="C67">
            <v>103.53</v>
          </cell>
          <cell r="D67" t="str">
            <v>Hoàng Thị Thể</v>
          </cell>
          <cell r="E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V67">
            <v>0</v>
          </cell>
          <cell r="X67">
            <v>0</v>
          </cell>
          <cell r="Z67">
            <v>0</v>
          </cell>
          <cell r="AC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L67">
            <v>0</v>
          </cell>
          <cell r="AN67">
            <v>0</v>
          </cell>
          <cell r="AO67">
            <v>0</v>
          </cell>
          <cell r="AP67">
            <v>170310</v>
          </cell>
          <cell r="AQ67">
            <v>0</v>
          </cell>
          <cell r="AR67">
            <v>180000</v>
          </cell>
          <cell r="AS67">
            <v>0</v>
          </cell>
          <cell r="AT67">
            <v>517650</v>
          </cell>
          <cell r="AU67">
            <v>867960</v>
          </cell>
          <cell r="CL67">
            <v>867960</v>
          </cell>
        </row>
        <row r="68">
          <cell r="B68">
            <v>1102</v>
          </cell>
          <cell r="C68">
            <v>89.63</v>
          </cell>
          <cell r="D68" t="str">
            <v>Vũ Đăng Minh</v>
          </cell>
          <cell r="E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X68">
            <v>0</v>
          </cell>
          <cell r="Z68">
            <v>0</v>
          </cell>
          <cell r="AE68">
            <v>0</v>
          </cell>
          <cell r="AG68">
            <v>0</v>
          </cell>
          <cell r="AH68">
            <v>0</v>
          </cell>
          <cell r="AL68">
            <v>0</v>
          </cell>
          <cell r="AN68">
            <v>0</v>
          </cell>
          <cell r="AO68">
            <v>0</v>
          </cell>
          <cell r="AP68">
            <v>113540</v>
          </cell>
          <cell r="AQ68">
            <v>800000</v>
          </cell>
          <cell r="AR68">
            <v>120000</v>
          </cell>
          <cell r="AS68">
            <v>0</v>
          </cell>
          <cell r="AT68">
            <v>448150</v>
          </cell>
          <cell r="AU68">
            <v>1481690</v>
          </cell>
          <cell r="CL68">
            <v>1481690</v>
          </cell>
        </row>
        <row r="69">
          <cell r="B69">
            <v>1103</v>
          </cell>
          <cell r="C69">
            <v>85.04</v>
          </cell>
          <cell r="D69" t="str">
            <v>Nguyễn Văn Dũng</v>
          </cell>
          <cell r="E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Z69">
            <v>0</v>
          </cell>
          <cell r="AC69">
            <v>0</v>
          </cell>
          <cell r="AE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L69">
            <v>0</v>
          </cell>
          <cell r="AN69">
            <v>0</v>
          </cell>
          <cell r="AO69">
            <v>0</v>
          </cell>
          <cell r="AP69">
            <v>26714</v>
          </cell>
          <cell r="AQ69">
            <v>0</v>
          </cell>
          <cell r="AR69">
            <v>120000</v>
          </cell>
          <cell r="AS69">
            <v>0</v>
          </cell>
          <cell r="AT69">
            <v>425200.00000000006</v>
          </cell>
          <cell r="AU69">
            <v>571914</v>
          </cell>
          <cell r="CL69">
            <v>571914</v>
          </cell>
        </row>
        <row r="70">
          <cell r="B70">
            <v>1104</v>
          </cell>
          <cell r="C70">
            <v>87.3</v>
          </cell>
          <cell r="D70" t="str">
            <v>Phạm Thị Nhung</v>
          </cell>
          <cell r="E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X70">
            <v>0</v>
          </cell>
          <cell r="Z70">
            <v>0</v>
          </cell>
          <cell r="AE70">
            <v>0</v>
          </cell>
          <cell r="AG70">
            <v>0</v>
          </cell>
          <cell r="AH70">
            <v>0</v>
          </cell>
          <cell r="AL70">
            <v>0</v>
          </cell>
          <cell r="AN70">
            <v>0</v>
          </cell>
          <cell r="AO70">
            <v>0</v>
          </cell>
          <cell r="AP70">
            <v>210860</v>
          </cell>
          <cell r="AQ70">
            <v>800000</v>
          </cell>
          <cell r="AR70">
            <v>120000</v>
          </cell>
          <cell r="AS70">
            <v>0</v>
          </cell>
          <cell r="AT70">
            <v>436500</v>
          </cell>
          <cell r="AU70">
            <v>1567360</v>
          </cell>
          <cell r="CL70">
            <v>1567360</v>
          </cell>
        </row>
        <row r="71">
          <cell r="B71">
            <v>1105</v>
          </cell>
          <cell r="C71">
            <v>87.3</v>
          </cell>
          <cell r="D71" t="str">
            <v>Phan Thị Hồng</v>
          </cell>
          <cell r="E71">
            <v>0</v>
          </cell>
          <cell r="H71">
            <v>0</v>
          </cell>
          <cell r="J71">
            <v>0</v>
          </cell>
          <cell r="L71">
            <v>0</v>
          </cell>
          <cell r="O71">
            <v>0</v>
          </cell>
          <cell r="Q71">
            <v>0</v>
          </cell>
          <cell r="S71">
            <v>0</v>
          </cell>
          <cell r="V71">
            <v>0</v>
          </cell>
          <cell r="X71">
            <v>0</v>
          </cell>
          <cell r="Z71">
            <v>0</v>
          </cell>
          <cell r="AC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L71">
            <v>0</v>
          </cell>
          <cell r="AN71">
            <v>0</v>
          </cell>
          <cell r="AO71">
            <v>0</v>
          </cell>
          <cell r="AP71">
            <v>64880</v>
          </cell>
          <cell r="AQ71">
            <v>0</v>
          </cell>
          <cell r="AR71">
            <v>120000</v>
          </cell>
          <cell r="AS71">
            <v>0</v>
          </cell>
          <cell r="AT71">
            <v>436500</v>
          </cell>
          <cell r="AU71">
            <v>621380</v>
          </cell>
          <cell r="CL71">
            <v>621380</v>
          </cell>
        </row>
        <row r="72">
          <cell r="B72">
            <v>1106</v>
          </cell>
          <cell r="C72">
            <v>87.3</v>
          </cell>
          <cell r="D72" t="str">
            <v>Mai Thị Thanh Hương</v>
          </cell>
          <cell r="E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X72">
            <v>0</v>
          </cell>
          <cell r="Z72">
            <v>0</v>
          </cell>
          <cell r="AE72">
            <v>0</v>
          </cell>
          <cell r="AG72">
            <v>0</v>
          </cell>
          <cell r="AH72">
            <v>0</v>
          </cell>
          <cell r="AL72">
            <v>0</v>
          </cell>
          <cell r="AN72">
            <v>0</v>
          </cell>
          <cell r="AO72">
            <v>0</v>
          </cell>
          <cell r="AP72">
            <v>89210</v>
          </cell>
          <cell r="AQ72">
            <v>800000</v>
          </cell>
          <cell r="AR72">
            <v>120000</v>
          </cell>
          <cell r="AS72">
            <v>0</v>
          </cell>
          <cell r="AT72">
            <v>436500</v>
          </cell>
          <cell r="AU72">
            <v>1445710</v>
          </cell>
          <cell r="CL72">
            <v>1445710</v>
          </cell>
        </row>
        <row r="73">
          <cell r="B73">
            <v>1107</v>
          </cell>
          <cell r="C73">
            <v>87.3</v>
          </cell>
          <cell r="D73" t="str">
            <v>Nguyễn Thị Quỳnh Nga</v>
          </cell>
          <cell r="E73">
            <v>9195221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436500</v>
          </cell>
          <cell r="L73">
            <v>436500</v>
          </cell>
          <cell r="N73">
            <v>8110</v>
          </cell>
          <cell r="O73">
            <v>0</v>
          </cell>
          <cell r="P73">
            <v>0</v>
          </cell>
          <cell r="Q73">
            <v>0</v>
          </cell>
          <cell r="R73">
            <v>436500</v>
          </cell>
          <cell r="S73">
            <v>444610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436500</v>
          </cell>
          <cell r="Z73">
            <v>436500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436500</v>
          </cell>
          <cell r="AG73">
            <v>436500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436500</v>
          </cell>
          <cell r="AN73">
            <v>436500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436500</v>
          </cell>
          <cell r="AU73">
            <v>436500</v>
          </cell>
          <cell r="CL73">
            <v>11822331</v>
          </cell>
        </row>
        <row r="74">
          <cell r="B74">
            <v>1108</v>
          </cell>
          <cell r="C74">
            <v>85.04</v>
          </cell>
          <cell r="D74" t="str">
            <v>Trần Dũng</v>
          </cell>
          <cell r="E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U74">
            <v>121650</v>
          </cell>
          <cell r="V74">
            <v>0</v>
          </cell>
          <cell r="W74">
            <v>120000</v>
          </cell>
          <cell r="X74">
            <v>25000</v>
          </cell>
          <cell r="Y74">
            <v>425200.00000000006</v>
          </cell>
          <cell r="Z74">
            <v>691850</v>
          </cell>
          <cell r="AB74">
            <v>121650</v>
          </cell>
          <cell r="AC74">
            <v>0</v>
          </cell>
          <cell r="AD74">
            <v>120000</v>
          </cell>
          <cell r="AE74">
            <v>25000</v>
          </cell>
          <cell r="AF74">
            <v>425200.00000000006</v>
          </cell>
          <cell r="AG74">
            <v>691850</v>
          </cell>
          <cell r="AH74">
            <v>0</v>
          </cell>
          <cell r="AI74">
            <v>129760</v>
          </cell>
          <cell r="AJ74">
            <v>0</v>
          </cell>
          <cell r="AK74">
            <v>120000</v>
          </cell>
          <cell r="AL74">
            <v>25000</v>
          </cell>
          <cell r="AM74">
            <v>425200.00000000006</v>
          </cell>
          <cell r="AN74">
            <v>699960</v>
          </cell>
          <cell r="AO74">
            <v>0</v>
          </cell>
          <cell r="AP74">
            <v>154090</v>
          </cell>
          <cell r="AQ74">
            <v>0</v>
          </cell>
          <cell r="AR74">
            <v>120000</v>
          </cell>
          <cell r="AS74">
            <v>25000</v>
          </cell>
          <cell r="AT74">
            <v>425200.00000000006</v>
          </cell>
          <cell r="AU74">
            <v>724290</v>
          </cell>
          <cell r="CL74">
            <v>2807950</v>
          </cell>
        </row>
        <row r="75">
          <cell r="B75">
            <v>1109</v>
          </cell>
          <cell r="C75">
            <v>89.63</v>
          </cell>
          <cell r="D75" t="str">
            <v>Đặng Đức Anh</v>
          </cell>
          <cell r="E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L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Z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N75">
            <v>0</v>
          </cell>
          <cell r="AO75">
            <v>0</v>
          </cell>
          <cell r="AP75">
            <v>56770</v>
          </cell>
          <cell r="AQ75">
            <v>0</v>
          </cell>
          <cell r="AR75">
            <v>300000</v>
          </cell>
          <cell r="AS75">
            <v>25000</v>
          </cell>
          <cell r="AT75">
            <v>448150</v>
          </cell>
          <cell r="AU75">
            <v>829920</v>
          </cell>
          <cell r="CL75">
            <v>829920</v>
          </cell>
        </row>
        <row r="76">
          <cell r="B76">
            <v>1110</v>
          </cell>
          <cell r="C76">
            <v>103.53</v>
          </cell>
          <cell r="D76" t="str">
            <v>Trần Trung Kiên</v>
          </cell>
          <cell r="E76">
            <v>6144830</v>
          </cell>
          <cell r="G76">
            <v>0</v>
          </cell>
          <cell r="H76">
            <v>0</v>
          </cell>
          <cell r="I76">
            <v>60000</v>
          </cell>
          <cell r="J76">
            <v>0</v>
          </cell>
          <cell r="K76">
            <v>517650</v>
          </cell>
          <cell r="L76">
            <v>577650</v>
          </cell>
          <cell r="N76">
            <v>24330</v>
          </cell>
          <cell r="O76">
            <v>0</v>
          </cell>
          <cell r="P76">
            <v>60000</v>
          </cell>
          <cell r="Q76">
            <v>0</v>
          </cell>
          <cell r="R76">
            <v>517650</v>
          </cell>
          <cell r="S76">
            <v>601980</v>
          </cell>
          <cell r="U76">
            <v>8110</v>
          </cell>
          <cell r="V76">
            <v>0</v>
          </cell>
          <cell r="W76">
            <v>60000</v>
          </cell>
          <cell r="X76">
            <v>0</v>
          </cell>
          <cell r="Y76">
            <v>517650</v>
          </cell>
          <cell r="Z76">
            <v>585760</v>
          </cell>
          <cell r="AB76">
            <v>8110</v>
          </cell>
          <cell r="AC76">
            <v>0</v>
          </cell>
          <cell r="AD76">
            <v>60000</v>
          </cell>
          <cell r="AE76">
            <v>0</v>
          </cell>
          <cell r="AF76">
            <v>517650</v>
          </cell>
          <cell r="AG76">
            <v>585760</v>
          </cell>
          <cell r="AH76">
            <v>0</v>
          </cell>
          <cell r="AI76">
            <v>16220</v>
          </cell>
          <cell r="AJ76">
            <v>0</v>
          </cell>
          <cell r="AK76">
            <v>60000</v>
          </cell>
          <cell r="AL76">
            <v>0</v>
          </cell>
          <cell r="AM76">
            <v>517650</v>
          </cell>
          <cell r="AN76">
            <v>593870</v>
          </cell>
          <cell r="AO76">
            <v>0</v>
          </cell>
          <cell r="AP76">
            <v>32440</v>
          </cell>
          <cell r="AQ76">
            <v>0</v>
          </cell>
          <cell r="AR76">
            <v>60000</v>
          </cell>
          <cell r="AS76">
            <v>0</v>
          </cell>
          <cell r="AT76">
            <v>517650</v>
          </cell>
          <cell r="AU76">
            <v>610090</v>
          </cell>
          <cell r="CL76">
            <v>9699940</v>
          </cell>
        </row>
        <row r="77">
          <cell r="B77">
            <v>1201</v>
          </cell>
          <cell r="C77">
            <v>103.53</v>
          </cell>
          <cell r="D77" t="str">
            <v>Trần Thị Minh</v>
          </cell>
          <cell r="E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X77">
            <v>0</v>
          </cell>
          <cell r="Z77">
            <v>0</v>
          </cell>
          <cell r="AE77">
            <v>0</v>
          </cell>
          <cell r="AG77">
            <v>0</v>
          </cell>
          <cell r="AH77">
            <v>0</v>
          </cell>
          <cell r="AL77">
            <v>0</v>
          </cell>
          <cell r="AN77">
            <v>0</v>
          </cell>
          <cell r="AO77">
            <v>0</v>
          </cell>
          <cell r="AP77">
            <v>32440</v>
          </cell>
          <cell r="AQ77">
            <v>800000</v>
          </cell>
          <cell r="AR77">
            <v>60000</v>
          </cell>
          <cell r="AS77">
            <v>0</v>
          </cell>
          <cell r="AT77">
            <v>517650</v>
          </cell>
          <cell r="AU77">
            <v>1410090</v>
          </cell>
          <cell r="CL77">
            <v>1410090</v>
          </cell>
        </row>
        <row r="78">
          <cell r="B78">
            <v>1202</v>
          </cell>
          <cell r="C78">
            <v>89.63</v>
          </cell>
          <cell r="D78" t="str">
            <v>Trần Quyết Thắng</v>
          </cell>
          <cell r="E78">
            <v>0</v>
          </cell>
          <cell r="H78">
            <v>0</v>
          </cell>
          <cell r="J78">
            <v>0</v>
          </cell>
          <cell r="L78">
            <v>0</v>
          </cell>
          <cell r="O78">
            <v>0</v>
          </cell>
          <cell r="Q78">
            <v>0</v>
          </cell>
          <cell r="S78">
            <v>0</v>
          </cell>
          <cell r="V78">
            <v>0</v>
          </cell>
          <cell r="X78">
            <v>0</v>
          </cell>
          <cell r="Z78">
            <v>0</v>
          </cell>
          <cell r="AC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L78">
            <v>0</v>
          </cell>
          <cell r="AN78">
            <v>0</v>
          </cell>
          <cell r="AO78">
            <v>0</v>
          </cell>
          <cell r="AP78">
            <v>235190</v>
          </cell>
          <cell r="AQ78">
            <v>0</v>
          </cell>
          <cell r="AR78">
            <v>120000</v>
          </cell>
          <cell r="AS78">
            <v>0</v>
          </cell>
          <cell r="AT78">
            <v>448150</v>
          </cell>
          <cell r="AU78">
            <v>803340</v>
          </cell>
          <cell r="CL78">
            <v>803340</v>
          </cell>
        </row>
        <row r="79">
          <cell r="B79">
            <v>1203</v>
          </cell>
          <cell r="C79">
            <v>85.04</v>
          </cell>
          <cell r="D79" t="str">
            <v>Đào Văn Thông</v>
          </cell>
          <cell r="E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X79">
            <v>0</v>
          </cell>
          <cell r="Z79">
            <v>0</v>
          </cell>
          <cell r="AE79">
            <v>0</v>
          </cell>
          <cell r="AG79">
            <v>0</v>
          </cell>
          <cell r="AH79">
            <v>0</v>
          </cell>
          <cell r="AL79">
            <v>0</v>
          </cell>
          <cell r="AN79">
            <v>0</v>
          </cell>
          <cell r="AO79">
            <v>0</v>
          </cell>
          <cell r="AP79">
            <v>64880</v>
          </cell>
          <cell r="AQ79">
            <v>800000</v>
          </cell>
          <cell r="AR79">
            <v>60000</v>
          </cell>
          <cell r="AS79">
            <v>0</v>
          </cell>
          <cell r="AT79">
            <v>425200.00000000006</v>
          </cell>
          <cell r="AU79">
            <v>1350080</v>
          </cell>
          <cell r="CL79">
            <v>1350080</v>
          </cell>
        </row>
        <row r="80">
          <cell r="B80">
            <v>1204</v>
          </cell>
          <cell r="C80">
            <v>87.3</v>
          </cell>
          <cell r="D80" t="str">
            <v>Phạm Thị Hạnh</v>
          </cell>
          <cell r="E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X80">
            <v>0</v>
          </cell>
          <cell r="Z80">
            <v>0</v>
          </cell>
          <cell r="AC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O80">
            <v>0</v>
          </cell>
          <cell r="AP80">
            <v>56770</v>
          </cell>
          <cell r="AQ80">
            <v>0</v>
          </cell>
          <cell r="AR80">
            <v>120000</v>
          </cell>
          <cell r="AS80">
            <v>0</v>
          </cell>
          <cell r="AT80">
            <v>436500</v>
          </cell>
          <cell r="AU80">
            <v>613270</v>
          </cell>
          <cell r="CL80">
            <v>613270</v>
          </cell>
        </row>
        <row r="81">
          <cell r="B81">
            <v>1205</v>
          </cell>
          <cell r="C81">
            <v>87.3</v>
          </cell>
          <cell r="D81" t="str">
            <v>Vũ Tiến Ngọc</v>
          </cell>
          <cell r="E81">
            <v>2191412</v>
          </cell>
          <cell r="J81">
            <v>0</v>
          </cell>
          <cell r="L81">
            <v>0</v>
          </cell>
          <cell r="Q81">
            <v>0</v>
          </cell>
          <cell r="S81">
            <v>0</v>
          </cell>
          <cell r="X81">
            <v>0</v>
          </cell>
          <cell r="Z81">
            <v>0</v>
          </cell>
          <cell r="AE81">
            <v>0</v>
          </cell>
          <cell r="AG81">
            <v>0</v>
          </cell>
          <cell r="AH81">
            <v>0</v>
          </cell>
          <cell r="AI81">
            <v>89210</v>
          </cell>
          <cell r="AJ81">
            <v>800000</v>
          </cell>
          <cell r="AK81">
            <v>180000</v>
          </cell>
          <cell r="AL81">
            <v>0</v>
          </cell>
          <cell r="AM81">
            <v>436500</v>
          </cell>
          <cell r="AN81">
            <v>1505710</v>
          </cell>
          <cell r="AO81">
            <v>0</v>
          </cell>
          <cell r="AP81">
            <v>97320</v>
          </cell>
          <cell r="AQ81">
            <v>800000</v>
          </cell>
          <cell r="AR81">
            <v>180000</v>
          </cell>
          <cell r="AS81">
            <v>0</v>
          </cell>
          <cell r="AT81">
            <v>436500</v>
          </cell>
          <cell r="AU81">
            <v>1513820</v>
          </cell>
          <cell r="CL81">
            <v>5210942</v>
          </cell>
        </row>
        <row r="82">
          <cell r="B82">
            <v>1206</v>
          </cell>
          <cell r="C82">
            <v>87.3</v>
          </cell>
          <cell r="D82" t="str">
            <v>Phạm Văn Dũng</v>
          </cell>
          <cell r="E82">
            <v>792700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O82">
            <v>0</v>
          </cell>
          <cell r="S82">
            <v>0</v>
          </cell>
          <cell r="V82">
            <v>0</v>
          </cell>
          <cell r="Z82">
            <v>0</v>
          </cell>
          <cell r="AC82">
            <v>0</v>
          </cell>
          <cell r="AG82">
            <v>0</v>
          </cell>
          <cell r="AH82">
            <v>0</v>
          </cell>
          <cell r="AJ82">
            <v>0</v>
          </cell>
          <cell r="AN82">
            <v>0</v>
          </cell>
          <cell r="AO82">
            <v>0</v>
          </cell>
          <cell r="AP82">
            <v>64880</v>
          </cell>
          <cell r="AQ82">
            <v>0</v>
          </cell>
          <cell r="AR82">
            <v>60000</v>
          </cell>
          <cell r="AS82">
            <v>25000</v>
          </cell>
          <cell r="AT82">
            <v>436500</v>
          </cell>
          <cell r="AU82">
            <v>586380</v>
          </cell>
          <cell r="CL82">
            <v>1379080</v>
          </cell>
        </row>
        <row r="83">
          <cell r="B83">
            <v>1207</v>
          </cell>
          <cell r="C83">
            <v>87.3</v>
          </cell>
          <cell r="D83" t="str">
            <v>Nguyễn Thị Hương</v>
          </cell>
          <cell r="E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V83">
            <v>0</v>
          </cell>
          <cell r="Z83">
            <v>0</v>
          </cell>
          <cell r="AC83">
            <v>0</v>
          </cell>
          <cell r="AG83">
            <v>0</v>
          </cell>
          <cell r="AH83">
            <v>0</v>
          </cell>
          <cell r="AJ83">
            <v>0</v>
          </cell>
          <cell r="AN83">
            <v>0</v>
          </cell>
          <cell r="AO83">
            <v>0</v>
          </cell>
          <cell r="AP83">
            <v>145980</v>
          </cell>
          <cell r="AQ83">
            <v>0</v>
          </cell>
          <cell r="AR83">
            <v>180000</v>
          </cell>
          <cell r="AS83">
            <v>25000</v>
          </cell>
          <cell r="AT83">
            <v>436500</v>
          </cell>
          <cell r="AU83">
            <v>787480</v>
          </cell>
          <cell r="CL83">
            <v>787480</v>
          </cell>
        </row>
        <row r="84">
          <cell r="B84">
            <v>1208</v>
          </cell>
          <cell r="C84">
            <v>85.04</v>
          </cell>
          <cell r="D84" t="str">
            <v>Trần Thị Minh Nguyệt</v>
          </cell>
          <cell r="E84">
            <v>3911976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U84">
            <v>64880</v>
          </cell>
          <cell r="V84">
            <v>0</v>
          </cell>
          <cell r="W84">
            <v>0</v>
          </cell>
          <cell r="X84">
            <v>0</v>
          </cell>
          <cell r="Y84">
            <v>425200.00000000006</v>
          </cell>
          <cell r="Z84">
            <v>490080.00000000006</v>
          </cell>
          <cell r="AB84">
            <v>56770</v>
          </cell>
          <cell r="AC84">
            <v>0</v>
          </cell>
          <cell r="AD84">
            <v>60000</v>
          </cell>
          <cell r="AE84">
            <v>0</v>
          </cell>
          <cell r="AF84">
            <v>425200.00000000006</v>
          </cell>
          <cell r="AG84">
            <v>541970</v>
          </cell>
          <cell r="AH84">
            <v>0</v>
          </cell>
          <cell r="AI84">
            <v>64880</v>
          </cell>
          <cell r="AJ84">
            <v>0</v>
          </cell>
          <cell r="AK84">
            <v>60000</v>
          </cell>
          <cell r="AL84">
            <v>0</v>
          </cell>
          <cell r="AM84">
            <v>425200.00000000006</v>
          </cell>
          <cell r="AN84">
            <v>550080</v>
          </cell>
          <cell r="AO84">
            <v>0</v>
          </cell>
          <cell r="AP84">
            <v>72990</v>
          </cell>
          <cell r="AQ84">
            <v>0</v>
          </cell>
          <cell r="AR84">
            <v>60000</v>
          </cell>
          <cell r="AS84">
            <v>0</v>
          </cell>
          <cell r="AT84">
            <v>425200.00000000006</v>
          </cell>
          <cell r="AU84">
            <v>558190</v>
          </cell>
          <cell r="CL84">
            <v>6052296</v>
          </cell>
        </row>
        <row r="85">
          <cell r="B85">
            <v>1209</v>
          </cell>
          <cell r="C85">
            <v>89.63</v>
          </cell>
          <cell r="D85" t="str">
            <v>Phạm Việt Đức</v>
          </cell>
          <cell r="E85">
            <v>1235003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O85">
            <v>0</v>
          </cell>
          <cell r="Q85">
            <v>0</v>
          </cell>
          <cell r="S85">
            <v>0</v>
          </cell>
          <cell r="V85">
            <v>0</v>
          </cell>
          <cell r="X85">
            <v>0</v>
          </cell>
          <cell r="Z85">
            <v>0</v>
          </cell>
          <cell r="AC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L85">
            <v>0</v>
          </cell>
          <cell r="AN85">
            <v>0</v>
          </cell>
          <cell r="AO85">
            <v>0</v>
          </cell>
          <cell r="AP85">
            <v>121650</v>
          </cell>
          <cell r="AQ85">
            <v>0</v>
          </cell>
          <cell r="AR85">
            <v>120000</v>
          </cell>
          <cell r="AS85">
            <v>0</v>
          </cell>
          <cell r="AT85">
            <v>448150</v>
          </cell>
          <cell r="AU85">
            <v>689800</v>
          </cell>
          <cell r="CL85">
            <v>1924803</v>
          </cell>
        </row>
        <row r="86">
          <cell r="B86">
            <v>1210</v>
          </cell>
          <cell r="C86">
            <v>103.53</v>
          </cell>
          <cell r="D86" t="str">
            <v>Ngô Duy Thịnh</v>
          </cell>
          <cell r="E86">
            <v>2087161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V86">
            <v>0</v>
          </cell>
          <cell r="X86">
            <v>0</v>
          </cell>
          <cell r="Z86">
            <v>0</v>
          </cell>
          <cell r="AC86">
            <v>0</v>
          </cell>
          <cell r="AG86">
            <v>0</v>
          </cell>
          <cell r="AH86">
            <v>0</v>
          </cell>
          <cell r="AJ86">
            <v>0</v>
          </cell>
          <cell r="AN86">
            <v>0</v>
          </cell>
          <cell r="AO86">
            <v>0</v>
          </cell>
          <cell r="AP86">
            <v>72990</v>
          </cell>
          <cell r="AQ86">
            <v>0</v>
          </cell>
          <cell r="AR86">
            <v>120000</v>
          </cell>
          <cell r="AS86">
            <v>25000</v>
          </cell>
          <cell r="AT86">
            <v>517650</v>
          </cell>
          <cell r="AU86">
            <v>735640</v>
          </cell>
          <cell r="CL86">
            <v>2822801</v>
          </cell>
        </row>
        <row r="87">
          <cell r="B87">
            <v>1301</v>
          </cell>
          <cell r="C87">
            <v>103.53</v>
          </cell>
          <cell r="D87" t="str">
            <v>Nguyễn Đức Thắng</v>
          </cell>
          <cell r="E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X87">
            <v>0</v>
          </cell>
          <cell r="Z87">
            <v>0</v>
          </cell>
          <cell r="AE87">
            <v>0</v>
          </cell>
          <cell r="AG87">
            <v>0</v>
          </cell>
          <cell r="AH87">
            <v>0</v>
          </cell>
          <cell r="AI87">
            <v>64880</v>
          </cell>
          <cell r="AJ87">
            <v>1600000</v>
          </cell>
          <cell r="AK87">
            <v>180000</v>
          </cell>
          <cell r="AL87">
            <v>0</v>
          </cell>
          <cell r="AM87">
            <v>517650</v>
          </cell>
          <cell r="AN87">
            <v>2362530</v>
          </cell>
          <cell r="AO87">
            <v>0</v>
          </cell>
          <cell r="AP87">
            <v>81100</v>
          </cell>
          <cell r="AQ87">
            <v>1600000</v>
          </cell>
          <cell r="AR87">
            <v>180000</v>
          </cell>
          <cell r="AS87">
            <v>0</v>
          </cell>
          <cell r="AT87">
            <v>517650</v>
          </cell>
          <cell r="AU87">
            <v>2378750</v>
          </cell>
          <cell r="CL87">
            <v>4741280</v>
          </cell>
        </row>
        <row r="88">
          <cell r="B88">
            <v>1302</v>
          </cell>
          <cell r="C88">
            <v>89.63</v>
          </cell>
          <cell r="D88" t="str">
            <v>Nguyễn Ngọc Toàn</v>
          </cell>
          <cell r="E88">
            <v>11705007</v>
          </cell>
          <cell r="G88">
            <v>0</v>
          </cell>
          <cell r="H88">
            <v>0</v>
          </cell>
          <cell r="I88">
            <v>60000</v>
          </cell>
          <cell r="J88">
            <v>0</v>
          </cell>
          <cell r="K88">
            <v>448150</v>
          </cell>
          <cell r="L88">
            <v>508150</v>
          </cell>
          <cell r="N88">
            <v>24330</v>
          </cell>
          <cell r="O88">
            <v>0</v>
          </cell>
          <cell r="P88">
            <v>0</v>
          </cell>
          <cell r="Q88">
            <v>0</v>
          </cell>
          <cell r="R88">
            <v>448150</v>
          </cell>
          <cell r="S88">
            <v>472480</v>
          </cell>
          <cell r="V88">
            <v>0</v>
          </cell>
          <cell r="W88">
            <v>0</v>
          </cell>
          <cell r="Z88">
            <v>0</v>
          </cell>
          <cell r="AC88">
            <v>0</v>
          </cell>
          <cell r="AD88">
            <v>0</v>
          </cell>
          <cell r="AG88">
            <v>0</v>
          </cell>
          <cell r="AH88">
            <v>0</v>
          </cell>
          <cell r="AI88">
            <v>97320</v>
          </cell>
          <cell r="AJ88">
            <v>0</v>
          </cell>
          <cell r="AK88">
            <v>60000</v>
          </cell>
          <cell r="AL88">
            <v>50000</v>
          </cell>
          <cell r="AM88">
            <v>448150</v>
          </cell>
          <cell r="AN88">
            <v>655470</v>
          </cell>
          <cell r="AO88">
            <v>0</v>
          </cell>
          <cell r="AP88">
            <v>81100</v>
          </cell>
          <cell r="AQ88">
            <v>0</v>
          </cell>
          <cell r="AR88">
            <v>60000</v>
          </cell>
          <cell r="AS88">
            <v>50000</v>
          </cell>
          <cell r="AT88">
            <v>448150</v>
          </cell>
          <cell r="AU88">
            <v>639250</v>
          </cell>
          <cell r="CL88">
            <v>13980357</v>
          </cell>
        </row>
        <row r="89">
          <cell r="B89">
            <v>1303</v>
          </cell>
          <cell r="C89">
            <v>85.04</v>
          </cell>
          <cell r="D89" t="str">
            <v>Nguyễn Thị Mai</v>
          </cell>
          <cell r="E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O89">
            <v>0</v>
          </cell>
          <cell r="S89">
            <v>0</v>
          </cell>
          <cell r="V89">
            <v>0</v>
          </cell>
          <cell r="Z89">
            <v>0</v>
          </cell>
          <cell r="AC89">
            <v>0</v>
          </cell>
          <cell r="AG89">
            <v>0</v>
          </cell>
          <cell r="AH89">
            <v>0</v>
          </cell>
          <cell r="AI89">
            <v>40550</v>
          </cell>
          <cell r="AJ89">
            <v>0</v>
          </cell>
          <cell r="AK89">
            <v>120000</v>
          </cell>
          <cell r="AL89">
            <v>0</v>
          </cell>
          <cell r="AM89">
            <v>425200.00000000006</v>
          </cell>
          <cell r="AN89">
            <v>585750</v>
          </cell>
          <cell r="AO89">
            <v>0</v>
          </cell>
          <cell r="AP89">
            <v>48660</v>
          </cell>
          <cell r="AQ89">
            <v>0</v>
          </cell>
          <cell r="AR89">
            <v>120000</v>
          </cell>
          <cell r="AS89">
            <v>0</v>
          </cell>
          <cell r="AT89">
            <v>425200.00000000006</v>
          </cell>
          <cell r="AU89">
            <v>593860</v>
          </cell>
          <cell r="CL89">
            <v>1179610</v>
          </cell>
        </row>
        <row r="90">
          <cell r="B90">
            <v>1304</v>
          </cell>
          <cell r="C90">
            <v>87.3</v>
          </cell>
          <cell r="D90" t="str">
            <v>Nguyễn Tiến Luân</v>
          </cell>
          <cell r="E90">
            <v>7420500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436500</v>
          </cell>
          <cell r="L90">
            <v>436500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436500</v>
          </cell>
          <cell r="S90">
            <v>436500</v>
          </cell>
          <cell r="Z90">
            <v>0</v>
          </cell>
          <cell r="AG90">
            <v>0</v>
          </cell>
          <cell r="AH90">
            <v>0</v>
          </cell>
          <cell r="AN90">
            <v>0</v>
          </cell>
          <cell r="AO90">
            <v>0</v>
          </cell>
          <cell r="AP90">
            <v>81100</v>
          </cell>
          <cell r="AQ90">
            <v>800000</v>
          </cell>
          <cell r="AR90">
            <v>120000</v>
          </cell>
          <cell r="AS90">
            <v>50000</v>
          </cell>
          <cell r="AT90">
            <v>436500</v>
          </cell>
          <cell r="AU90">
            <v>1487600</v>
          </cell>
          <cell r="CL90">
            <v>9781100</v>
          </cell>
        </row>
        <row r="91">
          <cell r="B91">
            <v>1305</v>
          </cell>
          <cell r="C91">
            <v>87.3</v>
          </cell>
          <cell r="D91" t="str">
            <v>Nguyễn Văn Nam</v>
          </cell>
          <cell r="E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Q91">
            <v>0</v>
          </cell>
          <cell r="S91">
            <v>0</v>
          </cell>
          <cell r="X91">
            <v>0</v>
          </cell>
          <cell r="Z91">
            <v>0</v>
          </cell>
          <cell r="AE91">
            <v>0</v>
          </cell>
          <cell r="AG91">
            <v>0</v>
          </cell>
          <cell r="AH91">
            <v>0</v>
          </cell>
          <cell r="AL91">
            <v>0</v>
          </cell>
          <cell r="AN91">
            <v>0</v>
          </cell>
          <cell r="AO91">
            <v>0</v>
          </cell>
          <cell r="AP91">
            <v>89210</v>
          </cell>
          <cell r="AQ91">
            <v>2400000</v>
          </cell>
          <cell r="AR91">
            <v>120000</v>
          </cell>
          <cell r="AS91">
            <v>0</v>
          </cell>
          <cell r="AT91">
            <v>436500</v>
          </cell>
          <cell r="AU91">
            <v>3045710</v>
          </cell>
          <cell r="CL91">
            <v>3045710</v>
          </cell>
        </row>
        <row r="92">
          <cell r="B92">
            <v>1306</v>
          </cell>
          <cell r="C92">
            <v>87.3</v>
          </cell>
          <cell r="D92" t="str">
            <v>Nguyễn Huy Thắng</v>
          </cell>
          <cell r="E92">
            <v>20187108</v>
          </cell>
          <cell r="G92">
            <v>48660</v>
          </cell>
          <cell r="H92">
            <v>800000</v>
          </cell>
          <cell r="I92">
            <v>60000</v>
          </cell>
          <cell r="J92">
            <v>0</v>
          </cell>
          <cell r="K92">
            <v>436500</v>
          </cell>
          <cell r="L92">
            <v>1345160</v>
          </cell>
          <cell r="N92">
            <v>56770</v>
          </cell>
          <cell r="O92">
            <v>800000</v>
          </cell>
          <cell r="P92">
            <v>60000</v>
          </cell>
          <cell r="Q92">
            <v>0</v>
          </cell>
          <cell r="R92">
            <v>436500</v>
          </cell>
          <cell r="S92">
            <v>1353270</v>
          </cell>
          <cell r="U92">
            <v>56770</v>
          </cell>
          <cell r="V92">
            <v>800000</v>
          </cell>
          <cell r="W92">
            <v>60000</v>
          </cell>
          <cell r="X92">
            <v>0</v>
          </cell>
          <cell r="Y92">
            <v>436500</v>
          </cell>
          <cell r="Z92">
            <v>1353270</v>
          </cell>
          <cell r="AB92">
            <v>64880</v>
          </cell>
          <cell r="AC92">
            <v>800000</v>
          </cell>
          <cell r="AD92">
            <v>60000</v>
          </cell>
          <cell r="AE92">
            <v>0</v>
          </cell>
          <cell r="AF92">
            <v>436500</v>
          </cell>
          <cell r="AG92">
            <v>1361380</v>
          </cell>
          <cell r="AH92">
            <v>0</v>
          </cell>
          <cell r="AI92">
            <v>64880</v>
          </cell>
          <cell r="AJ92">
            <v>800000</v>
          </cell>
          <cell r="AK92">
            <v>60000</v>
          </cell>
          <cell r="AL92">
            <v>0</v>
          </cell>
          <cell r="AM92">
            <v>436500</v>
          </cell>
          <cell r="AN92">
            <v>1361380</v>
          </cell>
          <cell r="AO92">
            <v>0</v>
          </cell>
          <cell r="AP92">
            <v>56770</v>
          </cell>
          <cell r="AQ92">
            <v>800000</v>
          </cell>
          <cell r="AR92">
            <v>60000</v>
          </cell>
          <cell r="AS92">
            <v>0</v>
          </cell>
          <cell r="AT92">
            <v>436500</v>
          </cell>
          <cell r="AU92">
            <v>1353270</v>
          </cell>
          <cell r="CL92">
            <v>28314838</v>
          </cell>
        </row>
        <row r="93">
          <cell r="B93">
            <v>1307</v>
          </cell>
          <cell r="C93">
            <v>87.3</v>
          </cell>
          <cell r="D93" t="str">
            <v>Trần Minh Huân</v>
          </cell>
          <cell r="E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V93">
            <v>0</v>
          </cell>
          <cell r="X93">
            <v>0</v>
          </cell>
          <cell r="Z93">
            <v>0</v>
          </cell>
          <cell r="AC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O93">
            <v>0</v>
          </cell>
          <cell r="AP93">
            <v>89210</v>
          </cell>
          <cell r="AQ93">
            <v>0</v>
          </cell>
          <cell r="AR93">
            <v>120000</v>
          </cell>
          <cell r="AS93">
            <v>0</v>
          </cell>
          <cell r="AT93">
            <v>436500</v>
          </cell>
          <cell r="AU93">
            <v>645710</v>
          </cell>
          <cell r="CL93">
            <v>645710</v>
          </cell>
        </row>
        <row r="94">
          <cell r="B94">
            <v>1308</v>
          </cell>
          <cell r="C94">
            <v>85.04</v>
          </cell>
          <cell r="D94" t="str">
            <v>Lê Phương Hoa</v>
          </cell>
          <cell r="E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V94">
            <v>0</v>
          </cell>
          <cell r="X94">
            <v>0</v>
          </cell>
          <cell r="Z94">
            <v>0</v>
          </cell>
          <cell r="AC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O94">
            <v>0</v>
          </cell>
          <cell r="AP94">
            <v>40550</v>
          </cell>
          <cell r="AQ94">
            <v>0</v>
          </cell>
          <cell r="AR94">
            <v>120000</v>
          </cell>
          <cell r="AS94">
            <v>0</v>
          </cell>
          <cell r="AT94">
            <v>425200.00000000006</v>
          </cell>
          <cell r="AU94">
            <v>585750</v>
          </cell>
          <cell r="CL94">
            <v>585750</v>
          </cell>
        </row>
        <row r="95">
          <cell r="B95">
            <v>1309</v>
          </cell>
          <cell r="C95">
            <v>89.63</v>
          </cell>
          <cell r="D95" t="str">
            <v>Nguyễn Văn Chiến</v>
          </cell>
          <cell r="E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U95">
            <v>89210</v>
          </cell>
          <cell r="V95">
            <v>0</v>
          </cell>
          <cell r="W95">
            <v>180000</v>
          </cell>
          <cell r="X95">
            <v>50000</v>
          </cell>
          <cell r="Y95">
            <v>448150</v>
          </cell>
          <cell r="Z95">
            <v>767360</v>
          </cell>
          <cell r="AB95">
            <v>89210</v>
          </cell>
          <cell r="AC95">
            <v>0</v>
          </cell>
          <cell r="AD95">
            <v>180000</v>
          </cell>
          <cell r="AE95">
            <v>50000</v>
          </cell>
          <cell r="AF95">
            <v>448150</v>
          </cell>
          <cell r="AG95">
            <v>767360</v>
          </cell>
          <cell r="AH95">
            <v>0</v>
          </cell>
          <cell r="AI95">
            <v>89210</v>
          </cell>
          <cell r="AJ95">
            <v>0</v>
          </cell>
          <cell r="AK95">
            <v>120000</v>
          </cell>
          <cell r="AL95">
            <v>50000</v>
          </cell>
          <cell r="AM95">
            <v>448150</v>
          </cell>
          <cell r="AN95">
            <v>707360</v>
          </cell>
          <cell r="AO95">
            <v>0</v>
          </cell>
          <cell r="AP95">
            <v>72990</v>
          </cell>
          <cell r="AQ95">
            <v>0</v>
          </cell>
          <cell r="AR95">
            <v>120000</v>
          </cell>
          <cell r="AS95">
            <v>50000</v>
          </cell>
          <cell r="AT95">
            <v>448150</v>
          </cell>
          <cell r="AU95">
            <v>691140</v>
          </cell>
          <cell r="CL95">
            <v>2933220</v>
          </cell>
        </row>
        <row r="96">
          <cell r="B96">
            <v>1310</v>
          </cell>
          <cell r="E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CL96">
            <v>0</v>
          </cell>
        </row>
        <row r="97">
          <cell r="B97">
            <v>1401</v>
          </cell>
          <cell r="C97">
            <v>103.53</v>
          </cell>
          <cell r="D97" t="str">
            <v>Hoàng Thị Ninh</v>
          </cell>
          <cell r="E97">
            <v>11012333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517650</v>
          </cell>
          <cell r="L97">
            <v>517650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517650</v>
          </cell>
          <cell r="S97">
            <v>517650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517650</v>
          </cell>
          <cell r="Z97">
            <v>517650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517650</v>
          </cell>
          <cell r="AG97">
            <v>517650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517650</v>
          </cell>
          <cell r="AN97">
            <v>517650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517650</v>
          </cell>
          <cell r="AU97">
            <v>517650</v>
          </cell>
          <cell r="CL97">
            <v>14118233</v>
          </cell>
        </row>
        <row r="98">
          <cell r="B98">
            <v>1402</v>
          </cell>
          <cell r="C98">
            <v>89.63</v>
          </cell>
          <cell r="D98" t="str">
            <v>Nguyễn Đức Hoàn</v>
          </cell>
          <cell r="E98">
            <v>22390309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448150</v>
          </cell>
          <cell r="L98">
            <v>448150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448150</v>
          </cell>
          <cell r="S98">
            <v>448150</v>
          </cell>
          <cell r="V98">
            <v>0</v>
          </cell>
          <cell r="X98">
            <v>0</v>
          </cell>
          <cell r="Y98">
            <v>448150</v>
          </cell>
          <cell r="Z98">
            <v>448150</v>
          </cell>
          <cell r="AC98">
            <v>0</v>
          </cell>
          <cell r="AE98">
            <v>0</v>
          </cell>
          <cell r="AF98">
            <v>448150</v>
          </cell>
          <cell r="AG98">
            <v>448150</v>
          </cell>
          <cell r="AH98">
            <v>0</v>
          </cell>
          <cell r="AI98">
            <v>202750</v>
          </cell>
          <cell r="AJ98">
            <v>0</v>
          </cell>
          <cell r="AK98">
            <v>60000</v>
          </cell>
          <cell r="AL98">
            <v>0</v>
          </cell>
          <cell r="AM98">
            <v>448150</v>
          </cell>
          <cell r="AN98">
            <v>710900</v>
          </cell>
          <cell r="AO98">
            <v>0</v>
          </cell>
          <cell r="AP98">
            <v>121650</v>
          </cell>
          <cell r="AQ98">
            <v>0</v>
          </cell>
          <cell r="AR98">
            <v>60000</v>
          </cell>
          <cell r="AS98">
            <v>0</v>
          </cell>
          <cell r="AT98">
            <v>448150</v>
          </cell>
          <cell r="AU98">
            <v>629800</v>
          </cell>
          <cell r="CL98">
            <v>25523609</v>
          </cell>
        </row>
        <row r="99">
          <cell r="B99">
            <v>1403</v>
          </cell>
          <cell r="C99">
            <v>85.04</v>
          </cell>
          <cell r="D99" t="str">
            <v>Nguyễn Thị Thu Hằng</v>
          </cell>
          <cell r="E99">
            <v>14758078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425200.00000000006</v>
          </cell>
          <cell r="L99">
            <v>425200.00000000006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425200.00000000006</v>
          </cell>
          <cell r="S99">
            <v>425200.00000000006</v>
          </cell>
          <cell r="V99">
            <v>0</v>
          </cell>
          <cell r="X99">
            <v>0</v>
          </cell>
          <cell r="Y99">
            <v>425200.00000000006</v>
          </cell>
          <cell r="Z99">
            <v>425200.00000000006</v>
          </cell>
          <cell r="AC99">
            <v>0</v>
          </cell>
          <cell r="AE99">
            <v>0</v>
          </cell>
          <cell r="AF99">
            <v>425200.00000000006</v>
          </cell>
          <cell r="AG99">
            <v>425200.00000000006</v>
          </cell>
          <cell r="AH99">
            <v>0</v>
          </cell>
          <cell r="AJ99">
            <v>0</v>
          </cell>
          <cell r="AL99">
            <v>0</v>
          </cell>
          <cell r="AM99">
            <v>425200.00000000006</v>
          </cell>
          <cell r="AN99">
            <v>425200.00000000006</v>
          </cell>
          <cell r="AO99">
            <v>0</v>
          </cell>
          <cell r="AP99">
            <v>154090</v>
          </cell>
          <cell r="AQ99">
            <v>0</v>
          </cell>
          <cell r="AR99">
            <v>60000</v>
          </cell>
          <cell r="AS99">
            <v>0</v>
          </cell>
          <cell r="AT99">
            <v>425200.00000000006</v>
          </cell>
          <cell r="AU99">
            <v>639290</v>
          </cell>
          <cell r="CL99">
            <v>17523368</v>
          </cell>
        </row>
        <row r="100">
          <cell r="B100">
            <v>1404</v>
          </cell>
          <cell r="C100">
            <v>87.3</v>
          </cell>
          <cell r="D100" t="str">
            <v>Phạm Thế Hiển</v>
          </cell>
          <cell r="E100">
            <v>14265284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436500</v>
          </cell>
          <cell r="L100">
            <v>436500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436500</v>
          </cell>
          <cell r="S100">
            <v>436500</v>
          </cell>
          <cell r="V100">
            <v>0</v>
          </cell>
          <cell r="X100">
            <v>0</v>
          </cell>
          <cell r="Y100">
            <v>436500</v>
          </cell>
          <cell r="Z100">
            <v>436500</v>
          </cell>
          <cell r="AC100">
            <v>0</v>
          </cell>
          <cell r="AE100">
            <v>0</v>
          </cell>
          <cell r="AF100">
            <v>436500</v>
          </cell>
          <cell r="AG100">
            <v>436500</v>
          </cell>
          <cell r="AH100">
            <v>0</v>
          </cell>
          <cell r="AJ100">
            <v>0</v>
          </cell>
          <cell r="AL100">
            <v>0</v>
          </cell>
          <cell r="AM100">
            <v>436500</v>
          </cell>
          <cell r="AN100">
            <v>436500</v>
          </cell>
          <cell r="AO100">
            <v>0</v>
          </cell>
          <cell r="AP100">
            <v>137870</v>
          </cell>
          <cell r="AQ100">
            <v>0</v>
          </cell>
          <cell r="AR100">
            <v>60000</v>
          </cell>
          <cell r="AS100">
            <v>0</v>
          </cell>
          <cell r="AT100">
            <v>436500</v>
          </cell>
          <cell r="AU100">
            <v>634370</v>
          </cell>
          <cell r="CL100">
            <v>17082154</v>
          </cell>
        </row>
        <row r="101">
          <cell r="B101">
            <v>1405</v>
          </cell>
          <cell r="C101">
            <v>87.3</v>
          </cell>
          <cell r="D101" t="str">
            <v>Trần Quang Minh</v>
          </cell>
          <cell r="E101">
            <v>0</v>
          </cell>
          <cell r="H101">
            <v>0</v>
          </cell>
          <cell r="J101">
            <v>0</v>
          </cell>
          <cell r="L101">
            <v>0</v>
          </cell>
          <cell r="O101">
            <v>0</v>
          </cell>
          <cell r="Q101">
            <v>0</v>
          </cell>
          <cell r="S101">
            <v>0</v>
          </cell>
          <cell r="V101">
            <v>0</v>
          </cell>
          <cell r="X101">
            <v>0</v>
          </cell>
          <cell r="Z101">
            <v>0</v>
          </cell>
          <cell r="AC101">
            <v>0</v>
          </cell>
          <cell r="AE101">
            <v>0</v>
          </cell>
          <cell r="AG101">
            <v>0</v>
          </cell>
          <cell r="AH101">
            <v>0</v>
          </cell>
          <cell r="AI101">
            <v>32440</v>
          </cell>
          <cell r="AJ101">
            <v>0</v>
          </cell>
          <cell r="AK101">
            <v>60000</v>
          </cell>
          <cell r="AL101">
            <v>0</v>
          </cell>
          <cell r="AM101">
            <v>436500</v>
          </cell>
          <cell r="AN101">
            <v>528940</v>
          </cell>
          <cell r="AO101">
            <v>0</v>
          </cell>
          <cell r="AP101">
            <v>24330</v>
          </cell>
          <cell r="AQ101">
            <v>0</v>
          </cell>
          <cell r="AR101">
            <v>60000</v>
          </cell>
          <cell r="AS101">
            <v>0</v>
          </cell>
          <cell r="AT101">
            <v>436500</v>
          </cell>
          <cell r="AU101">
            <v>520830</v>
          </cell>
          <cell r="CL101">
            <v>1049770</v>
          </cell>
        </row>
        <row r="102">
          <cell r="B102">
            <v>1406</v>
          </cell>
          <cell r="C102">
            <v>87.3</v>
          </cell>
          <cell r="D102" t="str">
            <v>Trần Văn Trung</v>
          </cell>
          <cell r="E102">
            <v>5526620</v>
          </cell>
          <cell r="G102">
            <v>72990</v>
          </cell>
          <cell r="H102">
            <v>800000</v>
          </cell>
          <cell r="I102">
            <v>60000</v>
          </cell>
          <cell r="J102">
            <v>0</v>
          </cell>
          <cell r="K102">
            <v>436500</v>
          </cell>
          <cell r="L102">
            <v>1369490</v>
          </cell>
          <cell r="N102">
            <v>81100</v>
          </cell>
          <cell r="O102">
            <v>800000</v>
          </cell>
          <cell r="P102">
            <v>60000</v>
          </cell>
          <cell r="Q102">
            <v>0</v>
          </cell>
          <cell r="R102">
            <v>436500</v>
          </cell>
          <cell r="S102">
            <v>1377600</v>
          </cell>
          <cell r="U102">
            <v>81100</v>
          </cell>
          <cell r="V102">
            <v>800000</v>
          </cell>
          <cell r="W102">
            <v>60000</v>
          </cell>
          <cell r="X102">
            <v>0</v>
          </cell>
          <cell r="Y102">
            <v>436500</v>
          </cell>
          <cell r="Z102">
            <v>1377600</v>
          </cell>
          <cell r="AB102">
            <v>89210</v>
          </cell>
          <cell r="AC102">
            <v>800000</v>
          </cell>
          <cell r="AD102">
            <v>60000</v>
          </cell>
          <cell r="AE102">
            <v>0</v>
          </cell>
          <cell r="AF102">
            <v>436500</v>
          </cell>
          <cell r="AG102">
            <v>1385710</v>
          </cell>
          <cell r="AH102">
            <v>0</v>
          </cell>
          <cell r="AI102">
            <v>97320</v>
          </cell>
          <cell r="AJ102">
            <v>800000</v>
          </cell>
          <cell r="AK102">
            <v>60000</v>
          </cell>
          <cell r="AL102">
            <v>0</v>
          </cell>
          <cell r="AM102">
            <v>436500</v>
          </cell>
          <cell r="AN102">
            <v>1393820</v>
          </cell>
          <cell r="AO102">
            <v>0</v>
          </cell>
          <cell r="AP102">
            <v>121650</v>
          </cell>
          <cell r="AQ102">
            <v>800000</v>
          </cell>
          <cell r="AR102">
            <v>60000</v>
          </cell>
          <cell r="AS102">
            <v>0</v>
          </cell>
          <cell r="AT102">
            <v>436500</v>
          </cell>
          <cell r="AU102">
            <v>1418150</v>
          </cell>
          <cell r="CL102">
            <v>13848990</v>
          </cell>
        </row>
        <row r="103">
          <cell r="B103">
            <v>1407</v>
          </cell>
          <cell r="C103">
            <v>87.3</v>
          </cell>
          <cell r="D103" t="str">
            <v>Võ Thị Tuyết Nhung</v>
          </cell>
          <cell r="E103">
            <v>0</v>
          </cell>
          <cell r="H103">
            <v>0</v>
          </cell>
          <cell r="I103">
            <v>0</v>
          </cell>
          <cell r="J103">
            <v>0</v>
          </cell>
          <cell r="L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V103">
            <v>0</v>
          </cell>
          <cell r="W103">
            <v>0</v>
          </cell>
          <cell r="X103">
            <v>0</v>
          </cell>
          <cell r="Z103">
            <v>0</v>
          </cell>
          <cell r="AC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N103">
            <v>0</v>
          </cell>
          <cell r="AO103">
            <v>0</v>
          </cell>
          <cell r="AP103">
            <v>24330</v>
          </cell>
          <cell r="AQ103">
            <v>0</v>
          </cell>
          <cell r="AR103">
            <v>0</v>
          </cell>
          <cell r="AS103">
            <v>0</v>
          </cell>
          <cell r="AT103">
            <v>436500</v>
          </cell>
          <cell r="AU103">
            <v>460830</v>
          </cell>
          <cell r="CL103">
            <v>460830</v>
          </cell>
        </row>
        <row r="104">
          <cell r="B104">
            <v>1408</v>
          </cell>
          <cell r="C104">
            <v>85.04</v>
          </cell>
          <cell r="D104" t="str">
            <v>Vũ Minh Đức</v>
          </cell>
          <cell r="E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O104">
            <v>0</v>
          </cell>
          <cell r="S104">
            <v>0</v>
          </cell>
          <cell r="V104">
            <v>0</v>
          </cell>
          <cell r="Z104">
            <v>0</v>
          </cell>
          <cell r="AC104">
            <v>0</v>
          </cell>
          <cell r="AG104">
            <v>0</v>
          </cell>
          <cell r="AH104">
            <v>0</v>
          </cell>
          <cell r="AJ104">
            <v>0</v>
          </cell>
          <cell r="AN104">
            <v>0</v>
          </cell>
          <cell r="AO104">
            <v>0</v>
          </cell>
          <cell r="AP104">
            <v>64880</v>
          </cell>
          <cell r="AQ104">
            <v>0</v>
          </cell>
          <cell r="AR104">
            <v>180000</v>
          </cell>
          <cell r="AS104">
            <v>25000</v>
          </cell>
          <cell r="AT104">
            <v>425200.00000000006</v>
          </cell>
          <cell r="AU104">
            <v>695080</v>
          </cell>
          <cell r="CL104">
            <v>695080</v>
          </cell>
        </row>
        <row r="105">
          <cell r="B105">
            <v>1409</v>
          </cell>
          <cell r="C105">
            <v>89.63</v>
          </cell>
          <cell r="D105" t="str">
            <v>Ngô Đức Tài</v>
          </cell>
          <cell r="E105">
            <v>448150</v>
          </cell>
          <cell r="H105">
            <v>0</v>
          </cell>
          <cell r="I105">
            <v>0</v>
          </cell>
          <cell r="J105">
            <v>0</v>
          </cell>
          <cell r="K105">
            <v>448150</v>
          </cell>
          <cell r="L105">
            <v>448150</v>
          </cell>
          <cell r="O105">
            <v>0</v>
          </cell>
          <cell r="P105">
            <v>0</v>
          </cell>
          <cell r="Q105">
            <v>0</v>
          </cell>
          <cell r="R105">
            <v>448150</v>
          </cell>
          <cell r="S105">
            <v>448150</v>
          </cell>
          <cell r="V105">
            <v>0</v>
          </cell>
          <cell r="W105">
            <v>0</v>
          </cell>
          <cell r="X105">
            <v>0</v>
          </cell>
          <cell r="Y105">
            <v>448150</v>
          </cell>
          <cell r="Z105">
            <v>448150</v>
          </cell>
          <cell r="AC105">
            <v>0</v>
          </cell>
          <cell r="AD105">
            <v>0</v>
          </cell>
          <cell r="AE105">
            <v>0</v>
          </cell>
          <cell r="AF105">
            <v>448150</v>
          </cell>
          <cell r="AG105">
            <v>448150</v>
          </cell>
          <cell r="AH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448150</v>
          </cell>
          <cell r="AN105">
            <v>448150</v>
          </cell>
          <cell r="AO105">
            <v>0</v>
          </cell>
          <cell r="AP105">
            <v>64880</v>
          </cell>
          <cell r="AQ105">
            <v>0</v>
          </cell>
          <cell r="AR105">
            <v>0</v>
          </cell>
          <cell r="AS105">
            <v>0</v>
          </cell>
          <cell r="AT105">
            <v>448150</v>
          </cell>
          <cell r="AU105">
            <v>513030</v>
          </cell>
          <cell r="CL105">
            <v>3201930</v>
          </cell>
        </row>
        <row r="106">
          <cell r="B106">
            <v>1410</v>
          </cell>
          <cell r="C106">
            <v>103.53</v>
          </cell>
          <cell r="D106" t="str">
            <v>Tạ Thị Nguyên</v>
          </cell>
          <cell r="E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V106">
            <v>0</v>
          </cell>
          <cell r="X106">
            <v>0</v>
          </cell>
          <cell r="Z106">
            <v>0</v>
          </cell>
          <cell r="AC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O106">
            <v>0</v>
          </cell>
          <cell r="AP106">
            <v>40550</v>
          </cell>
          <cell r="AQ106">
            <v>0</v>
          </cell>
          <cell r="AR106">
            <v>60000</v>
          </cell>
          <cell r="AS106">
            <v>0</v>
          </cell>
          <cell r="AT106">
            <v>517650</v>
          </cell>
          <cell r="AU106">
            <v>618200</v>
          </cell>
          <cell r="CL106">
            <v>618200</v>
          </cell>
        </row>
        <row r="107">
          <cell r="B107">
            <v>1501</v>
          </cell>
          <cell r="C107">
            <v>103.53</v>
          </cell>
          <cell r="D107" t="str">
            <v>Nguyễn Ngọc Hưng</v>
          </cell>
          <cell r="E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X107">
            <v>0</v>
          </cell>
          <cell r="Z107">
            <v>0</v>
          </cell>
          <cell r="AG107">
            <v>0</v>
          </cell>
          <cell r="AH107">
            <v>0</v>
          </cell>
          <cell r="AN107">
            <v>0</v>
          </cell>
          <cell r="AO107">
            <v>0</v>
          </cell>
          <cell r="AP107">
            <v>80142</v>
          </cell>
          <cell r="AQ107">
            <v>1600000</v>
          </cell>
          <cell r="AR107">
            <v>240000</v>
          </cell>
          <cell r="AS107">
            <v>25000</v>
          </cell>
          <cell r="AT107">
            <v>517650</v>
          </cell>
          <cell r="AU107">
            <v>2462792</v>
          </cell>
          <cell r="CL107">
            <v>2462792</v>
          </cell>
        </row>
        <row r="108">
          <cell r="B108">
            <v>1502</v>
          </cell>
          <cell r="C108">
            <v>89.63</v>
          </cell>
          <cell r="D108" t="str">
            <v>Bùi Thị Phương Trang</v>
          </cell>
          <cell r="E108">
            <v>5377800</v>
          </cell>
          <cell r="J108">
            <v>0</v>
          </cell>
          <cell r="K108">
            <v>448150</v>
          </cell>
          <cell r="L108">
            <v>448150</v>
          </cell>
          <cell r="Q108">
            <v>0</v>
          </cell>
          <cell r="R108">
            <v>448150</v>
          </cell>
          <cell r="S108">
            <v>448150</v>
          </cell>
          <cell r="X108">
            <v>0</v>
          </cell>
          <cell r="Y108">
            <v>448150</v>
          </cell>
          <cell r="Z108">
            <v>448150</v>
          </cell>
          <cell r="AB108">
            <v>137870</v>
          </cell>
          <cell r="AC108">
            <v>800000</v>
          </cell>
          <cell r="AD108">
            <v>180000</v>
          </cell>
          <cell r="AE108">
            <v>0</v>
          </cell>
          <cell r="AF108">
            <v>448150</v>
          </cell>
          <cell r="AG108">
            <v>1566020</v>
          </cell>
          <cell r="AH108">
            <v>0</v>
          </cell>
          <cell r="AI108">
            <v>121650</v>
          </cell>
          <cell r="AJ108">
            <v>800000</v>
          </cell>
          <cell r="AK108">
            <v>120000</v>
          </cell>
          <cell r="AL108">
            <v>0</v>
          </cell>
          <cell r="AM108">
            <v>448150</v>
          </cell>
          <cell r="AN108">
            <v>1489800</v>
          </cell>
          <cell r="AO108">
            <v>0</v>
          </cell>
          <cell r="AP108">
            <v>129760</v>
          </cell>
          <cell r="AQ108">
            <v>800000</v>
          </cell>
          <cell r="AR108">
            <v>120000</v>
          </cell>
          <cell r="AS108">
            <v>0</v>
          </cell>
          <cell r="AT108">
            <v>448150</v>
          </cell>
          <cell r="AU108">
            <v>1497910</v>
          </cell>
          <cell r="CL108">
            <v>11275980</v>
          </cell>
        </row>
        <row r="109">
          <cell r="B109">
            <v>1503</v>
          </cell>
          <cell r="C109">
            <v>85.04</v>
          </cell>
          <cell r="D109" t="str">
            <v>Phạm Thị Hiển</v>
          </cell>
          <cell r="E109">
            <v>611725.4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X109">
            <v>0</v>
          </cell>
          <cell r="Z109">
            <v>0</v>
          </cell>
          <cell r="AE109">
            <v>0</v>
          </cell>
          <cell r="AG109">
            <v>0</v>
          </cell>
          <cell r="AH109">
            <v>0</v>
          </cell>
          <cell r="AI109">
            <v>40550</v>
          </cell>
          <cell r="AJ109">
            <v>0</v>
          </cell>
          <cell r="AK109">
            <v>60000</v>
          </cell>
          <cell r="AL109">
            <v>0</v>
          </cell>
          <cell r="AM109">
            <v>425200.00000000006</v>
          </cell>
          <cell r="AN109">
            <v>525750</v>
          </cell>
          <cell r="AO109">
            <v>0</v>
          </cell>
          <cell r="AP109">
            <v>0</v>
          </cell>
          <cell r="AQ109">
            <v>0</v>
          </cell>
          <cell r="AR109">
            <v>60000</v>
          </cell>
          <cell r="AS109">
            <v>0</v>
          </cell>
          <cell r="AT109">
            <v>425200.00000000006</v>
          </cell>
          <cell r="AU109">
            <v>485200.00000000006</v>
          </cell>
          <cell r="CL109">
            <v>1622675.4</v>
          </cell>
        </row>
        <row r="110">
          <cell r="B110">
            <v>1504</v>
          </cell>
          <cell r="C110">
            <v>87.3</v>
          </cell>
          <cell r="D110" t="str">
            <v>Vũ Mạnh Thước</v>
          </cell>
          <cell r="E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V110">
            <v>0</v>
          </cell>
          <cell r="X110">
            <v>0</v>
          </cell>
          <cell r="Z110">
            <v>0</v>
          </cell>
          <cell r="AC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L110">
            <v>0</v>
          </cell>
          <cell r="AN110">
            <v>0</v>
          </cell>
          <cell r="AO110">
            <v>0</v>
          </cell>
          <cell r="AP110">
            <v>129760</v>
          </cell>
          <cell r="AQ110">
            <v>0</v>
          </cell>
          <cell r="AR110">
            <v>120000</v>
          </cell>
          <cell r="AS110">
            <v>0</v>
          </cell>
          <cell r="AT110">
            <v>436500</v>
          </cell>
          <cell r="AU110">
            <v>686260</v>
          </cell>
          <cell r="CL110">
            <v>686260</v>
          </cell>
        </row>
        <row r="111">
          <cell r="B111">
            <v>1505</v>
          </cell>
          <cell r="C111">
            <v>87.3</v>
          </cell>
          <cell r="D111" t="str">
            <v>Nguyễn Đỗ Soát</v>
          </cell>
          <cell r="E111">
            <v>13342220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436500</v>
          </cell>
          <cell r="L111">
            <v>436500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436500</v>
          </cell>
          <cell r="S111">
            <v>436500</v>
          </cell>
          <cell r="V111">
            <v>0</v>
          </cell>
          <cell r="X111">
            <v>0</v>
          </cell>
          <cell r="Y111">
            <v>436500</v>
          </cell>
          <cell r="Z111">
            <v>436500</v>
          </cell>
          <cell r="AC111">
            <v>0</v>
          </cell>
          <cell r="AE111">
            <v>0</v>
          </cell>
          <cell r="AF111">
            <v>436500</v>
          </cell>
          <cell r="AG111">
            <v>436500</v>
          </cell>
          <cell r="AH111">
            <v>0</v>
          </cell>
          <cell r="AI111">
            <v>56770</v>
          </cell>
          <cell r="AJ111">
            <v>0</v>
          </cell>
          <cell r="AK111">
            <v>60000</v>
          </cell>
          <cell r="AL111">
            <v>0</v>
          </cell>
          <cell r="AM111">
            <v>436500</v>
          </cell>
          <cell r="AN111">
            <v>553270</v>
          </cell>
          <cell r="AO111">
            <v>0</v>
          </cell>
          <cell r="AP111">
            <v>48660</v>
          </cell>
          <cell r="AQ111">
            <v>0</v>
          </cell>
          <cell r="AR111">
            <v>60000</v>
          </cell>
          <cell r="AS111">
            <v>0</v>
          </cell>
          <cell r="AT111">
            <v>436500</v>
          </cell>
          <cell r="AU111">
            <v>545160</v>
          </cell>
          <cell r="CL111">
            <v>16186650</v>
          </cell>
        </row>
        <row r="112">
          <cell r="B112">
            <v>1506</v>
          </cell>
          <cell r="C112">
            <v>87.3</v>
          </cell>
          <cell r="D112" t="str">
            <v>Đào Thị Thúy Hằng</v>
          </cell>
          <cell r="E112">
            <v>13239217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436500</v>
          </cell>
          <cell r="L112">
            <v>436500</v>
          </cell>
          <cell r="R112">
            <v>436500</v>
          </cell>
          <cell r="S112">
            <v>436500</v>
          </cell>
          <cell r="Y112">
            <v>436500</v>
          </cell>
          <cell r="Z112">
            <v>436500</v>
          </cell>
          <cell r="AF112">
            <v>436500</v>
          </cell>
          <cell r="AG112">
            <v>436500</v>
          </cell>
          <cell r="AH112">
            <v>0</v>
          </cell>
          <cell r="AN112">
            <v>0</v>
          </cell>
          <cell r="AO112">
            <v>0</v>
          </cell>
          <cell r="AP112">
            <v>97320</v>
          </cell>
          <cell r="AQ112">
            <v>800000</v>
          </cell>
          <cell r="AR112">
            <v>120000</v>
          </cell>
          <cell r="AS112">
            <v>25000</v>
          </cell>
          <cell r="AT112">
            <v>436500</v>
          </cell>
          <cell r="AU112">
            <v>1478820</v>
          </cell>
          <cell r="CL112">
            <v>16464037</v>
          </cell>
        </row>
        <row r="113">
          <cell r="B113">
            <v>1507</v>
          </cell>
          <cell r="C113">
            <v>87.3</v>
          </cell>
          <cell r="D113" t="str">
            <v>Hoàng Thị Côi</v>
          </cell>
          <cell r="E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L113">
            <v>0</v>
          </cell>
          <cell r="O113">
            <v>0</v>
          </cell>
          <cell r="Q113">
            <v>0</v>
          </cell>
          <cell r="S113">
            <v>0</v>
          </cell>
          <cell r="V113">
            <v>0</v>
          </cell>
          <cell r="X113">
            <v>0</v>
          </cell>
          <cell r="Z113">
            <v>0</v>
          </cell>
          <cell r="AC113">
            <v>0</v>
          </cell>
          <cell r="AE113">
            <v>0</v>
          </cell>
          <cell r="AG113">
            <v>0</v>
          </cell>
          <cell r="AH113">
            <v>0</v>
          </cell>
          <cell r="AI113">
            <v>129760</v>
          </cell>
          <cell r="AJ113">
            <v>0</v>
          </cell>
          <cell r="AK113">
            <v>120000</v>
          </cell>
          <cell r="AL113">
            <v>0</v>
          </cell>
          <cell r="AM113">
            <v>436500</v>
          </cell>
          <cell r="AN113">
            <v>686260</v>
          </cell>
          <cell r="AO113">
            <v>0</v>
          </cell>
          <cell r="AP113">
            <v>105430</v>
          </cell>
          <cell r="AQ113">
            <v>0</v>
          </cell>
          <cell r="AR113">
            <v>120000</v>
          </cell>
          <cell r="AS113">
            <v>0</v>
          </cell>
          <cell r="AT113">
            <v>436500</v>
          </cell>
          <cell r="AU113">
            <v>661930</v>
          </cell>
          <cell r="CL113">
            <v>1348190</v>
          </cell>
        </row>
        <row r="114">
          <cell r="B114">
            <v>1508</v>
          </cell>
          <cell r="C114">
            <v>85.04</v>
          </cell>
          <cell r="D114" t="str">
            <v>Nguyễn Thanh Hùng</v>
          </cell>
          <cell r="E114">
            <v>19421417</v>
          </cell>
          <cell r="H114">
            <v>0</v>
          </cell>
          <cell r="K114">
            <v>425200.00000000006</v>
          </cell>
          <cell r="L114">
            <v>425200.00000000006</v>
          </cell>
          <cell r="O114">
            <v>0</v>
          </cell>
          <cell r="R114">
            <v>425200.00000000006</v>
          </cell>
          <cell r="S114">
            <v>425200.00000000006</v>
          </cell>
          <cell r="V114">
            <v>0</v>
          </cell>
          <cell r="Y114">
            <v>425200.00000000006</v>
          </cell>
          <cell r="Z114">
            <v>425200.00000000006</v>
          </cell>
          <cell r="AC114">
            <v>0</v>
          </cell>
          <cell r="AF114">
            <v>425200.00000000006</v>
          </cell>
          <cell r="AG114">
            <v>425200.00000000006</v>
          </cell>
          <cell r="AH114">
            <v>0</v>
          </cell>
          <cell r="AI114">
            <v>251410</v>
          </cell>
          <cell r="AJ114">
            <v>0</v>
          </cell>
          <cell r="AK114">
            <v>120000</v>
          </cell>
          <cell r="AL114">
            <v>50000</v>
          </cell>
          <cell r="AM114">
            <v>425200.00000000006</v>
          </cell>
          <cell r="AN114">
            <v>846610</v>
          </cell>
          <cell r="AO114">
            <v>0</v>
          </cell>
          <cell r="AP114">
            <v>235190</v>
          </cell>
          <cell r="AQ114">
            <v>0</v>
          </cell>
          <cell r="AR114">
            <v>120000</v>
          </cell>
          <cell r="AS114">
            <v>50000</v>
          </cell>
          <cell r="AT114">
            <v>425200.00000000006</v>
          </cell>
          <cell r="AU114">
            <v>830390</v>
          </cell>
          <cell r="CL114">
            <v>22799217</v>
          </cell>
        </row>
        <row r="115">
          <cell r="B115">
            <v>1509</v>
          </cell>
          <cell r="C115">
            <v>89.63</v>
          </cell>
          <cell r="D115" t="str">
            <v>Nguyễn Mạnh Hưng</v>
          </cell>
          <cell r="E115">
            <v>3585200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448150</v>
          </cell>
          <cell r="L115">
            <v>448150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448150</v>
          </cell>
          <cell r="S115">
            <v>448150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448150</v>
          </cell>
          <cell r="Z115">
            <v>448150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448150</v>
          </cell>
          <cell r="AG115">
            <v>448150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448150</v>
          </cell>
          <cell r="AN115">
            <v>448150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448150</v>
          </cell>
          <cell r="AU115">
            <v>448150</v>
          </cell>
          <cell r="CL115">
            <v>6274100</v>
          </cell>
        </row>
        <row r="116">
          <cell r="B116">
            <v>1510</v>
          </cell>
          <cell r="C116">
            <v>103.53</v>
          </cell>
          <cell r="D116" t="str">
            <v>Phạm Văn Thụ</v>
          </cell>
          <cell r="E116">
            <v>5176500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V116">
            <v>0</v>
          </cell>
          <cell r="Z116">
            <v>0</v>
          </cell>
          <cell r="AC116">
            <v>0</v>
          </cell>
          <cell r="AG116">
            <v>0</v>
          </cell>
          <cell r="AH116">
            <v>0</v>
          </cell>
          <cell r="AJ116">
            <v>0</v>
          </cell>
          <cell r="AN116">
            <v>0</v>
          </cell>
          <cell r="AO116">
            <v>0</v>
          </cell>
          <cell r="AP116">
            <v>97320</v>
          </cell>
          <cell r="AQ116">
            <v>0</v>
          </cell>
          <cell r="AR116">
            <v>180000</v>
          </cell>
          <cell r="AS116">
            <v>50000</v>
          </cell>
          <cell r="AT116">
            <v>517650</v>
          </cell>
          <cell r="AU116">
            <v>844970</v>
          </cell>
          <cell r="CL116">
            <v>6021470</v>
          </cell>
        </row>
        <row r="117">
          <cell r="B117">
            <v>1601</v>
          </cell>
          <cell r="C117">
            <v>103.53</v>
          </cell>
          <cell r="D117" t="str">
            <v>Hoàng Thị Nhị Hà</v>
          </cell>
          <cell r="E117">
            <v>12333059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Q117">
            <v>0</v>
          </cell>
          <cell r="S117">
            <v>0</v>
          </cell>
          <cell r="X117">
            <v>0</v>
          </cell>
          <cell r="Z117">
            <v>0</v>
          </cell>
          <cell r="AB117">
            <v>145980</v>
          </cell>
          <cell r="AC117">
            <v>800000</v>
          </cell>
          <cell r="AD117">
            <v>180000</v>
          </cell>
          <cell r="AE117">
            <v>0</v>
          </cell>
          <cell r="AF117">
            <v>517650</v>
          </cell>
          <cell r="AG117">
            <v>1643630</v>
          </cell>
          <cell r="AH117">
            <v>0</v>
          </cell>
          <cell r="AI117">
            <v>129760</v>
          </cell>
          <cell r="AJ117">
            <v>800000</v>
          </cell>
          <cell r="AK117">
            <v>180000</v>
          </cell>
          <cell r="AL117">
            <v>0</v>
          </cell>
          <cell r="AM117">
            <v>517650</v>
          </cell>
          <cell r="AN117">
            <v>1627410</v>
          </cell>
          <cell r="AO117">
            <v>0</v>
          </cell>
          <cell r="AP117">
            <v>113540</v>
          </cell>
          <cell r="AQ117">
            <v>800000</v>
          </cell>
          <cell r="AR117">
            <v>180000</v>
          </cell>
          <cell r="AS117">
            <v>0</v>
          </cell>
          <cell r="AT117">
            <v>517650</v>
          </cell>
          <cell r="AU117">
            <v>1611190</v>
          </cell>
          <cell r="CL117">
            <v>17215289</v>
          </cell>
        </row>
        <row r="118">
          <cell r="B118">
            <v>1602</v>
          </cell>
          <cell r="C118">
            <v>89.63</v>
          </cell>
          <cell r="D118" t="str">
            <v>Đặng Việt Lâm</v>
          </cell>
          <cell r="E118">
            <v>19076078</v>
          </cell>
          <cell r="G118">
            <v>89210</v>
          </cell>
          <cell r="H118">
            <v>0</v>
          </cell>
          <cell r="I118">
            <v>120000</v>
          </cell>
          <cell r="J118">
            <v>0</v>
          </cell>
          <cell r="K118">
            <v>448150</v>
          </cell>
          <cell r="L118">
            <v>657360</v>
          </cell>
          <cell r="N118">
            <v>56770</v>
          </cell>
          <cell r="O118">
            <v>0</v>
          </cell>
          <cell r="P118">
            <v>120000</v>
          </cell>
          <cell r="Q118">
            <v>0</v>
          </cell>
          <cell r="R118">
            <v>448150</v>
          </cell>
          <cell r="S118">
            <v>624920</v>
          </cell>
          <cell r="U118">
            <v>81100</v>
          </cell>
          <cell r="V118">
            <v>0</v>
          </cell>
          <cell r="W118">
            <v>120000</v>
          </cell>
          <cell r="X118">
            <v>0</v>
          </cell>
          <cell r="Y118">
            <v>448150</v>
          </cell>
          <cell r="Z118">
            <v>649250</v>
          </cell>
          <cell r="AB118">
            <v>89210</v>
          </cell>
          <cell r="AC118">
            <v>0</v>
          </cell>
          <cell r="AD118">
            <v>120000</v>
          </cell>
          <cell r="AE118">
            <v>0</v>
          </cell>
          <cell r="AF118">
            <v>448150</v>
          </cell>
          <cell r="AG118">
            <v>657360</v>
          </cell>
          <cell r="AH118">
            <v>0</v>
          </cell>
          <cell r="AI118">
            <v>105430</v>
          </cell>
          <cell r="AJ118">
            <v>0</v>
          </cell>
          <cell r="AK118">
            <v>120000</v>
          </cell>
          <cell r="AL118">
            <v>0</v>
          </cell>
          <cell r="AM118">
            <v>448150</v>
          </cell>
          <cell r="AN118">
            <v>673580</v>
          </cell>
          <cell r="AO118">
            <v>0</v>
          </cell>
          <cell r="AP118">
            <v>97320</v>
          </cell>
          <cell r="AQ118">
            <v>0</v>
          </cell>
          <cell r="AR118">
            <v>120000</v>
          </cell>
          <cell r="AS118">
            <v>0</v>
          </cell>
          <cell r="AT118">
            <v>448150</v>
          </cell>
          <cell r="AU118">
            <v>665470</v>
          </cell>
          <cell r="CL118">
            <v>23004018</v>
          </cell>
        </row>
        <row r="119">
          <cell r="B119">
            <v>1603</v>
          </cell>
          <cell r="C119">
            <v>85.04</v>
          </cell>
          <cell r="D119" t="str">
            <v>Trần Nguyễn Dũng</v>
          </cell>
          <cell r="E119">
            <v>0</v>
          </cell>
          <cell r="H119">
            <v>0</v>
          </cell>
          <cell r="J119">
            <v>0</v>
          </cell>
          <cell r="L119">
            <v>0</v>
          </cell>
          <cell r="O119">
            <v>0</v>
          </cell>
          <cell r="Q119">
            <v>0</v>
          </cell>
          <cell r="S119">
            <v>0</v>
          </cell>
          <cell r="V119">
            <v>0</v>
          </cell>
          <cell r="X119">
            <v>0</v>
          </cell>
          <cell r="Z119">
            <v>0</v>
          </cell>
          <cell r="AC119">
            <v>0</v>
          </cell>
          <cell r="AE119">
            <v>0</v>
          </cell>
          <cell r="AG119">
            <v>0</v>
          </cell>
          <cell r="AH119">
            <v>0</v>
          </cell>
          <cell r="AI119">
            <v>56770</v>
          </cell>
          <cell r="AJ119">
            <v>0</v>
          </cell>
          <cell r="AK119">
            <v>0</v>
          </cell>
          <cell r="AL119">
            <v>0</v>
          </cell>
          <cell r="AM119">
            <v>425200.00000000006</v>
          </cell>
          <cell r="AN119">
            <v>481970.00000000006</v>
          </cell>
          <cell r="AO119">
            <v>0</v>
          </cell>
          <cell r="AP119">
            <v>64880</v>
          </cell>
          <cell r="AQ119">
            <v>0</v>
          </cell>
          <cell r="AR119">
            <v>60000</v>
          </cell>
          <cell r="AS119">
            <v>0</v>
          </cell>
          <cell r="AT119">
            <v>425200.00000000006</v>
          </cell>
          <cell r="AU119">
            <v>550080</v>
          </cell>
          <cell r="CL119">
            <v>1032050</v>
          </cell>
        </row>
        <row r="120">
          <cell r="B120">
            <v>1604</v>
          </cell>
          <cell r="C120">
            <v>87.3</v>
          </cell>
          <cell r="D120" t="str">
            <v>Nguyễn Kim Anh</v>
          </cell>
          <cell r="E120">
            <v>15398060</v>
          </cell>
          <cell r="G120">
            <v>137870</v>
          </cell>
          <cell r="H120">
            <v>0</v>
          </cell>
          <cell r="I120">
            <v>60000</v>
          </cell>
          <cell r="J120">
            <v>0</v>
          </cell>
          <cell r="K120">
            <v>436500</v>
          </cell>
          <cell r="L120">
            <v>634370</v>
          </cell>
          <cell r="N120">
            <v>105430</v>
          </cell>
          <cell r="O120">
            <v>0</v>
          </cell>
          <cell r="P120">
            <v>60000</v>
          </cell>
          <cell r="Q120">
            <v>0</v>
          </cell>
          <cell r="R120">
            <v>436500</v>
          </cell>
          <cell r="S120">
            <v>601930</v>
          </cell>
          <cell r="U120">
            <v>113540</v>
          </cell>
          <cell r="V120">
            <v>0</v>
          </cell>
          <cell r="W120">
            <v>60000</v>
          </cell>
          <cell r="X120">
            <v>0</v>
          </cell>
          <cell r="Y120">
            <v>436500</v>
          </cell>
          <cell r="Z120">
            <v>610040</v>
          </cell>
          <cell r="AB120">
            <v>89210</v>
          </cell>
          <cell r="AC120">
            <v>0</v>
          </cell>
          <cell r="AD120">
            <v>60000</v>
          </cell>
          <cell r="AE120">
            <v>0</v>
          </cell>
          <cell r="AF120">
            <v>436500</v>
          </cell>
          <cell r="AG120">
            <v>585710</v>
          </cell>
          <cell r="AH120">
            <v>0</v>
          </cell>
          <cell r="AI120">
            <v>81100</v>
          </cell>
          <cell r="AJ120">
            <v>0</v>
          </cell>
          <cell r="AK120">
            <v>60000</v>
          </cell>
          <cell r="AL120">
            <v>0</v>
          </cell>
          <cell r="AM120">
            <v>436500</v>
          </cell>
          <cell r="AN120">
            <v>577600</v>
          </cell>
          <cell r="AO120">
            <v>0</v>
          </cell>
          <cell r="AP120">
            <v>97320</v>
          </cell>
          <cell r="AQ120">
            <v>0</v>
          </cell>
          <cell r="AR120">
            <v>60000</v>
          </cell>
          <cell r="AS120">
            <v>0</v>
          </cell>
          <cell r="AT120">
            <v>436500</v>
          </cell>
          <cell r="AU120">
            <v>593820</v>
          </cell>
          <cell r="CL120">
            <v>19001530</v>
          </cell>
        </row>
        <row r="121">
          <cell r="B121">
            <v>1605</v>
          </cell>
          <cell r="C121">
            <v>87.3</v>
          </cell>
          <cell r="D121" t="str">
            <v>Mai Xuân Văn</v>
          </cell>
          <cell r="E121">
            <v>18761709</v>
          </cell>
          <cell r="G121">
            <v>48660</v>
          </cell>
          <cell r="H121">
            <v>800000</v>
          </cell>
          <cell r="I121">
            <v>60000</v>
          </cell>
          <cell r="J121">
            <v>0</v>
          </cell>
          <cell r="K121">
            <v>436500</v>
          </cell>
          <cell r="L121">
            <v>1345160</v>
          </cell>
          <cell r="N121">
            <v>48660</v>
          </cell>
          <cell r="O121">
            <v>800000</v>
          </cell>
          <cell r="P121">
            <v>60000</v>
          </cell>
          <cell r="Q121">
            <v>0</v>
          </cell>
          <cell r="R121">
            <v>436500</v>
          </cell>
          <cell r="S121">
            <v>1345160</v>
          </cell>
          <cell r="U121">
            <v>40550</v>
          </cell>
          <cell r="V121">
            <v>800000</v>
          </cell>
          <cell r="W121">
            <v>60000</v>
          </cell>
          <cell r="X121">
            <v>0</v>
          </cell>
          <cell r="Y121">
            <v>436500</v>
          </cell>
          <cell r="Z121">
            <v>1337050</v>
          </cell>
          <cell r="AB121">
            <v>48660</v>
          </cell>
          <cell r="AC121">
            <v>800000</v>
          </cell>
          <cell r="AD121">
            <v>60000</v>
          </cell>
          <cell r="AE121">
            <v>0</v>
          </cell>
          <cell r="AF121">
            <v>436500</v>
          </cell>
          <cell r="AG121">
            <v>1345160</v>
          </cell>
          <cell r="AH121">
            <v>0</v>
          </cell>
          <cell r="AI121">
            <v>32440</v>
          </cell>
          <cell r="AJ121">
            <v>800000</v>
          </cell>
          <cell r="AK121">
            <v>60000</v>
          </cell>
          <cell r="AL121">
            <v>0</v>
          </cell>
          <cell r="AM121">
            <v>436500</v>
          </cell>
          <cell r="AN121">
            <v>1328940</v>
          </cell>
          <cell r="AO121">
            <v>0</v>
          </cell>
          <cell r="AP121">
            <v>48660</v>
          </cell>
          <cell r="AQ121">
            <v>800000</v>
          </cell>
          <cell r="AR121">
            <v>60000</v>
          </cell>
          <cell r="AS121">
            <v>0</v>
          </cell>
          <cell r="AT121">
            <v>436500</v>
          </cell>
          <cell r="AU121">
            <v>1345160</v>
          </cell>
          <cell r="CL121">
            <v>26808339</v>
          </cell>
        </row>
        <row r="122">
          <cell r="B122">
            <v>1606</v>
          </cell>
          <cell r="C122">
            <v>87.3</v>
          </cell>
          <cell r="D122" t="str">
            <v>Khúc Thị Huyên</v>
          </cell>
          <cell r="E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V122">
            <v>0</v>
          </cell>
          <cell r="X122">
            <v>0</v>
          </cell>
          <cell r="Z122">
            <v>0</v>
          </cell>
          <cell r="AC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L122">
            <v>0</v>
          </cell>
          <cell r="AN122">
            <v>0</v>
          </cell>
          <cell r="AO122">
            <v>0</v>
          </cell>
          <cell r="AP122">
            <v>81100</v>
          </cell>
          <cell r="AQ122">
            <v>0</v>
          </cell>
          <cell r="AR122">
            <v>120000</v>
          </cell>
          <cell r="AS122">
            <v>0</v>
          </cell>
          <cell r="AT122">
            <v>436500</v>
          </cell>
          <cell r="AU122">
            <v>637600</v>
          </cell>
          <cell r="CL122">
            <v>637600</v>
          </cell>
        </row>
        <row r="123">
          <cell r="B123">
            <v>1607</v>
          </cell>
          <cell r="C123">
            <v>87.3</v>
          </cell>
          <cell r="D123" t="str">
            <v>Nguyễn Xuân Điệp</v>
          </cell>
          <cell r="E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S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Z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436500</v>
          </cell>
          <cell r="AN123">
            <v>436500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436500</v>
          </cell>
          <cell r="AU123">
            <v>436500</v>
          </cell>
          <cell r="CL123">
            <v>873000</v>
          </cell>
        </row>
        <row r="124">
          <cell r="B124">
            <v>1608</v>
          </cell>
          <cell r="C124">
            <v>85.04</v>
          </cell>
          <cell r="D124" t="str">
            <v xml:space="preserve">Nguyễn Xuân Thảo </v>
          </cell>
          <cell r="E124">
            <v>4291693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U124">
            <v>8110</v>
          </cell>
          <cell r="V124">
            <v>0</v>
          </cell>
          <cell r="W124">
            <v>0</v>
          </cell>
          <cell r="X124">
            <v>0</v>
          </cell>
          <cell r="Z124">
            <v>8110</v>
          </cell>
          <cell r="AB124">
            <v>72990</v>
          </cell>
          <cell r="AC124">
            <v>0</v>
          </cell>
          <cell r="AD124">
            <v>60000</v>
          </cell>
          <cell r="AE124">
            <v>0</v>
          </cell>
          <cell r="AF124">
            <v>425200.00000000006</v>
          </cell>
          <cell r="AG124">
            <v>558190</v>
          </cell>
          <cell r="AH124">
            <v>0</v>
          </cell>
          <cell r="AI124">
            <v>97320</v>
          </cell>
          <cell r="AJ124">
            <v>0</v>
          </cell>
          <cell r="AK124">
            <v>60000</v>
          </cell>
          <cell r="AL124">
            <v>0</v>
          </cell>
          <cell r="AM124">
            <v>425200.00000000006</v>
          </cell>
          <cell r="AN124">
            <v>582520</v>
          </cell>
          <cell r="AO124">
            <v>0</v>
          </cell>
          <cell r="AP124">
            <v>81100</v>
          </cell>
          <cell r="AQ124">
            <v>0</v>
          </cell>
          <cell r="AR124">
            <v>60000</v>
          </cell>
          <cell r="AS124">
            <v>0</v>
          </cell>
          <cell r="AT124">
            <v>425200.00000000006</v>
          </cell>
          <cell r="AU124">
            <v>566300</v>
          </cell>
          <cell r="CL124">
            <v>6006813</v>
          </cell>
        </row>
        <row r="125">
          <cell r="B125">
            <v>1609</v>
          </cell>
          <cell r="C125">
            <v>89.63</v>
          </cell>
          <cell r="D125" t="str">
            <v>Nguyễn Viết Tiến Hoàn</v>
          </cell>
          <cell r="E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V125">
            <v>0</v>
          </cell>
          <cell r="Z125">
            <v>0</v>
          </cell>
          <cell r="AC125">
            <v>0</v>
          </cell>
          <cell r="AG125">
            <v>0</v>
          </cell>
          <cell r="AH125">
            <v>0</v>
          </cell>
          <cell r="AJ125">
            <v>0</v>
          </cell>
          <cell r="AN125">
            <v>0</v>
          </cell>
          <cell r="AO125">
            <v>0</v>
          </cell>
          <cell r="AP125">
            <v>137870</v>
          </cell>
          <cell r="AQ125">
            <v>0</v>
          </cell>
          <cell r="AR125">
            <v>120000</v>
          </cell>
          <cell r="AS125">
            <v>25000</v>
          </cell>
          <cell r="AT125">
            <v>448150</v>
          </cell>
          <cell r="AU125">
            <v>731020</v>
          </cell>
          <cell r="CL125">
            <v>731020</v>
          </cell>
        </row>
        <row r="126">
          <cell r="B126">
            <v>1610</v>
          </cell>
          <cell r="C126">
            <v>103.53</v>
          </cell>
          <cell r="D126" t="str">
            <v>Nguyễn Vĩnh Tưởng</v>
          </cell>
          <cell r="E126">
            <v>0</v>
          </cell>
          <cell r="H126">
            <v>0</v>
          </cell>
          <cell r="J126">
            <v>0</v>
          </cell>
          <cell r="L126">
            <v>0</v>
          </cell>
          <cell r="O126">
            <v>0</v>
          </cell>
          <cell r="Q126">
            <v>0</v>
          </cell>
          <cell r="S126">
            <v>0</v>
          </cell>
          <cell r="V126">
            <v>0</v>
          </cell>
          <cell r="Z126">
            <v>0</v>
          </cell>
          <cell r="AC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L126">
            <v>0</v>
          </cell>
          <cell r="AN126">
            <v>0</v>
          </cell>
          <cell r="AO126">
            <v>0</v>
          </cell>
          <cell r="AP126">
            <v>121650</v>
          </cell>
          <cell r="AQ126">
            <v>0</v>
          </cell>
          <cell r="AR126">
            <v>180000</v>
          </cell>
          <cell r="AS126">
            <v>0</v>
          </cell>
          <cell r="AT126">
            <v>517650</v>
          </cell>
          <cell r="AU126">
            <v>819300</v>
          </cell>
          <cell r="CL126">
            <v>819300</v>
          </cell>
        </row>
        <row r="127">
          <cell r="B127">
            <v>1701</v>
          </cell>
          <cell r="C127">
            <v>103.53</v>
          </cell>
          <cell r="D127" t="str">
            <v>Phạm Minh Hưng</v>
          </cell>
          <cell r="E127">
            <v>10896950</v>
          </cell>
          <cell r="G127">
            <v>81100</v>
          </cell>
          <cell r="H127">
            <v>800000</v>
          </cell>
          <cell r="I127">
            <v>60000</v>
          </cell>
          <cell r="J127">
            <v>0</v>
          </cell>
          <cell r="K127">
            <v>517650</v>
          </cell>
          <cell r="L127">
            <v>1458750</v>
          </cell>
          <cell r="N127">
            <v>81100</v>
          </cell>
          <cell r="O127">
            <v>800000</v>
          </cell>
          <cell r="P127">
            <v>60000</v>
          </cell>
          <cell r="Q127">
            <v>0</v>
          </cell>
          <cell r="R127">
            <v>517650</v>
          </cell>
          <cell r="S127">
            <v>1458750</v>
          </cell>
          <cell r="U127">
            <v>64880</v>
          </cell>
          <cell r="V127">
            <v>800000</v>
          </cell>
          <cell r="W127">
            <v>60000</v>
          </cell>
          <cell r="X127">
            <v>0</v>
          </cell>
          <cell r="Y127">
            <v>517650</v>
          </cell>
          <cell r="Z127">
            <v>1442530</v>
          </cell>
          <cell r="AB127">
            <v>81100</v>
          </cell>
          <cell r="AC127">
            <v>800000</v>
          </cell>
          <cell r="AD127">
            <v>60000</v>
          </cell>
          <cell r="AE127">
            <v>0</v>
          </cell>
          <cell r="AF127">
            <v>517650</v>
          </cell>
          <cell r="AG127">
            <v>1458750</v>
          </cell>
          <cell r="AH127">
            <v>0</v>
          </cell>
          <cell r="AI127">
            <v>72990</v>
          </cell>
          <cell r="AJ127">
            <v>800000</v>
          </cell>
          <cell r="AK127">
            <v>60000</v>
          </cell>
          <cell r="AL127">
            <v>0</v>
          </cell>
          <cell r="AM127">
            <v>517650</v>
          </cell>
          <cell r="AN127">
            <v>1450640</v>
          </cell>
          <cell r="AO127">
            <v>0</v>
          </cell>
          <cell r="AP127">
            <v>89210</v>
          </cell>
          <cell r="AQ127">
            <v>800000</v>
          </cell>
          <cell r="AR127">
            <v>0</v>
          </cell>
          <cell r="AS127">
            <v>0</v>
          </cell>
          <cell r="AT127">
            <v>517650</v>
          </cell>
          <cell r="AU127">
            <v>1406860</v>
          </cell>
          <cell r="CL127">
            <v>19573230</v>
          </cell>
        </row>
        <row r="128">
          <cell r="B128">
            <v>1702</v>
          </cell>
          <cell r="C128">
            <v>89.63</v>
          </cell>
          <cell r="D128" t="str">
            <v>Phạm Việt Phương</v>
          </cell>
          <cell r="E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W128">
            <v>0</v>
          </cell>
          <cell r="Z128">
            <v>0</v>
          </cell>
          <cell r="AD128">
            <v>0</v>
          </cell>
          <cell r="AG128">
            <v>0</v>
          </cell>
          <cell r="AH128">
            <v>0</v>
          </cell>
          <cell r="AK128">
            <v>0</v>
          </cell>
          <cell r="AN128">
            <v>0</v>
          </cell>
          <cell r="AO128">
            <v>0</v>
          </cell>
          <cell r="AP128">
            <v>137870</v>
          </cell>
          <cell r="AQ128">
            <v>800000</v>
          </cell>
          <cell r="AR128">
            <v>0</v>
          </cell>
          <cell r="AS128">
            <v>25000</v>
          </cell>
          <cell r="AT128">
            <v>448150</v>
          </cell>
          <cell r="AU128">
            <v>1411020</v>
          </cell>
          <cell r="CL128">
            <v>1411020</v>
          </cell>
        </row>
        <row r="129">
          <cell r="B129">
            <v>1703</v>
          </cell>
          <cell r="C129">
            <v>85.04</v>
          </cell>
          <cell r="D129" t="str">
            <v>Nguyễn Trọng Phúc</v>
          </cell>
          <cell r="E129">
            <v>12286427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X129">
            <v>0</v>
          </cell>
          <cell r="Z129">
            <v>0</v>
          </cell>
          <cell r="AC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L129">
            <v>0</v>
          </cell>
          <cell r="AN129">
            <v>0</v>
          </cell>
          <cell r="AO129">
            <v>0</v>
          </cell>
          <cell r="AP129">
            <v>170310</v>
          </cell>
          <cell r="AQ129">
            <v>0</v>
          </cell>
          <cell r="AR129">
            <v>120000</v>
          </cell>
          <cell r="AS129">
            <v>0</v>
          </cell>
          <cell r="AT129">
            <v>425200.00000000006</v>
          </cell>
          <cell r="AU129">
            <v>715510</v>
          </cell>
          <cell r="CL129">
            <v>13001937</v>
          </cell>
        </row>
        <row r="130">
          <cell r="B130">
            <v>1704</v>
          </cell>
          <cell r="C130">
            <v>87.3</v>
          </cell>
          <cell r="D130" t="str">
            <v>Lê Hữu Ngọc</v>
          </cell>
          <cell r="E130">
            <v>15694922</v>
          </cell>
          <cell r="K130">
            <v>436500</v>
          </cell>
          <cell r="L130">
            <v>436500</v>
          </cell>
          <cell r="R130">
            <v>436500</v>
          </cell>
          <cell r="S130">
            <v>436500</v>
          </cell>
          <cell r="Y130">
            <v>436500</v>
          </cell>
          <cell r="Z130">
            <v>436500</v>
          </cell>
          <cell r="AB130">
            <v>162200</v>
          </cell>
          <cell r="AC130">
            <v>800000</v>
          </cell>
          <cell r="AD130">
            <v>60000</v>
          </cell>
          <cell r="AE130">
            <v>25000</v>
          </cell>
          <cell r="AF130">
            <v>436500</v>
          </cell>
          <cell r="AG130">
            <v>1483700</v>
          </cell>
          <cell r="AH130">
            <v>0</v>
          </cell>
          <cell r="AI130">
            <v>178420</v>
          </cell>
          <cell r="AJ130">
            <v>800000</v>
          </cell>
          <cell r="AK130">
            <v>60000</v>
          </cell>
          <cell r="AL130">
            <v>25000</v>
          </cell>
          <cell r="AM130">
            <v>436500</v>
          </cell>
          <cell r="AN130">
            <v>1499920</v>
          </cell>
          <cell r="AO130">
            <v>0</v>
          </cell>
          <cell r="AP130">
            <v>145980</v>
          </cell>
          <cell r="AQ130">
            <v>800000</v>
          </cell>
          <cell r="AR130">
            <v>60000</v>
          </cell>
          <cell r="AS130">
            <v>25000</v>
          </cell>
          <cell r="AT130">
            <v>436500</v>
          </cell>
          <cell r="AU130">
            <v>1467480</v>
          </cell>
          <cell r="CL130">
            <v>21455522</v>
          </cell>
        </row>
        <row r="131">
          <cell r="B131">
            <v>1705</v>
          </cell>
          <cell r="C131">
            <v>87.3</v>
          </cell>
          <cell r="D131" t="str">
            <v>Vũ Thị Khánh Ly</v>
          </cell>
          <cell r="E131">
            <v>16126267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436500</v>
          </cell>
          <cell r="L131">
            <v>436500</v>
          </cell>
          <cell r="Q131">
            <v>0</v>
          </cell>
          <cell r="R131">
            <v>436500</v>
          </cell>
          <cell r="S131">
            <v>436500</v>
          </cell>
          <cell r="X131">
            <v>0</v>
          </cell>
          <cell r="Y131">
            <v>436500</v>
          </cell>
          <cell r="Z131">
            <v>436500</v>
          </cell>
          <cell r="AE131">
            <v>0</v>
          </cell>
          <cell r="AF131">
            <v>436500</v>
          </cell>
          <cell r="AG131">
            <v>436500</v>
          </cell>
          <cell r="AH131">
            <v>0</v>
          </cell>
          <cell r="AI131">
            <v>89210</v>
          </cell>
          <cell r="AJ131">
            <v>800000</v>
          </cell>
          <cell r="AK131">
            <v>60000</v>
          </cell>
          <cell r="AL131">
            <v>0</v>
          </cell>
          <cell r="AM131">
            <v>436500</v>
          </cell>
          <cell r="AN131">
            <v>1385710</v>
          </cell>
          <cell r="AO131">
            <v>0</v>
          </cell>
          <cell r="AP131">
            <v>89210</v>
          </cell>
          <cell r="AQ131">
            <v>800000</v>
          </cell>
          <cell r="AR131">
            <v>60000</v>
          </cell>
          <cell r="AS131">
            <v>0</v>
          </cell>
          <cell r="AT131">
            <v>436500</v>
          </cell>
          <cell r="AU131">
            <v>1385710</v>
          </cell>
          <cell r="CL131">
            <v>20643687</v>
          </cell>
        </row>
        <row r="132">
          <cell r="B132">
            <v>1706</v>
          </cell>
          <cell r="C132">
            <v>87.3</v>
          </cell>
          <cell r="D132" t="str">
            <v>Lô Thúy Hương</v>
          </cell>
          <cell r="E132">
            <v>11377697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436500</v>
          </cell>
          <cell r="L132">
            <v>436500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436500</v>
          </cell>
          <cell r="S132">
            <v>436500</v>
          </cell>
          <cell r="V132">
            <v>0</v>
          </cell>
          <cell r="X132">
            <v>0</v>
          </cell>
          <cell r="Y132">
            <v>436500</v>
          </cell>
          <cell r="Z132">
            <v>436500</v>
          </cell>
          <cell r="AE132">
            <v>0</v>
          </cell>
          <cell r="AF132">
            <v>436500</v>
          </cell>
          <cell r="AG132">
            <v>436500</v>
          </cell>
          <cell r="AH132">
            <v>0</v>
          </cell>
          <cell r="AL132">
            <v>0</v>
          </cell>
          <cell r="AM132">
            <v>436500</v>
          </cell>
          <cell r="AN132">
            <v>436500</v>
          </cell>
          <cell r="AO132">
            <v>0</v>
          </cell>
          <cell r="AP132">
            <v>56770</v>
          </cell>
          <cell r="AQ132">
            <v>800000</v>
          </cell>
          <cell r="AR132">
            <v>120000</v>
          </cell>
          <cell r="AS132">
            <v>0</v>
          </cell>
          <cell r="AT132">
            <v>436500</v>
          </cell>
          <cell r="AU132">
            <v>1413270</v>
          </cell>
          <cell r="CL132">
            <v>14973467</v>
          </cell>
        </row>
        <row r="133">
          <cell r="B133">
            <v>1707</v>
          </cell>
          <cell r="C133">
            <v>87.3</v>
          </cell>
          <cell r="D133" t="str">
            <v>Vũ Thị Luân</v>
          </cell>
          <cell r="E133">
            <v>10623421</v>
          </cell>
          <cell r="J133">
            <v>0</v>
          </cell>
          <cell r="L133">
            <v>0</v>
          </cell>
          <cell r="Q133">
            <v>0</v>
          </cell>
          <cell r="S133">
            <v>0</v>
          </cell>
          <cell r="X133">
            <v>0</v>
          </cell>
          <cell r="Z133">
            <v>0</v>
          </cell>
          <cell r="AB133">
            <v>93499</v>
          </cell>
          <cell r="AC133">
            <v>800000</v>
          </cell>
          <cell r="AD133">
            <v>120000</v>
          </cell>
          <cell r="AE133">
            <v>0</v>
          </cell>
          <cell r="AF133">
            <v>436500</v>
          </cell>
          <cell r="AG133">
            <v>1449999</v>
          </cell>
          <cell r="AH133">
            <v>0</v>
          </cell>
          <cell r="AI133">
            <v>93499</v>
          </cell>
          <cell r="AJ133">
            <v>0</v>
          </cell>
          <cell r="AK133">
            <v>120000</v>
          </cell>
          <cell r="AL133">
            <v>0</v>
          </cell>
          <cell r="AM133">
            <v>436500</v>
          </cell>
          <cell r="AN133">
            <v>649999</v>
          </cell>
          <cell r="AO133">
            <v>0</v>
          </cell>
          <cell r="AP133">
            <v>120213</v>
          </cell>
          <cell r="AQ133">
            <v>400000</v>
          </cell>
          <cell r="AR133">
            <v>120000</v>
          </cell>
          <cell r="AS133">
            <v>0</v>
          </cell>
          <cell r="AT133">
            <v>436500</v>
          </cell>
          <cell r="AU133">
            <v>1076713</v>
          </cell>
          <cell r="CL133">
            <v>13800132</v>
          </cell>
        </row>
        <row r="134">
          <cell r="B134">
            <v>1708</v>
          </cell>
          <cell r="C134">
            <v>85.04</v>
          </cell>
          <cell r="D134" t="str">
            <v>Nguyễn Tiến Thanh</v>
          </cell>
          <cell r="E134">
            <v>8163130.0000000009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425200.00000000006</v>
          </cell>
          <cell r="L134">
            <v>425200.00000000006</v>
          </cell>
          <cell r="N134">
            <v>16220</v>
          </cell>
          <cell r="O134">
            <v>0</v>
          </cell>
          <cell r="P134">
            <v>0</v>
          </cell>
          <cell r="Q134">
            <v>0</v>
          </cell>
          <cell r="R134">
            <v>425200.00000000006</v>
          </cell>
          <cell r="S134">
            <v>441420.00000000006</v>
          </cell>
          <cell r="U134">
            <v>8110</v>
          </cell>
          <cell r="V134">
            <v>0</v>
          </cell>
          <cell r="W134">
            <v>0</v>
          </cell>
          <cell r="X134">
            <v>0</v>
          </cell>
          <cell r="Y134">
            <v>425200.00000000006</v>
          </cell>
          <cell r="Z134">
            <v>433310.00000000006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425200.00000000006</v>
          </cell>
          <cell r="AG134">
            <v>425200.00000000006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425200.00000000006</v>
          </cell>
          <cell r="AN134">
            <v>425200.00000000006</v>
          </cell>
          <cell r="AO134">
            <v>0</v>
          </cell>
          <cell r="AP134">
            <v>8110</v>
          </cell>
          <cell r="AQ134">
            <v>0</v>
          </cell>
          <cell r="AR134">
            <v>0</v>
          </cell>
          <cell r="AS134">
            <v>0</v>
          </cell>
          <cell r="AT134">
            <v>425200.00000000006</v>
          </cell>
          <cell r="AU134">
            <v>433310.00000000006</v>
          </cell>
          <cell r="CL134">
            <v>10746770.000000002</v>
          </cell>
        </row>
        <row r="135">
          <cell r="B135">
            <v>1709</v>
          </cell>
          <cell r="C135">
            <v>89.63</v>
          </cell>
          <cell r="D135" t="str">
            <v>Nguyễn Thị Phượng Vỹ</v>
          </cell>
          <cell r="E135">
            <v>1910049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S135">
            <v>0</v>
          </cell>
          <cell r="Z135">
            <v>0</v>
          </cell>
          <cell r="AG135">
            <v>0</v>
          </cell>
          <cell r="AH135">
            <v>0</v>
          </cell>
          <cell r="AN135">
            <v>0</v>
          </cell>
          <cell r="AO135">
            <v>0</v>
          </cell>
          <cell r="AP135">
            <v>105430</v>
          </cell>
          <cell r="AQ135">
            <v>800000</v>
          </cell>
          <cell r="AR135">
            <v>60000</v>
          </cell>
          <cell r="AS135">
            <v>50000</v>
          </cell>
          <cell r="AT135">
            <v>448150</v>
          </cell>
          <cell r="AU135">
            <v>1463580</v>
          </cell>
          <cell r="CL135">
            <v>3373629</v>
          </cell>
        </row>
        <row r="136">
          <cell r="B136">
            <v>1710</v>
          </cell>
          <cell r="C136">
            <v>103.53</v>
          </cell>
          <cell r="D136" t="str">
            <v>Đoàn Kim Oanh</v>
          </cell>
          <cell r="E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Q136">
            <v>0</v>
          </cell>
          <cell r="S136">
            <v>0</v>
          </cell>
          <cell r="X136">
            <v>0</v>
          </cell>
          <cell r="Z136">
            <v>0</v>
          </cell>
          <cell r="AE136">
            <v>0</v>
          </cell>
          <cell r="AG136">
            <v>0</v>
          </cell>
          <cell r="AH136">
            <v>0</v>
          </cell>
          <cell r="AI136">
            <v>154090</v>
          </cell>
          <cell r="AJ136">
            <v>800000</v>
          </cell>
          <cell r="AK136">
            <v>60000</v>
          </cell>
          <cell r="AL136">
            <v>0</v>
          </cell>
          <cell r="AM136">
            <v>517650</v>
          </cell>
          <cell r="AN136">
            <v>1531740</v>
          </cell>
          <cell r="AO136">
            <v>0</v>
          </cell>
          <cell r="AP136">
            <v>154090</v>
          </cell>
          <cell r="AQ136">
            <v>800000</v>
          </cell>
          <cell r="AR136">
            <v>60000</v>
          </cell>
          <cell r="AS136">
            <v>0</v>
          </cell>
          <cell r="AT136">
            <v>517650</v>
          </cell>
          <cell r="AU136">
            <v>1531740</v>
          </cell>
          <cell r="CL136">
            <v>3063480</v>
          </cell>
        </row>
        <row r="137">
          <cell r="B137">
            <v>1801</v>
          </cell>
          <cell r="C137">
            <v>103.53</v>
          </cell>
          <cell r="D137" t="str">
            <v>Trần Thị Thu Hiền</v>
          </cell>
          <cell r="E137">
            <v>33044701.399999999</v>
          </cell>
          <cell r="G137">
            <v>121650</v>
          </cell>
          <cell r="H137">
            <v>0</v>
          </cell>
          <cell r="I137">
            <v>60000</v>
          </cell>
          <cell r="J137">
            <v>25000</v>
          </cell>
          <cell r="K137">
            <v>517650</v>
          </cell>
          <cell r="L137">
            <v>724300</v>
          </cell>
          <cell r="N137">
            <v>121650</v>
          </cell>
          <cell r="O137">
            <v>0</v>
          </cell>
          <cell r="P137">
            <v>60000</v>
          </cell>
          <cell r="Q137">
            <v>25000</v>
          </cell>
          <cell r="R137">
            <v>517650</v>
          </cell>
          <cell r="S137">
            <v>724300</v>
          </cell>
          <cell r="U137">
            <v>178420</v>
          </cell>
          <cell r="V137">
            <v>0</v>
          </cell>
          <cell r="W137">
            <v>60000</v>
          </cell>
          <cell r="X137">
            <v>25000</v>
          </cell>
          <cell r="Y137">
            <v>517650</v>
          </cell>
          <cell r="Z137">
            <v>781070</v>
          </cell>
          <cell r="AC137">
            <v>0</v>
          </cell>
          <cell r="AG137">
            <v>0</v>
          </cell>
          <cell r="AH137">
            <v>0</v>
          </cell>
          <cell r="AI137">
            <v>137870</v>
          </cell>
          <cell r="AJ137">
            <v>0</v>
          </cell>
          <cell r="AK137">
            <v>60000</v>
          </cell>
          <cell r="AL137">
            <v>25000</v>
          </cell>
          <cell r="AM137">
            <v>517650</v>
          </cell>
          <cell r="AN137">
            <v>740520</v>
          </cell>
          <cell r="AO137">
            <v>0</v>
          </cell>
          <cell r="AP137">
            <v>89210</v>
          </cell>
          <cell r="AQ137">
            <v>0</v>
          </cell>
          <cell r="AR137">
            <v>60000</v>
          </cell>
          <cell r="AS137">
            <v>25000</v>
          </cell>
          <cell r="AT137">
            <v>517650</v>
          </cell>
          <cell r="AU137">
            <v>691860</v>
          </cell>
          <cell r="CL137">
            <v>36706751.399999999</v>
          </cell>
        </row>
        <row r="138">
          <cell r="B138">
            <v>1802</v>
          </cell>
          <cell r="C138">
            <v>89.63</v>
          </cell>
          <cell r="D138" t="str">
            <v>Nguyễn Thiên Sơn</v>
          </cell>
          <cell r="E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Z138">
            <v>0</v>
          </cell>
          <cell r="AC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L138">
            <v>0</v>
          </cell>
          <cell r="AN138">
            <v>0</v>
          </cell>
          <cell r="AO138">
            <v>0</v>
          </cell>
          <cell r="AP138">
            <v>40550</v>
          </cell>
          <cell r="AQ138">
            <v>0</v>
          </cell>
          <cell r="AR138">
            <v>0</v>
          </cell>
          <cell r="AS138">
            <v>0</v>
          </cell>
          <cell r="AT138">
            <v>448150</v>
          </cell>
          <cell r="AU138">
            <v>488700</v>
          </cell>
          <cell r="CL138">
            <v>488700</v>
          </cell>
        </row>
        <row r="139">
          <cell r="B139">
            <v>1803</v>
          </cell>
          <cell r="C139">
            <v>85.04</v>
          </cell>
          <cell r="D139" t="str">
            <v>Nguyễn Quốc Hùng</v>
          </cell>
          <cell r="E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V139">
            <v>0</v>
          </cell>
          <cell r="X139">
            <v>0</v>
          </cell>
          <cell r="Z139">
            <v>0</v>
          </cell>
          <cell r="AC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L139">
            <v>0</v>
          </cell>
          <cell r="AN139">
            <v>0</v>
          </cell>
          <cell r="AO139">
            <v>0</v>
          </cell>
          <cell r="AP139">
            <v>243300</v>
          </cell>
          <cell r="AQ139">
            <v>0</v>
          </cell>
          <cell r="AR139">
            <v>300000</v>
          </cell>
          <cell r="AS139">
            <v>0</v>
          </cell>
          <cell r="AT139">
            <v>425200.00000000006</v>
          </cell>
          <cell r="AU139">
            <v>968500</v>
          </cell>
          <cell r="CL139">
            <v>968500</v>
          </cell>
        </row>
        <row r="140">
          <cell r="B140">
            <v>1804</v>
          </cell>
          <cell r="C140">
            <v>87.3</v>
          </cell>
          <cell r="D140" t="str">
            <v>Nguyễn Duy Quảng</v>
          </cell>
          <cell r="E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O140">
            <v>0</v>
          </cell>
          <cell r="Q140">
            <v>0</v>
          </cell>
          <cell r="S140">
            <v>0</v>
          </cell>
          <cell r="V140">
            <v>0</v>
          </cell>
          <cell r="X140">
            <v>0</v>
          </cell>
          <cell r="Z140">
            <v>0</v>
          </cell>
          <cell r="AC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L140">
            <v>0</v>
          </cell>
          <cell r="AN140">
            <v>0</v>
          </cell>
          <cell r="AO140">
            <v>0</v>
          </cell>
          <cell r="AP140">
            <v>121650</v>
          </cell>
          <cell r="AQ140">
            <v>0</v>
          </cell>
          <cell r="AR140">
            <v>120000</v>
          </cell>
          <cell r="AS140">
            <v>0</v>
          </cell>
          <cell r="AT140">
            <v>436500</v>
          </cell>
          <cell r="AU140">
            <v>678150</v>
          </cell>
          <cell r="CL140">
            <v>678150</v>
          </cell>
        </row>
        <row r="141">
          <cell r="B141">
            <v>1805</v>
          </cell>
          <cell r="C141">
            <v>87.3</v>
          </cell>
          <cell r="D141" t="str">
            <v>Phạm Huy Thông</v>
          </cell>
          <cell r="E141">
            <v>26574513.600000001</v>
          </cell>
          <cell r="G141">
            <v>137870</v>
          </cell>
          <cell r="H141">
            <v>800000</v>
          </cell>
          <cell r="I141">
            <v>120000</v>
          </cell>
          <cell r="J141">
            <v>0</v>
          </cell>
          <cell r="K141">
            <v>436500</v>
          </cell>
          <cell r="L141">
            <v>1494370</v>
          </cell>
          <cell r="N141">
            <v>137870</v>
          </cell>
          <cell r="O141">
            <v>800000</v>
          </cell>
          <cell r="P141">
            <v>120000</v>
          </cell>
          <cell r="Q141">
            <v>0</v>
          </cell>
          <cell r="R141">
            <v>436500</v>
          </cell>
          <cell r="S141">
            <v>1494370</v>
          </cell>
          <cell r="U141">
            <v>178420</v>
          </cell>
          <cell r="V141">
            <v>800000</v>
          </cell>
          <cell r="W141">
            <v>120000</v>
          </cell>
          <cell r="X141">
            <v>0</v>
          </cell>
          <cell r="Y141">
            <v>436500</v>
          </cell>
          <cell r="Z141">
            <v>1534920</v>
          </cell>
          <cell r="AB141">
            <v>194640</v>
          </cell>
          <cell r="AC141">
            <v>800000</v>
          </cell>
          <cell r="AD141">
            <v>120000</v>
          </cell>
          <cell r="AE141">
            <v>0</v>
          </cell>
          <cell r="AF141">
            <v>436500</v>
          </cell>
          <cell r="AG141">
            <v>1551140</v>
          </cell>
          <cell r="AH141">
            <v>0</v>
          </cell>
          <cell r="AI141">
            <v>194640</v>
          </cell>
          <cell r="AJ141">
            <v>800000</v>
          </cell>
          <cell r="AK141">
            <v>120000</v>
          </cell>
          <cell r="AL141">
            <v>0</v>
          </cell>
          <cell r="AM141">
            <v>436500</v>
          </cell>
          <cell r="AN141">
            <v>1551140</v>
          </cell>
          <cell r="AO141">
            <v>0</v>
          </cell>
          <cell r="AP141">
            <v>194640</v>
          </cell>
          <cell r="AQ141">
            <v>800000</v>
          </cell>
          <cell r="AR141">
            <v>120000</v>
          </cell>
          <cell r="AS141">
            <v>0</v>
          </cell>
          <cell r="AT141">
            <v>436500</v>
          </cell>
          <cell r="AU141">
            <v>1551140</v>
          </cell>
          <cell r="CL141">
            <v>35751593.600000001</v>
          </cell>
        </row>
        <row r="142">
          <cell r="B142">
            <v>1806</v>
          </cell>
          <cell r="C142">
            <v>87.3</v>
          </cell>
          <cell r="D142" t="str">
            <v>Nguyễn Đình Quyết</v>
          </cell>
          <cell r="E142">
            <v>10938764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436500</v>
          </cell>
          <cell r="L142">
            <v>436500</v>
          </cell>
          <cell r="O142">
            <v>0</v>
          </cell>
          <cell r="Q142">
            <v>0</v>
          </cell>
          <cell r="R142">
            <v>436500</v>
          </cell>
          <cell r="S142">
            <v>436500</v>
          </cell>
          <cell r="V142">
            <v>0</v>
          </cell>
          <cell r="X142">
            <v>0</v>
          </cell>
          <cell r="Y142">
            <v>436500</v>
          </cell>
          <cell r="Z142">
            <v>436500</v>
          </cell>
          <cell r="AC142">
            <v>0</v>
          </cell>
          <cell r="AE142">
            <v>0</v>
          </cell>
          <cell r="AF142">
            <v>436500</v>
          </cell>
          <cell r="AG142">
            <v>436500</v>
          </cell>
          <cell r="AH142">
            <v>0</v>
          </cell>
          <cell r="AJ142">
            <v>0</v>
          </cell>
          <cell r="AL142">
            <v>0</v>
          </cell>
          <cell r="AM142">
            <v>436500</v>
          </cell>
          <cell r="AN142">
            <v>436500</v>
          </cell>
          <cell r="AO142">
            <v>0</v>
          </cell>
          <cell r="AP142">
            <v>243300</v>
          </cell>
          <cell r="AQ142">
            <v>0</v>
          </cell>
          <cell r="AR142">
            <v>120000</v>
          </cell>
          <cell r="AS142">
            <v>0</v>
          </cell>
          <cell r="AT142">
            <v>436500</v>
          </cell>
          <cell r="AU142">
            <v>799800</v>
          </cell>
          <cell r="CL142">
            <v>13921064</v>
          </cell>
        </row>
        <row r="143">
          <cell r="B143">
            <v>1807</v>
          </cell>
          <cell r="C143">
            <v>87.3</v>
          </cell>
          <cell r="D143" t="str">
            <v>Nguyễn Duy Cường</v>
          </cell>
          <cell r="E143">
            <v>25961856</v>
          </cell>
          <cell r="G143">
            <v>81100</v>
          </cell>
          <cell r="H143">
            <v>800000</v>
          </cell>
          <cell r="I143">
            <v>120000</v>
          </cell>
          <cell r="J143">
            <v>0</v>
          </cell>
          <cell r="K143">
            <v>436500</v>
          </cell>
          <cell r="L143">
            <v>1437600</v>
          </cell>
          <cell r="N143">
            <v>72990</v>
          </cell>
          <cell r="O143">
            <v>800000</v>
          </cell>
          <cell r="P143">
            <v>120000</v>
          </cell>
          <cell r="Q143">
            <v>0</v>
          </cell>
          <cell r="R143">
            <v>436500</v>
          </cell>
          <cell r="S143">
            <v>1429490</v>
          </cell>
          <cell r="U143">
            <v>105430</v>
          </cell>
          <cell r="V143">
            <v>800000</v>
          </cell>
          <cell r="W143">
            <v>120000</v>
          </cell>
          <cell r="X143">
            <v>0</v>
          </cell>
          <cell r="Y143">
            <v>436500</v>
          </cell>
          <cell r="Z143">
            <v>1461930</v>
          </cell>
          <cell r="AB143">
            <v>105430</v>
          </cell>
          <cell r="AC143">
            <v>800000</v>
          </cell>
          <cell r="AD143">
            <v>120000</v>
          </cell>
          <cell r="AE143">
            <v>0</v>
          </cell>
          <cell r="AF143">
            <v>436500</v>
          </cell>
          <cell r="AG143">
            <v>1461930</v>
          </cell>
          <cell r="AH143">
            <v>0</v>
          </cell>
          <cell r="AI143">
            <v>113540</v>
          </cell>
          <cell r="AJ143">
            <v>800000</v>
          </cell>
          <cell r="AK143">
            <v>120000</v>
          </cell>
          <cell r="AL143">
            <v>0</v>
          </cell>
          <cell r="AM143">
            <v>436500</v>
          </cell>
          <cell r="AN143">
            <v>1470040</v>
          </cell>
          <cell r="AO143">
            <v>0</v>
          </cell>
          <cell r="AP143">
            <v>105430</v>
          </cell>
          <cell r="AQ143">
            <v>800000</v>
          </cell>
          <cell r="AR143">
            <v>120000</v>
          </cell>
          <cell r="AS143">
            <v>0</v>
          </cell>
          <cell r="AT143">
            <v>436500</v>
          </cell>
          <cell r="AU143">
            <v>1461930</v>
          </cell>
          <cell r="CL143">
            <v>34684776</v>
          </cell>
        </row>
        <row r="144">
          <cell r="B144">
            <v>1808</v>
          </cell>
          <cell r="C144">
            <v>85.04</v>
          </cell>
          <cell r="D144" t="str">
            <v>Trần Nam Bình</v>
          </cell>
          <cell r="E144">
            <v>0</v>
          </cell>
          <cell r="G144">
            <v>89210</v>
          </cell>
          <cell r="J144">
            <v>0</v>
          </cell>
          <cell r="L144">
            <v>89210</v>
          </cell>
          <cell r="Q144">
            <v>0</v>
          </cell>
          <cell r="S144">
            <v>0</v>
          </cell>
          <cell r="X144">
            <v>0</v>
          </cell>
          <cell r="Z144">
            <v>0</v>
          </cell>
          <cell r="AE144">
            <v>0</v>
          </cell>
          <cell r="AG144">
            <v>0</v>
          </cell>
          <cell r="AH144">
            <v>0</v>
          </cell>
          <cell r="AI144">
            <v>113540</v>
          </cell>
          <cell r="AJ144">
            <v>800000</v>
          </cell>
          <cell r="AK144">
            <v>60000</v>
          </cell>
          <cell r="AL144">
            <v>0</v>
          </cell>
          <cell r="AM144">
            <v>425200.00000000006</v>
          </cell>
          <cell r="AN144">
            <v>1398740</v>
          </cell>
          <cell r="AO144">
            <v>0</v>
          </cell>
          <cell r="AP144">
            <v>89210</v>
          </cell>
          <cell r="AQ144">
            <v>800000</v>
          </cell>
          <cell r="AR144">
            <v>60000</v>
          </cell>
          <cell r="AS144">
            <v>0</v>
          </cell>
          <cell r="AT144">
            <v>425200.00000000006</v>
          </cell>
          <cell r="AU144">
            <v>1374410</v>
          </cell>
          <cell r="CL144">
            <v>2862360</v>
          </cell>
        </row>
        <row r="145">
          <cell r="B145">
            <v>1809</v>
          </cell>
          <cell r="C145">
            <v>89.63</v>
          </cell>
          <cell r="D145" t="str">
            <v>Nguyễn Thị Thu Hương</v>
          </cell>
          <cell r="E145">
            <v>1200000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Q145">
            <v>0</v>
          </cell>
          <cell r="S145">
            <v>0</v>
          </cell>
          <cell r="V145">
            <v>0</v>
          </cell>
          <cell r="Z145">
            <v>0</v>
          </cell>
          <cell r="AC145">
            <v>0</v>
          </cell>
          <cell r="AG145">
            <v>0</v>
          </cell>
          <cell r="AH145">
            <v>0</v>
          </cell>
          <cell r="AJ145">
            <v>0</v>
          </cell>
          <cell r="AN145">
            <v>0</v>
          </cell>
          <cell r="AO145">
            <v>0</v>
          </cell>
          <cell r="AP145">
            <v>137870</v>
          </cell>
          <cell r="AQ145">
            <v>0</v>
          </cell>
          <cell r="AR145">
            <v>180000</v>
          </cell>
          <cell r="AS145">
            <v>25000</v>
          </cell>
          <cell r="AT145">
            <v>448150</v>
          </cell>
          <cell r="AU145">
            <v>791020</v>
          </cell>
          <cell r="CL145">
            <v>1991020</v>
          </cell>
        </row>
        <row r="146">
          <cell r="B146">
            <v>1810</v>
          </cell>
          <cell r="C146">
            <v>103.53</v>
          </cell>
          <cell r="D146" t="str">
            <v>Đỗ Quốc Huy</v>
          </cell>
          <cell r="E146">
            <v>9594278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517650</v>
          </cell>
          <cell r="L146">
            <v>517650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517650</v>
          </cell>
          <cell r="S146">
            <v>517650</v>
          </cell>
          <cell r="U146">
            <v>89210</v>
          </cell>
          <cell r="V146">
            <v>800000</v>
          </cell>
          <cell r="W146">
            <v>60000</v>
          </cell>
          <cell r="X146">
            <v>0</v>
          </cell>
          <cell r="Y146">
            <v>517650</v>
          </cell>
          <cell r="Z146">
            <v>1466860</v>
          </cell>
          <cell r="AB146">
            <v>89210</v>
          </cell>
          <cell r="AC146">
            <v>800000</v>
          </cell>
          <cell r="AD146">
            <v>60000</v>
          </cell>
          <cell r="AE146">
            <v>0</v>
          </cell>
          <cell r="AF146">
            <v>517650</v>
          </cell>
          <cell r="AG146">
            <v>1466860</v>
          </cell>
          <cell r="AH146">
            <v>0</v>
          </cell>
          <cell r="AI146">
            <v>105430</v>
          </cell>
          <cell r="AJ146">
            <v>800000</v>
          </cell>
          <cell r="AK146">
            <v>60000</v>
          </cell>
          <cell r="AL146">
            <v>0</v>
          </cell>
          <cell r="AM146">
            <v>517650</v>
          </cell>
          <cell r="AN146">
            <v>1483080</v>
          </cell>
          <cell r="AO146">
            <v>0</v>
          </cell>
          <cell r="AP146">
            <v>89210</v>
          </cell>
          <cell r="AQ146">
            <v>800000</v>
          </cell>
          <cell r="AR146">
            <v>60000</v>
          </cell>
          <cell r="AS146">
            <v>0</v>
          </cell>
          <cell r="AT146">
            <v>517650</v>
          </cell>
          <cell r="AU146">
            <v>1466860</v>
          </cell>
          <cell r="CL146">
            <v>16513238</v>
          </cell>
        </row>
        <row r="147">
          <cell r="B147">
            <v>1901</v>
          </cell>
          <cell r="C147">
            <v>103.53</v>
          </cell>
          <cell r="D147" t="str">
            <v>Vũ Thái Bình</v>
          </cell>
          <cell r="E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U147">
            <v>121650</v>
          </cell>
          <cell r="V147">
            <v>0</v>
          </cell>
          <cell r="W147">
            <v>180000</v>
          </cell>
          <cell r="X147">
            <v>0</v>
          </cell>
          <cell r="Y147">
            <v>517650</v>
          </cell>
          <cell r="Z147">
            <v>819300</v>
          </cell>
          <cell r="AB147">
            <v>154090</v>
          </cell>
          <cell r="AC147">
            <v>0</v>
          </cell>
          <cell r="AD147">
            <v>180000</v>
          </cell>
          <cell r="AE147">
            <v>0</v>
          </cell>
          <cell r="AF147">
            <v>517650</v>
          </cell>
          <cell r="AG147">
            <v>851740</v>
          </cell>
          <cell r="AH147">
            <v>0</v>
          </cell>
          <cell r="AI147">
            <v>162200</v>
          </cell>
          <cell r="AJ147">
            <v>0</v>
          </cell>
          <cell r="AK147">
            <v>180000</v>
          </cell>
          <cell r="AL147">
            <v>0</v>
          </cell>
          <cell r="AM147">
            <v>517650</v>
          </cell>
          <cell r="AN147">
            <v>859850</v>
          </cell>
          <cell r="AO147">
            <v>0</v>
          </cell>
          <cell r="AP147">
            <v>162200</v>
          </cell>
          <cell r="AQ147">
            <v>0</v>
          </cell>
          <cell r="AR147">
            <v>180000</v>
          </cell>
          <cell r="AS147">
            <v>0</v>
          </cell>
          <cell r="AT147">
            <v>517650</v>
          </cell>
          <cell r="AU147">
            <v>859850</v>
          </cell>
          <cell r="CL147">
            <v>3390740</v>
          </cell>
        </row>
        <row r="148">
          <cell r="B148">
            <v>1902</v>
          </cell>
          <cell r="C148">
            <v>89.63</v>
          </cell>
          <cell r="D148" t="str">
            <v>Nguyễn Thị Thu Hoài</v>
          </cell>
          <cell r="E148">
            <v>0</v>
          </cell>
          <cell r="J148">
            <v>0</v>
          </cell>
          <cell r="L148">
            <v>0</v>
          </cell>
          <cell r="Q148">
            <v>0</v>
          </cell>
          <cell r="S148">
            <v>0</v>
          </cell>
          <cell r="X148">
            <v>0</v>
          </cell>
          <cell r="Z148">
            <v>0</v>
          </cell>
          <cell r="AB148">
            <v>145980</v>
          </cell>
          <cell r="AC148">
            <v>800000</v>
          </cell>
          <cell r="AD148">
            <v>60000</v>
          </cell>
          <cell r="AE148">
            <v>0</v>
          </cell>
          <cell r="AF148">
            <v>448150</v>
          </cell>
          <cell r="AG148">
            <v>1454130</v>
          </cell>
          <cell r="AH148">
            <v>0</v>
          </cell>
          <cell r="AI148">
            <v>145980</v>
          </cell>
          <cell r="AJ148">
            <v>800000</v>
          </cell>
          <cell r="AK148">
            <v>60000</v>
          </cell>
          <cell r="AL148">
            <v>0</v>
          </cell>
          <cell r="AM148">
            <v>448150</v>
          </cell>
          <cell r="AN148">
            <v>1454130</v>
          </cell>
          <cell r="AO148">
            <v>0</v>
          </cell>
          <cell r="AP148">
            <v>154090</v>
          </cell>
          <cell r="AQ148">
            <v>800000</v>
          </cell>
          <cell r="AR148">
            <v>60000</v>
          </cell>
          <cell r="AS148">
            <v>0</v>
          </cell>
          <cell r="AT148">
            <v>448150</v>
          </cell>
          <cell r="AU148">
            <v>1462240</v>
          </cell>
          <cell r="CL148">
            <v>4370500</v>
          </cell>
        </row>
        <row r="149">
          <cell r="B149">
            <v>1903</v>
          </cell>
          <cell r="C149">
            <v>85.04</v>
          </cell>
          <cell r="D149" t="str">
            <v>Đỗ Ngọc Kiển</v>
          </cell>
          <cell r="E149">
            <v>8929200</v>
          </cell>
          <cell r="H149">
            <v>0</v>
          </cell>
          <cell r="J149">
            <v>0</v>
          </cell>
          <cell r="K149">
            <v>425200.00000000006</v>
          </cell>
          <cell r="L149">
            <v>425200.00000000006</v>
          </cell>
          <cell r="O149">
            <v>0</v>
          </cell>
          <cell r="Q149">
            <v>0</v>
          </cell>
          <cell r="R149">
            <v>425200.00000000006</v>
          </cell>
          <cell r="S149">
            <v>425200.00000000006</v>
          </cell>
          <cell r="V149">
            <v>0</v>
          </cell>
          <cell r="X149">
            <v>0</v>
          </cell>
          <cell r="Y149">
            <v>425200.00000000006</v>
          </cell>
          <cell r="Z149">
            <v>425200.00000000006</v>
          </cell>
          <cell r="AC149">
            <v>0</v>
          </cell>
          <cell r="AE149">
            <v>0</v>
          </cell>
          <cell r="AF149">
            <v>425200.00000000006</v>
          </cell>
          <cell r="AG149">
            <v>425200.00000000006</v>
          </cell>
          <cell r="AH149">
            <v>0</v>
          </cell>
          <cell r="AI149">
            <v>56770</v>
          </cell>
          <cell r="AJ149">
            <v>0</v>
          </cell>
          <cell r="AK149">
            <v>120000</v>
          </cell>
          <cell r="AL149">
            <v>0</v>
          </cell>
          <cell r="AM149">
            <v>425200.00000000006</v>
          </cell>
          <cell r="AN149">
            <v>601970</v>
          </cell>
          <cell r="AO149">
            <v>0</v>
          </cell>
          <cell r="AP149">
            <v>64880</v>
          </cell>
          <cell r="AQ149">
            <v>0</v>
          </cell>
          <cell r="AR149">
            <v>120000</v>
          </cell>
          <cell r="AS149">
            <v>0</v>
          </cell>
          <cell r="AT149">
            <v>425200.00000000006</v>
          </cell>
          <cell r="AU149">
            <v>610080</v>
          </cell>
          <cell r="CL149">
            <v>11842050</v>
          </cell>
        </row>
        <row r="150">
          <cell r="B150">
            <v>1904</v>
          </cell>
          <cell r="E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CL150">
            <v>0</v>
          </cell>
        </row>
        <row r="151">
          <cell r="B151">
            <v>1905</v>
          </cell>
          <cell r="C151">
            <v>87.3</v>
          </cell>
          <cell r="D151" t="str">
            <v>Nguyễn Hùng Minh</v>
          </cell>
          <cell r="E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V151">
            <v>0</v>
          </cell>
          <cell r="X151">
            <v>0</v>
          </cell>
          <cell r="Z151">
            <v>0</v>
          </cell>
          <cell r="AC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L151">
            <v>0</v>
          </cell>
          <cell r="AN151">
            <v>0</v>
          </cell>
          <cell r="AO151">
            <v>0</v>
          </cell>
          <cell r="AP151">
            <v>129760</v>
          </cell>
          <cell r="AQ151">
            <v>0</v>
          </cell>
          <cell r="AR151">
            <v>120000</v>
          </cell>
          <cell r="AS151">
            <v>0</v>
          </cell>
          <cell r="AT151">
            <v>436500</v>
          </cell>
          <cell r="AU151">
            <v>686260</v>
          </cell>
          <cell r="CL151">
            <v>686260</v>
          </cell>
        </row>
        <row r="152">
          <cell r="B152">
            <v>1906</v>
          </cell>
          <cell r="C152">
            <v>87.3</v>
          </cell>
          <cell r="D152" t="str">
            <v>Đoàn Thanh Sơn</v>
          </cell>
          <cell r="E152">
            <v>0</v>
          </cell>
          <cell r="G152">
            <v>154090</v>
          </cell>
          <cell r="H152">
            <v>0</v>
          </cell>
          <cell r="I152">
            <v>120000</v>
          </cell>
          <cell r="J152">
            <v>0</v>
          </cell>
          <cell r="K152">
            <v>436500</v>
          </cell>
          <cell r="L152">
            <v>710590</v>
          </cell>
          <cell r="O152">
            <v>0</v>
          </cell>
          <cell r="Q152">
            <v>0</v>
          </cell>
          <cell r="S152">
            <v>0</v>
          </cell>
          <cell r="V152">
            <v>0</v>
          </cell>
          <cell r="X152">
            <v>0</v>
          </cell>
          <cell r="Z152">
            <v>0</v>
          </cell>
          <cell r="AC152">
            <v>0</v>
          </cell>
          <cell r="AE152">
            <v>0</v>
          </cell>
          <cell r="AG152">
            <v>0</v>
          </cell>
          <cell r="AH152">
            <v>0</v>
          </cell>
          <cell r="AI152">
            <v>81100</v>
          </cell>
          <cell r="AJ152">
            <v>0</v>
          </cell>
          <cell r="AK152">
            <v>120000</v>
          </cell>
          <cell r="AL152">
            <v>0</v>
          </cell>
          <cell r="AM152">
            <v>436500</v>
          </cell>
          <cell r="AN152">
            <v>637600</v>
          </cell>
          <cell r="AO152">
            <v>0</v>
          </cell>
          <cell r="AP152">
            <v>81100</v>
          </cell>
          <cell r="AQ152">
            <v>0</v>
          </cell>
          <cell r="AR152">
            <v>120000</v>
          </cell>
          <cell r="AS152">
            <v>0</v>
          </cell>
          <cell r="AT152">
            <v>436500</v>
          </cell>
          <cell r="AU152">
            <v>637600</v>
          </cell>
          <cell r="CL152">
            <v>1985790</v>
          </cell>
        </row>
        <row r="153">
          <cell r="B153">
            <v>1907</v>
          </cell>
          <cell r="C153">
            <v>87.3</v>
          </cell>
          <cell r="D153" t="str">
            <v>Ngô Khánh Huyền</v>
          </cell>
          <cell r="E153">
            <v>8730000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436500</v>
          </cell>
          <cell r="L153">
            <v>436500</v>
          </cell>
          <cell r="N153">
            <v>121650</v>
          </cell>
          <cell r="O153">
            <v>800000</v>
          </cell>
          <cell r="P153">
            <v>120000</v>
          </cell>
          <cell r="Q153">
            <v>0</v>
          </cell>
          <cell r="R153">
            <v>436500</v>
          </cell>
          <cell r="S153">
            <v>1478150</v>
          </cell>
          <cell r="U153">
            <v>154090</v>
          </cell>
          <cell r="V153">
            <v>800000</v>
          </cell>
          <cell r="W153">
            <v>120000</v>
          </cell>
          <cell r="X153">
            <v>0</v>
          </cell>
          <cell r="Y153">
            <v>436500</v>
          </cell>
          <cell r="Z153">
            <v>1510590</v>
          </cell>
          <cell r="AB153">
            <v>154090</v>
          </cell>
          <cell r="AC153">
            <v>800000</v>
          </cell>
          <cell r="AD153">
            <v>120000</v>
          </cell>
          <cell r="AE153">
            <v>0</v>
          </cell>
          <cell r="AF153">
            <v>436500</v>
          </cell>
          <cell r="AG153">
            <v>1510590</v>
          </cell>
          <cell r="AH153">
            <v>0</v>
          </cell>
          <cell r="AI153">
            <v>137870</v>
          </cell>
          <cell r="AJ153">
            <v>800000</v>
          </cell>
          <cell r="AK153">
            <v>120000</v>
          </cell>
          <cell r="AL153">
            <v>0</v>
          </cell>
          <cell r="AM153">
            <v>436500</v>
          </cell>
          <cell r="AN153">
            <v>1494370</v>
          </cell>
          <cell r="AO153">
            <v>0</v>
          </cell>
          <cell r="AP153">
            <v>137870</v>
          </cell>
          <cell r="AQ153">
            <v>800000</v>
          </cell>
          <cell r="AR153">
            <v>120000</v>
          </cell>
          <cell r="AS153">
            <v>0</v>
          </cell>
          <cell r="AT153">
            <v>436500</v>
          </cell>
          <cell r="AU153">
            <v>1494370</v>
          </cell>
          <cell r="CL153">
            <v>16654570</v>
          </cell>
        </row>
        <row r="154">
          <cell r="B154">
            <v>1908</v>
          </cell>
          <cell r="C154">
            <v>85.04</v>
          </cell>
          <cell r="D154" t="str">
            <v>Đỗ Thanh Bình</v>
          </cell>
          <cell r="E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V154">
            <v>0</v>
          </cell>
          <cell r="Z154">
            <v>0</v>
          </cell>
          <cell r="AC154">
            <v>0</v>
          </cell>
          <cell r="AG154">
            <v>0</v>
          </cell>
          <cell r="AH154">
            <v>0</v>
          </cell>
          <cell r="AJ154">
            <v>0</v>
          </cell>
          <cell r="AN154">
            <v>0</v>
          </cell>
          <cell r="AO154">
            <v>0</v>
          </cell>
          <cell r="AP154">
            <v>64880</v>
          </cell>
          <cell r="AQ154">
            <v>0</v>
          </cell>
          <cell r="AR154">
            <v>120000</v>
          </cell>
          <cell r="AS154">
            <v>25000</v>
          </cell>
          <cell r="AT154">
            <v>425200.00000000006</v>
          </cell>
          <cell r="AU154">
            <v>635080</v>
          </cell>
          <cell r="CL154">
            <v>635080</v>
          </cell>
        </row>
        <row r="155">
          <cell r="B155">
            <v>1909</v>
          </cell>
          <cell r="C155">
            <v>89.63</v>
          </cell>
          <cell r="D155" t="str">
            <v>Phạm Đức Long</v>
          </cell>
          <cell r="E155">
            <v>11656581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448150</v>
          </cell>
          <cell r="L155">
            <v>448150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448150</v>
          </cell>
          <cell r="S155">
            <v>448150</v>
          </cell>
          <cell r="V155">
            <v>0</v>
          </cell>
          <cell r="X155">
            <v>0</v>
          </cell>
          <cell r="Y155">
            <v>448150</v>
          </cell>
          <cell r="Z155">
            <v>448150</v>
          </cell>
          <cell r="AC155">
            <v>0</v>
          </cell>
          <cell r="AE155">
            <v>0</v>
          </cell>
          <cell r="AF155">
            <v>448150</v>
          </cell>
          <cell r="AG155">
            <v>448150</v>
          </cell>
          <cell r="AH155">
            <v>0</v>
          </cell>
          <cell r="AL155">
            <v>0</v>
          </cell>
          <cell r="AM155">
            <v>448150</v>
          </cell>
          <cell r="AN155">
            <v>448150</v>
          </cell>
          <cell r="AO155">
            <v>0</v>
          </cell>
          <cell r="AP155">
            <v>72990</v>
          </cell>
          <cell r="AQ155">
            <v>800000</v>
          </cell>
          <cell r="AR155">
            <v>120000</v>
          </cell>
          <cell r="AS155">
            <v>0</v>
          </cell>
          <cell r="AT155">
            <v>448150</v>
          </cell>
          <cell r="AU155">
            <v>1441140</v>
          </cell>
          <cell r="CL155">
            <v>15338471</v>
          </cell>
        </row>
        <row r="156">
          <cell r="B156">
            <v>1910</v>
          </cell>
          <cell r="C156">
            <v>103.53</v>
          </cell>
          <cell r="D156" t="str">
            <v>Đào Thúy Bảo</v>
          </cell>
          <cell r="E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517650</v>
          </cell>
          <cell r="S156">
            <v>517650</v>
          </cell>
          <cell r="V156">
            <v>0</v>
          </cell>
          <cell r="W156">
            <v>0</v>
          </cell>
          <cell r="X156">
            <v>0</v>
          </cell>
          <cell r="Y156">
            <v>517650</v>
          </cell>
          <cell r="Z156">
            <v>517650</v>
          </cell>
          <cell r="AC156">
            <v>0</v>
          </cell>
          <cell r="AD156">
            <v>0</v>
          </cell>
          <cell r="AE156">
            <v>0</v>
          </cell>
          <cell r="AF156">
            <v>517650</v>
          </cell>
          <cell r="AG156">
            <v>517650</v>
          </cell>
          <cell r="AH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517650</v>
          </cell>
          <cell r="AN156">
            <v>517650</v>
          </cell>
          <cell r="AO156">
            <v>0</v>
          </cell>
          <cell r="AP156">
            <v>170310</v>
          </cell>
          <cell r="AQ156">
            <v>0</v>
          </cell>
          <cell r="AR156">
            <v>60000</v>
          </cell>
          <cell r="AS156">
            <v>0</v>
          </cell>
          <cell r="AT156">
            <v>517650</v>
          </cell>
          <cell r="AU156">
            <v>747960</v>
          </cell>
          <cell r="CL156">
            <v>2818560</v>
          </cell>
        </row>
        <row r="157">
          <cell r="B157">
            <v>2001</v>
          </cell>
          <cell r="C157">
            <v>103.53</v>
          </cell>
          <cell r="D157" t="str">
            <v>Vũ Thành Lương</v>
          </cell>
          <cell r="E157">
            <v>9546646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517650</v>
          </cell>
          <cell r="L157">
            <v>517650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517650</v>
          </cell>
          <cell r="S157">
            <v>517650</v>
          </cell>
          <cell r="U157">
            <v>129760</v>
          </cell>
          <cell r="V157">
            <v>800000</v>
          </cell>
          <cell r="W157">
            <v>60000</v>
          </cell>
          <cell r="X157">
            <v>25000</v>
          </cell>
          <cell r="Y157">
            <v>517650</v>
          </cell>
          <cell r="Z157">
            <v>1532410</v>
          </cell>
          <cell r="AB157">
            <v>121650</v>
          </cell>
          <cell r="AC157">
            <v>800000</v>
          </cell>
          <cell r="AD157">
            <v>60000</v>
          </cell>
          <cell r="AE157">
            <v>25000</v>
          </cell>
          <cell r="AF157">
            <v>517650</v>
          </cell>
          <cell r="AG157">
            <v>1524300</v>
          </cell>
          <cell r="AH157">
            <v>0</v>
          </cell>
          <cell r="AI157">
            <v>129760</v>
          </cell>
          <cell r="AJ157">
            <v>800000</v>
          </cell>
          <cell r="AK157">
            <v>60000</v>
          </cell>
          <cell r="AL157">
            <v>25000</v>
          </cell>
          <cell r="AM157">
            <v>517650</v>
          </cell>
          <cell r="AN157">
            <v>1532410</v>
          </cell>
          <cell r="AO157">
            <v>0</v>
          </cell>
          <cell r="AP157">
            <v>154090</v>
          </cell>
          <cell r="AQ157">
            <v>800000</v>
          </cell>
          <cell r="AR157">
            <v>60000</v>
          </cell>
          <cell r="AS157">
            <v>25000</v>
          </cell>
          <cell r="AT157">
            <v>517650</v>
          </cell>
          <cell r="AU157">
            <v>1556740</v>
          </cell>
          <cell r="CL157">
            <v>16727806</v>
          </cell>
        </row>
        <row r="158">
          <cell r="B158">
            <v>2002</v>
          </cell>
          <cell r="E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CL158">
            <v>0</v>
          </cell>
        </row>
        <row r="159">
          <cell r="B159">
            <v>2003</v>
          </cell>
          <cell r="E159">
            <v>0</v>
          </cell>
          <cell r="G159">
            <v>8110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8110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CL159">
            <v>8110</v>
          </cell>
        </row>
        <row r="160">
          <cell r="B160">
            <v>2004</v>
          </cell>
          <cell r="C160">
            <v>87.3</v>
          </cell>
          <cell r="D160" t="str">
            <v>Bùi Chí Linh</v>
          </cell>
          <cell r="E160">
            <v>15910191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436500</v>
          </cell>
          <cell r="L160">
            <v>436500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436500</v>
          </cell>
          <cell r="S160">
            <v>436500</v>
          </cell>
          <cell r="Y160">
            <v>436500</v>
          </cell>
          <cell r="Z160">
            <v>436500</v>
          </cell>
          <cell r="AE160">
            <v>0</v>
          </cell>
          <cell r="AF160">
            <v>436500</v>
          </cell>
          <cell r="AG160">
            <v>436500</v>
          </cell>
          <cell r="AH160">
            <v>0</v>
          </cell>
          <cell r="AL160">
            <v>0</v>
          </cell>
          <cell r="AM160">
            <v>436500</v>
          </cell>
          <cell r="AN160">
            <v>436500</v>
          </cell>
          <cell r="AO160">
            <v>0</v>
          </cell>
          <cell r="AP160">
            <v>129760</v>
          </cell>
          <cell r="AQ160">
            <v>800000</v>
          </cell>
          <cell r="AR160">
            <v>60000</v>
          </cell>
          <cell r="AS160">
            <v>0</v>
          </cell>
          <cell r="AT160">
            <v>436500</v>
          </cell>
          <cell r="AU160">
            <v>1426260</v>
          </cell>
          <cell r="CL160">
            <v>19518951</v>
          </cell>
        </row>
        <row r="161">
          <cell r="B161">
            <v>2005</v>
          </cell>
          <cell r="C161">
            <v>87.3</v>
          </cell>
          <cell r="D161" t="str">
            <v>Phan Đức Hòa</v>
          </cell>
          <cell r="E161">
            <v>13282279</v>
          </cell>
          <cell r="H161">
            <v>0</v>
          </cell>
          <cell r="J161">
            <v>0</v>
          </cell>
          <cell r="K161">
            <v>436500</v>
          </cell>
          <cell r="L161">
            <v>436500</v>
          </cell>
          <cell r="O161">
            <v>0</v>
          </cell>
          <cell r="Q161">
            <v>0</v>
          </cell>
          <cell r="R161">
            <v>436500</v>
          </cell>
          <cell r="S161">
            <v>436500</v>
          </cell>
          <cell r="W161">
            <v>60000</v>
          </cell>
          <cell r="X161">
            <v>0</v>
          </cell>
          <cell r="Y161">
            <v>436500</v>
          </cell>
          <cell r="Z161">
            <v>496500</v>
          </cell>
          <cell r="AC161">
            <v>0</v>
          </cell>
          <cell r="AE161">
            <v>0</v>
          </cell>
          <cell r="AF161">
            <v>436500</v>
          </cell>
          <cell r="AG161">
            <v>436500</v>
          </cell>
          <cell r="AH161">
            <v>0</v>
          </cell>
          <cell r="AI161">
            <v>24330</v>
          </cell>
          <cell r="AJ161">
            <v>0</v>
          </cell>
          <cell r="AK161">
            <v>60000</v>
          </cell>
          <cell r="AL161">
            <v>0</v>
          </cell>
          <cell r="AM161">
            <v>436500</v>
          </cell>
          <cell r="AN161">
            <v>520830</v>
          </cell>
          <cell r="AO161">
            <v>0</v>
          </cell>
          <cell r="AP161">
            <v>16220</v>
          </cell>
          <cell r="AQ161">
            <v>0</v>
          </cell>
          <cell r="AR161">
            <v>60000</v>
          </cell>
          <cell r="AS161">
            <v>0</v>
          </cell>
          <cell r="AT161">
            <v>436500</v>
          </cell>
          <cell r="AU161">
            <v>512720</v>
          </cell>
          <cell r="CL161">
            <v>16121829</v>
          </cell>
        </row>
        <row r="162">
          <cell r="B162">
            <v>2006</v>
          </cell>
          <cell r="C162">
            <v>87.3</v>
          </cell>
          <cell r="D162" t="str">
            <v>Phạm Thành Trung</v>
          </cell>
          <cell r="E162">
            <v>0</v>
          </cell>
          <cell r="G162">
            <v>89210</v>
          </cell>
          <cell r="H162">
            <v>800000</v>
          </cell>
          <cell r="I162">
            <v>120000</v>
          </cell>
          <cell r="J162">
            <v>0</v>
          </cell>
          <cell r="L162">
            <v>1009210</v>
          </cell>
          <cell r="N162">
            <v>105430</v>
          </cell>
          <cell r="O162">
            <v>800000</v>
          </cell>
          <cell r="P162">
            <v>120000</v>
          </cell>
          <cell r="Q162">
            <v>0</v>
          </cell>
          <cell r="S162">
            <v>1025430</v>
          </cell>
          <cell r="U162">
            <v>105430</v>
          </cell>
          <cell r="V162">
            <v>800000</v>
          </cell>
          <cell r="W162">
            <v>120000</v>
          </cell>
          <cell r="X162">
            <v>0</v>
          </cell>
          <cell r="Z162">
            <v>1025430</v>
          </cell>
          <cell r="AB162">
            <v>137870</v>
          </cell>
          <cell r="AC162">
            <v>0</v>
          </cell>
          <cell r="AD162">
            <v>120000</v>
          </cell>
          <cell r="AE162">
            <v>0</v>
          </cell>
          <cell r="AG162">
            <v>257870</v>
          </cell>
          <cell r="AH162">
            <v>0</v>
          </cell>
          <cell r="AI162">
            <v>129760</v>
          </cell>
          <cell r="AJ162">
            <v>0</v>
          </cell>
          <cell r="AK162">
            <v>120000</v>
          </cell>
          <cell r="AL162">
            <v>0</v>
          </cell>
          <cell r="AM162">
            <v>436500</v>
          </cell>
          <cell r="AN162">
            <v>686260</v>
          </cell>
          <cell r="AO162">
            <v>0</v>
          </cell>
          <cell r="AP162">
            <v>129760</v>
          </cell>
          <cell r="AQ162">
            <v>0</v>
          </cell>
          <cell r="AR162">
            <v>120000</v>
          </cell>
          <cell r="AS162">
            <v>0</v>
          </cell>
          <cell r="AT162">
            <v>436500</v>
          </cell>
          <cell r="AU162">
            <v>686260</v>
          </cell>
          <cell r="CL162">
            <v>4690460</v>
          </cell>
        </row>
        <row r="163">
          <cell r="B163">
            <v>2007</v>
          </cell>
          <cell r="C163">
            <v>87.3</v>
          </cell>
          <cell r="D163" t="str">
            <v>Đỗ Thị Thùy</v>
          </cell>
          <cell r="E163">
            <v>16183040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436500</v>
          </cell>
          <cell r="L163">
            <v>436500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436500</v>
          </cell>
          <cell r="S163">
            <v>436500</v>
          </cell>
          <cell r="U163">
            <v>145980</v>
          </cell>
          <cell r="V163">
            <v>0</v>
          </cell>
          <cell r="W163">
            <v>120000</v>
          </cell>
          <cell r="X163">
            <v>0</v>
          </cell>
          <cell r="Y163">
            <v>436500</v>
          </cell>
          <cell r="Z163">
            <v>702480</v>
          </cell>
          <cell r="AC163">
            <v>0</v>
          </cell>
          <cell r="AE163">
            <v>0</v>
          </cell>
          <cell r="AF163">
            <v>436500</v>
          </cell>
          <cell r="AG163">
            <v>436500</v>
          </cell>
          <cell r="AH163">
            <v>0</v>
          </cell>
          <cell r="AI163">
            <v>170310</v>
          </cell>
          <cell r="AJ163">
            <v>0</v>
          </cell>
          <cell r="AK163">
            <v>120000</v>
          </cell>
          <cell r="AL163">
            <v>0</v>
          </cell>
          <cell r="AM163">
            <v>436500</v>
          </cell>
          <cell r="AN163">
            <v>726810</v>
          </cell>
          <cell r="AO163">
            <v>0</v>
          </cell>
          <cell r="AP163">
            <v>154090</v>
          </cell>
          <cell r="AQ163">
            <v>0</v>
          </cell>
          <cell r="AR163">
            <v>180000</v>
          </cell>
          <cell r="AS163">
            <v>0</v>
          </cell>
          <cell r="AT163">
            <v>436500</v>
          </cell>
          <cell r="AU163">
            <v>770590</v>
          </cell>
          <cell r="CL163">
            <v>19692420</v>
          </cell>
        </row>
        <row r="164">
          <cell r="B164">
            <v>2008</v>
          </cell>
          <cell r="C164">
            <v>85.04</v>
          </cell>
          <cell r="D164" t="str">
            <v>Phạm Tuấn Lượng</v>
          </cell>
          <cell r="E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X164">
            <v>0</v>
          </cell>
          <cell r="Z164">
            <v>0</v>
          </cell>
          <cell r="AE164">
            <v>0</v>
          </cell>
          <cell r="AG164">
            <v>0</v>
          </cell>
          <cell r="AH164">
            <v>0</v>
          </cell>
          <cell r="AL164">
            <v>0</v>
          </cell>
          <cell r="AN164">
            <v>0</v>
          </cell>
          <cell r="AO164">
            <v>0</v>
          </cell>
          <cell r="AP164">
            <v>105430</v>
          </cell>
          <cell r="AQ164">
            <v>800000</v>
          </cell>
          <cell r="AR164">
            <v>120000</v>
          </cell>
          <cell r="AS164">
            <v>25000</v>
          </cell>
          <cell r="AT164">
            <v>425200.00000000006</v>
          </cell>
          <cell r="AU164">
            <v>1475630</v>
          </cell>
          <cell r="CL164">
            <v>1475630</v>
          </cell>
        </row>
        <row r="165">
          <cell r="B165">
            <v>2009</v>
          </cell>
          <cell r="C165">
            <v>89.63</v>
          </cell>
          <cell r="D165" t="str">
            <v>Nguyễn Như Hoạt</v>
          </cell>
          <cell r="E165">
            <v>717360</v>
          </cell>
          <cell r="G165">
            <v>81100</v>
          </cell>
          <cell r="H165">
            <v>0</v>
          </cell>
          <cell r="I165">
            <v>180000</v>
          </cell>
          <cell r="J165">
            <v>0</v>
          </cell>
          <cell r="K165">
            <v>448150</v>
          </cell>
          <cell r="L165">
            <v>709250</v>
          </cell>
          <cell r="N165">
            <v>113540</v>
          </cell>
          <cell r="O165">
            <v>0</v>
          </cell>
          <cell r="P165">
            <v>180000</v>
          </cell>
          <cell r="Q165">
            <v>0</v>
          </cell>
          <cell r="R165">
            <v>448150</v>
          </cell>
          <cell r="S165">
            <v>741690</v>
          </cell>
          <cell r="U165">
            <v>56770</v>
          </cell>
          <cell r="V165">
            <v>0</v>
          </cell>
          <cell r="W165">
            <v>180000</v>
          </cell>
          <cell r="X165">
            <v>0</v>
          </cell>
          <cell r="Y165">
            <v>448150</v>
          </cell>
          <cell r="Z165">
            <v>684920</v>
          </cell>
          <cell r="AB165">
            <v>170310</v>
          </cell>
          <cell r="AC165">
            <v>0</v>
          </cell>
          <cell r="AD165">
            <v>180000</v>
          </cell>
          <cell r="AE165">
            <v>0</v>
          </cell>
          <cell r="AF165">
            <v>448150</v>
          </cell>
          <cell r="AG165">
            <v>798460</v>
          </cell>
          <cell r="AH165">
            <v>0</v>
          </cell>
          <cell r="AI165">
            <v>121650</v>
          </cell>
          <cell r="AJ165">
            <v>0</v>
          </cell>
          <cell r="AK165">
            <v>180000</v>
          </cell>
          <cell r="AL165">
            <v>0</v>
          </cell>
          <cell r="AM165">
            <v>448150</v>
          </cell>
          <cell r="AN165">
            <v>749800</v>
          </cell>
          <cell r="AO165">
            <v>0</v>
          </cell>
          <cell r="AP165">
            <v>121650</v>
          </cell>
          <cell r="AQ165">
            <v>0</v>
          </cell>
          <cell r="AR165">
            <v>180000</v>
          </cell>
          <cell r="AS165">
            <v>0</v>
          </cell>
          <cell r="AT165">
            <v>448150</v>
          </cell>
          <cell r="AU165">
            <v>749800</v>
          </cell>
          <cell r="CL165">
            <v>5151280</v>
          </cell>
        </row>
        <row r="166">
          <cell r="B166">
            <v>2010</v>
          </cell>
          <cell r="C166">
            <v>103.53</v>
          </cell>
          <cell r="D166" t="str">
            <v>Nguyễn Như Hoạt</v>
          </cell>
          <cell r="E166">
            <v>15654496.4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X166">
            <v>0</v>
          </cell>
          <cell r="Z166">
            <v>0</v>
          </cell>
          <cell r="AB166">
            <v>194640</v>
          </cell>
          <cell r="AC166">
            <v>800000</v>
          </cell>
          <cell r="AD166">
            <v>120000</v>
          </cell>
          <cell r="AE166">
            <v>0</v>
          </cell>
          <cell r="AF166">
            <v>517650</v>
          </cell>
          <cell r="AG166">
            <v>1632290</v>
          </cell>
          <cell r="AH166">
            <v>0</v>
          </cell>
          <cell r="AI166">
            <v>170310</v>
          </cell>
          <cell r="AJ166">
            <v>800000</v>
          </cell>
          <cell r="AK166">
            <v>120000</v>
          </cell>
          <cell r="AL166">
            <v>0</v>
          </cell>
          <cell r="AM166">
            <v>517650</v>
          </cell>
          <cell r="AN166">
            <v>1607960</v>
          </cell>
          <cell r="AO166">
            <v>0</v>
          </cell>
          <cell r="AP166">
            <v>170310</v>
          </cell>
          <cell r="AQ166">
            <v>800000</v>
          </cell>
          <cell r="AR166">
            <v>120000</v>
          </cell>
          <cell r="AS166">
            <v>0</v>
          </cell>
          <cell r="AT166">
            <v>517650</v>
          </cell>
          <cell r="AU166">
            <v>1607960</v>
          </cell>
          <cell r="CL166">
            <v>20502706.399999999</v>
          </cell>
        </row>
        <row r="167">
          <cell r="B167">
            <v>2101</v>
          </cell>
          <cell r="E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CL167">
            <v>0</v>
          </cell>
        </row>
        <row r="168">
          <cell r="B168">
            <v>2102</v>
          </cell>
          <cell r="C168">
            <v>89.63</v>
          </cell>
          <cell r="D168" t="str">
            <v>Nguyễn Thế Đại</v>
          </cell>
          <cell r="E168">
            <v>46051805</v>
          </cell>
          <cell r="H168">
            <v>1600000</v>
          </cell>
          <cell r="I168">
            <v>120000</v>
          </cell>
          <cell r="J168">
            <v>0</v>
          </cell>
          <cell r="K168">
            <v>448150</v>
          </cell>
          <cell r="L168">
            <v>2168150</v>
          </cell>
          <cell r="O168">
            <v>1600000</v>
          </cell>
          <cell r="P168">
            <v>120000</v>
          </cell>
          <cell r="Q168">
            <v>0</v>
          </cell>
          <cell r="R168">
            <v>448150</v>
          </cell>
          <cell r="S168">
            <v>2168150</v>
          </cell>
          <cell r="V168">
            <v>1600000</v>
          </cell>
          <cell r="W168">
            <v>120000</v>
          </cell>
          <cell r="X168">
            <v>0</v>
          </cell>
          <cell r="Y168">
            <v>448150</v>
          </cell>
          <cell r="Z168">
            <v>2168150</v>
          </cell>
          <cell r="AC168">
            <v>1600000</v>
          </cell>
          <cell r="AD168">
            <v>120000</v>
          </cell>
          <cell r="AE168">
            <v>0</v>
          </cell>
          <cell r="AF168">
            <v>448150</v>
          </cell>
          <cell r="AG168">
            <v>2168150</v>
          </cell>
          <cell r="AH168">
            <v>0</v>
          </cell>
          <cell r="AJ168">
            <v>1600000</v>
          </cell>
          <cell r="AK168">
            <v>120000</v>
          </cell>
          <cell r="AL168">
            <v>0</v>
          </cell>
          <cell r="AM168">
            <v>448150</v>
          </cell>
          <cell r="AN168">
            <v>2168150</v>
          </cell>
          <cell r="AO168">
            <v>0</v>
          </cell>
          <cell r="AP168">
            <v>129760</v>
          </cell>
          <cell r="AQ168">
            <v>1600000</v>
          </cell>
          <cell r="AR168">
            <v>120000</v>
          </cell>
          <cell r="AS168">
            <v>0</v>
          </cell>
          <cell r="AT168">
            <v>448150</v>
          </cell>
          <cell r="AU168">
            <v>2297910</v>
          </cell>
          <cell r="CL168">
            <v>59190465</v>
          </cell>
        </row>
        <row r="169">
          <cell r="B169">
            <v>2103</v>
          </cell>
          <cell r="C169">
            <v>85.04</v>
          </cell>
          <cell r="D169" t="str">
            <v>Đỗ Thế Dũng</v>
          </cell>
          <cell r="E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Z169">
            <v>0</v>
          </cell>
          <cell r="AB169">
            <v>0</v>
          </cell>
          <cell r="AC169">
            <v>0</v>
          </cell>
          <cell r="AE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60000</v>
          </cell>
          <cell r="AL169">
            <v>0</v>
          </cell>
          <cell r="AM169">
            <v>425200.00000000006</v>
          </cell>
          <cell r="AN169">
            <v>485200.00000000006</v>
          </cell>
          <cell r="AO169">
            <v>0</v>
          </cell>
          <cell r="AP169">
            <v>0</v>
          </cell>
          <cell r="AQ169">
            <v>800000</v>
          </cell>
          <cell r="AR169">
            <v>60000</v>
          </cell>
          <cell r="AS169">
            <v>0</v>
          </cell>
          <cell r="AT169">
            <v>425200.00000000006</v>
          </cell>
          <cell r="AU169">
            <v>1285200</v>
          </cell>
          <cell r="CL169">
            <v>1770400</v>
          </cell>
        </row>
        <row r="170">
          <cell r="B170">
            <v>2104</v>
          </cell>
          <cell r="C170">
            <v>87.3</v>
          </cell>
          <cell r="D170" t="str">
            <v>Phan Mạnh Hòa</v>
          </cell>
          <cell r="E170">
            <v>3285446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V170">
            <v>0</v>
          </cell>
          <cell r="X170">
            <v>0</v>
          </cell>
          <cell r="Z170">
            <v>0</v>
          </cell>
          <cell r="AC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L170">
            <v>0</v>
          </cell>
          <cell r="AN170">
            <v>0</v>
          </cell>
          <cell r="AO170">
            <v>0</v>
          </cell>
          <cell r="AP170">
            <v>89210</v>
          </cell>
          <cell r="AQ170">
            <v>0</v>
          </cell>
          <cell r="AR170">
            <v>120000</v>
          </cell>
          <cell r="AS170">
            <v>0</v>
          </cell>
          <cell r="AT170">
            <v>436500</v>
          </cell>
          <cell r="AU170">
            <v>645710</v>
          </cell>
          <cell r="CL170">
            <v>3931156</v>
          </cell>
        </row>
        <row r="171">
          <cell r="B171">
            <v>2105</v>
          </cell>
          <cell r="C171">
            <v>87.3</v>
          </cell>
          <cell r="D171" t="str">
            <v>Đặng Thanh Quang</v>
          </cell>
          <cell r="E171">
            <v>19419602.399999999</v>
          </cell>
          <cell r="G171">
            <v>97320</v>
          </cell>
          <cell r="H171">
            <v>0</v>
          </cell>
          <cell r="I171">
            <v>120000</v>
          </cell>
          <cell r="J171">
            <v>25000</v>
          </cell>
          <cell r="K171">
            <v>436500</v>
          </cell>
          <cell r="L171">
            <v>678820</v>
          </cell>
          <cell r="N171">
            <v>113540</v>
          </cell>
          <cell r="O171">
            <v>0</v>
          </cell>
          <cell r="P171">
            <v>120000</v>
          </cell>
          <cell r="Q171">
            <v>25000</v>
          </cell>
          <cell r="R171">
            <v>436500</v>
          </cell>
          <cell r="S171">
            <v>695040</v>
          </cell>
          <cell r="U171">
            <v>113540</v>
          </cell>
          <cell r="V171">
            <v>0</v>
          </cell>
          <cell r="W171">
            <v>120000</v>
          </cell>
          <cell r="X171">
            <v>25000</v>
          </cell>
          <cell r="Y171">
            <v>436500</v>
          </cell>
          <cell r="Z171">
            <v>695040</v>
          </cell>
          <cell r="AB171">
            <v>105430</v>
          </cell>
          <cell r="AC171">
            <v>0</v>
          </cell>
          <cell r="AD171">
            <v>120000</v>
          </cell>
          <cell r="AE171">
            <v>25000</v>
          </cell>
          <cell r="AF171">
            <v>436500</v>
          </cell>
          <cell r="AG171">
            <v>686930</v>
          </cell>
          <cell r="AH171">
            <v>0</v>
          </cell>
          <cell r="AI171">
            <v>121650</v>
          </cell>
          <cell r="AJ171">
            <v>0</v>
          </cell>
          <cell r="AK171">
            <v>120000</v>
          </cell>
          <cell r="AL171">
            <v>25000</v>
          </cell>
          <cell r="AM171">
            <v>436500</v>
          </cell>
          <cell r="AN171">
            <v>703150</v>
          </cell>
          <cell r="AO171">
            <v>0</v>
          </cell>
          <cell r="AP171">
            <v>105430</v>
          </cell>
          <cell r="AQ171">
            <v>0</v>
          </cell>
          <cell r="AR171">
            <v>120000</v>
          </cell>
          <cell r="AS171">
            <v>25000</v>
          </cell>
          <cell r="AT171">
            <v>436500</v>
          </cell>
          <cell r="AU171">
            <v>686930</v>
          </cell>
          <cell r="CL171">
            <v>23565512.399999999</v>
          </cell>
        </row>
        <row r="172">
          <cell r="B172">
            <v>2106</v>
          </cell>
          <cell r="C172">
            <v>87.3</v>
          </cell>
          <cell r="D172" t="str">
            <v>Nguyễn Đức Thái</v>
          </cell>
          <cell r="E172">
            <v>11692479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436500</v>
          </cell>
          <cell r="L172">
            <v>436500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436500</v>
          </cell>
          <cell r="S172">
            <v>436500</v>
          </cell>
          <cell r="X172">
            <v>0</v>
          </cell>
          <cell r="Y172">
            <v>436500</v>
          </cell>
          <cell r="Z172">
            <v>436500</v>
          </cell>
          <cell r="AE172">
            <v>0</v>
          </cell>
          <cell r="AF172">
            <v>436500</v>
          </cell>
          <cell r="AG172">
            <v>436500</v>
          </cell>
          <cell r="AH172">
            <v>0</v>
          </cell>
          <cell r="AL172">
            <v>0</v>
          </cell>
          <cell r="AM172">
            <v>436500</v>
          </cell>
          <cell r="AN172">
            <v>436500</v>
          </cell>
          <cell r="AO172">
            <v>0</v>
          </cell>
          <cell r="AP172">
            <v>97320</v>
          </cell>
          <cell r="AQ172">
            <v>800000</v>
          </cell>
          <cell r="AR172">
            <v>120000</v>
          </cell>
          <cell r="AS172">
            <v>0</v>
          </cell>
          <cell r="AT172">
            <v>436500</v>
          </cell>
          <cell r="AU172">
            <v>1453820</v>
          </cell>
          <cell r="CL172">
            <v>15328799</v>
          </cell>
        </row>
        <row r="173">
          <cell r="B173">
            <v>2107</v>
          </cell>
          <cell r="C173">
            <v>87.3</v>
          </cell>
          <cell r="D173" t="str">
            <v>Chu Văn Tuân</v>
          </cell>
          <cell r="E173">
            <v>9166500</v>
          </cell>
          <cell r="H173">
            <v>0</v>
          </cell>
          <cell r="K173">
            <v>436500</v>
          </cell>
          <cell r="L173">
            <v>436500</v>
          </cell>
          <cell r="N173">
            <v>0</v>
          </cell>
          <cell r="O173">
            <v>0</v>
          </cell>
          <cell r="R173">
            <v>436500</v>
          </cell>
          <cell r="S173">
            <v>436500</v>
          </cell>
          <cell r="U173">
            <v>0</v>
          </cell>
          <cell r="V173">
            <v>0</v>
          </cell>
          <cell r="Y173">
            <v>436500</v>
          </cell>
          <cell r="Z173">
            <v>436500</v>
          </cell>
          <cell r="AC173">
            <v>0</v>
          </cell>
          <cell r="AF173">
            <v>436500</v>
          </cell>
          <cell r="AG173">
            <v>436500</v>
          </cell>
          <cell r="AH173">
            <v>0</v>
          </cell>
          <cell r="AJ173">
            <v>0</v>
          </cell>
          <cell r="AM173">
            <v>436500</v>
          </cell>
          <cell r="AN173">
            <v>436500</v>
          </cell>
          <cell r="AO173">
            <v>0</v>
          </cell>
          <cell r="AP173">
            <v>89210</v>
          </cell>
          <cell r="AQ173">
            <v>0</v>
          </cell>
          <cell r="AR173">
            <v>120000</v>
          </cell>
          <cell r="AS173">
            <v>25000</v>
          </cell>
          <cell r="AT173">
            <v>436500</v>
          </cell>
          <cell r="AU173">
            <v>670710</v>
          </cell>
          <cell r="CL173">
            <v>12019710</v>
          </cell>
        </row>
        <row r="174">
          <cell r="B174">
            <v>2108</v>
          </cell>
          <cell r="C174">
            <v>85.04</v>
          </cell>
          <cell r="D174" t="str">
            <v>Nguyễn Thúy Hà</v>
          </cell>
          <cell r="E174">
            <v>15054127</v>
          </cell>
          <cell r="G174">
            <v>56770</v>
          </cell>
          <cell r="H174">
            <v>800000</v>
          </cell>
          <cell r="I174">
            <v>120000</v>
          </cell>
          <cell r="J174">
            <v>0</v>
          </cell>
          <cell r="K174">
            <v>425200.00000000006</v>
          </cell>
          <cell r="L174">
            <v>1401970</v>
          </cell>
          <cell r="N174">
            <v>89210</v>
          </cell>
          <cell r="O174">
            <v>800000</v>
          </cell>
          <cell r="P174">
            <v>120000</v>
          </cell>
          <cell r="Q174">
            <v>0</v>
          </cell>
          <cell r="R174">
            <v>425200.00000000006</v>
          </cell>
          <cell r="S174">
            <v>1434410</v>
          </cell>
          <cell r="U174">
            <v>48660</v>
          </cell>
          <cell r="V174">
            <v>800000</v>
          </cell>
          <cell r="W174">
            <v>120000</v>
          </cell>
          <cell r="X174">
            <v>0</v>
          </cell>
          <cell r="Y174">
            <v>425200.00000000006</v>
          </cell>
          <cell r="Z174">
            <v>1393860</v>
          </cell>
          <cell r="AB174">
            <v>64880</v>
          </cell>
          <cell r="AC174">
            <v>800000</v>
          </cell>
          <cell r="AD174">
            <v>60000</v>
          </cell>
          <cell r="AE174">
            <v>0</v>
          </cell>
          <cell r="AF174">
            <v>425200.00000000006</v>
          </cell>
          <cell r="AG174">
            <v>1350080</v>
          </cell>
          <cell r="AH174">
            <v>0</v>
          </cell>
          <cell r="AI174">
            <v>72990</v>
          </cell>
          <cell r="AJ174">
            <v>800000</v>
          </cell>
          <cell r="AK174">
            <v>60000</v>
          </cell>
          <cell r="AL174">
            <v>0</v>
          </cell>
          <cell r="AM174">
            <v>425200.00000000006</v>
          </cell>
          <cell r="AN174">
            <v>1358190</v>
          </cell>
          <cell r="AO174">
            <v>0</v>
          </cell>
          <cell r="AP174">
            <v>48660</v>
          </cell>
          <cell r="AQ174">
            <v>800000</v>
          </cell>
          <cell r="AR174">
            <v>60000</v>
          </cell>
          <cell r="AS174">
            <v>0</v>
          </cell>
          <cell r="AT174">
            <v>425200.00000000006</v>
          </cell>
          <cell r="AU174">
            <v>1333860</v>
          </cell>
          <cell r="CL174">
            <v>23326497</v>
          </cell>
        </row>
        <row r="175">
          <cell r="B175">
            <v>2109</v>
          </cell>
          <cell r="C175">
            <v>89.63</v>
          </cell>
          <cell r="D175" t="str">
            <v>Phạm Thị Thu Hường</v>
          </cell>
          <cell r="E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113540</v>
          </cell>
          <cell r="O175">
            <v>800000</v>
          </cell>
          <cell r="P175">
            <v>120000</v>
          </cell>
          <cell r="Q175">
            <v>0</v>
          </cell>
          <cell r="R175">
            <v>448150</v>
          </cell>
          <cell r="S175">
            <v>1481690</v>
          </cell>
          <cell r="X175">
            <v>0</v>
          </cell>
          <cell r="Z175">
            <v>0</v>
          </cell>
          <cell r="AB175">
            <v>113540</v>
          </cell>
          <cell r="AC175">
            <v>800000</v>
          </cell>
          <cell r="AD175">
            <v>120000</v>
          </cell>
          <cell r="AE175">
            <v>0</v>
          </cell>
          <cell r="AF175">
            <v>448150</v>
          </cell>
          <cell r="AG175">
            <v>1481690</v>
          </cell>
          <cell r="AH175">
            <v>0</v>
          </cell>
          <cell r="AI175">
            <v>97320</v>
          </cell>
          <cell r="AJ175">
            <v>800000</v>
          </cell>
          <cell r="AK175">
            <v>120000</v>
          </cell>
          <cell r="AL175">
            <v>0</v>
          </cell>
          <cell r="AM175">
            <v>448150</v>
          </cell>
          <cell r="AN175">
            <v>1465470</v>
          </cell>
          <cell r="AO175">
            <v>0</v>
          </cell>
          <cell r="AP175">
            <v>121650</v>
          </cell>
          <cell r="AQ175">
            <v>800000</v>
          </cell>
          <cell r="AR175">
            <v>120000</v>
          </cell>
          <cell r="AS175">
            <v>0</v>
          </cell>
          <cell r="AT175">
            <v>448150</v>
          </cell>
          <cell r="AU175">
            <v>1489800</v>
          </cell>
          <cell r="CL175">
            <v>5918650</v>
          </cell>
        </row>
        <row r="176">
          <cell r="B176">
            <v>2110</v>
          </cell>
          <cell r="C176">
            <v>103.53</v>
          </cell>
          <cell r="D176" t="str">
            <v>Trần Thị Hoa</v>
          </cell>
          <cell r="E176">
            <v>10353000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517650</v>
          </cell>
          <cell r="L176">
            <v>517650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517650</v>
          </cell>
          <cell r="S176">
            <v>517650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517650</v>
          </cell>
          <cell r="Z176">
            <v>517650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517650</v>
          </cell>
          <cell r="AG176">
            <v>517650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517650</v>
          </cell>
          <cell r="AN176">
            <v>517650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517650</v>
          </cell>
          <cell r="AU176">
            <v>517650</v>
          </cell>
          <cell r="CL176">
            <v>13458900</v>
          </cell>
        </row>
        <row r="177">
          <cell r="B177">
            <v>2201</v>
          </cell>
          <cell r="C177">
            <v>97.5</v>
          </cell>
          <cell r="D177" t="str">
            <v>Mr. Trung</v>
          </cell>
          <cell r="E177">
            <v>1674940</v>
          </cell>
          <cell r="G177">
            <v>16220</v>
          </cell>
          <cell r="H177">
            <v>0</v>
          </cell>
          <cell r="I177">
            <v>60000</v>
          </cell>
          <cell r="J177">
            <v>0</v>
          </cell>
          <cell r="K177">
            <v>487500</v>
          </cell>
          <cell r="L177">
            <v>563720</v>
          </cell>
          <cell r="N177">
            <v>24330</v>
          </cell>
          <cell r="O177">
            <v>0</v>
          </cell>
          <cell r="P177">
            <v>60000</v>
          </cell>
          <cell r="Q177">
            <v>0</v>
          </cell>
          <cell r="R177">
            <v>487500</v>
          </cell>
          <cell r="S177">
            <v>571830</v>
          </cell>
          <cell r="U177">
            <v>8110</v>
          </cell>
          <cell r="V177">
            <v>0</v>
          </cell>
          <cell r="W177">
            <v>60000</v>
          </cell>
          <cell r="X177">
            <v>0</v>
          </cell>
          <cell r="Y177">
            <v>487500</v>
          </cell>
          <cell r="Z177">
            <v>555610</v>
          </cell>
          <cell r="AB177">
            <v>8110</v>
          </cell>
          <cell r="AC177">
            <v>0</v>
          </cell>
          <cell r="AD177">
            <v>60000</v>
          </cell>
          <cell r="AE177">
            <v>0</v>
          </cell>
          <cell r="AF177">
            <v>487500</v>
          </cell>
          <cell r="AG177">
            <v>555610</v>
          </cell>
          <cell r="AH177">
            <v>0</v>
          </cell>
          <cell r="AI177">
            <v>16220</v>
          </cell>
          <cell r="AJ177">
            <v>0</v>
          </cell>
          <cell r="AK177">
            <v>60000</v>
          </cell>
          <cell r="AL177">
            <v>0</v>
          </cell>
          <cell r="AM177">
            <v>487500</v>
          </cell>
          <cell r="AN177">
            <v>563720</v>
          </cell>
          <cell r="AO177">
            <v>0</v>
          </cell>
          <cell r="AP177">
            <v>16220</v>
          </cell>
          <cell r="AQ177">
            <v>0</v>
          </cell>
          <cell r="AR177">
            <v>60000</v>
          </cell>
          <cell r="AS177">
            <v>0</v>
          </cell>
          <cell r="AT177">
            <v>487500</v>
          </cell>
          <cell r="AU177">
            <v>563720</v>
          </cell>
          <cell r="CL177">
            <v>5049150</v>
          </cell>
        </row>
        <row r="178">
          <cell r="B178">
            <v>2202</v>
          </cell>
          <cell r="C178">
            <v>81</v>
          </cell>
          <cell r="D178" t="str">
            <v>Mr. Đức</v>
          </cell>
          <cell r="E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W178">
            <v>0</v>
          </cell>
          <cell r="X178">
            <v>0</v>
          </cell>
          <cell r="Z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K178">
            <v>0</v>
          </cell>
          <cell r="AL178">
            <v>0</v>
          </cell>
          <cell r="AN178">
            <v>0</v>
          </cell>
          <cell r="AO178">
            <v>0</v>
          </cell>
          <cell r="AP178">
            <v>72990</v>
          </cell>
          <cell r="AQ178">
            <v>800000</v>
          </cell>
          <cell r="AR178">
            <v>0</v>
          </cell>
          <cell r="AS178">
            <v>0</v>
          </cell>
          <cell r="AT178">
            <v>405000</v>
          </cell>
          <cell r="AU178">
            <v>1277990</v>
          </cell>
          <cell r="CL178">
            <v>1277990</v>
          </cell>
        </row>
        <row r="179">
          <cell r="B179">
            <v>2203</v>
          </cell>
          <cell r="C179">
            <v>76.400000000000006</v>
          </cell>
          <cell r="D179" t="str">
            <v>Ms. Lan</v>
          </cell>
          <cell r="E179">
            <v>2860530</v>
          </cell>
          <cell r="G179">
            <v>81100</v>
          </cell>
          <cell r="H179">
            <v>0</v>
          </cell>
          <cell r="I179">
            <v>0</v>
          </cell>
          <cell r="J179">
            <v>0</v>
          </cell>
          <cell r="K179">
            <v>382000</v>
          </cell>
          <cell r="L179">
            <v>463100</v>
          </cell>
          <cell r="N179">
            <v>48660</v>
          </cell>
          <cell r="O179">
            <v>0</v>
          </cell>
          <cell r="P179">
            <v>0</v>
          </cell>
          <cell r="Q179">
            <v>0</v>
          </cell>
          <cell r="R179">
            <v>382000</v>
          </cell>
          <cell r="S179">
            <v>430660</v>
          </cell>
          <cell r="U179">
            <v>89210</v>
          </cell>
          <cell r="V179">
            <v>0</v>
          </cell>
          <cell r="W179">
            <v>0</v>
          </cell>
          <cell r="X179">
            <v>0</v>
          </cell>
          <cell r="Y179">
            <v>382000</v>
          </cell>
          <cell r="Z179">
            <v>471210</v>
          </cell>
          <cell r="AB179">
            <v>48660</v>
          </cell>
          <cell r="AC179">
            <v>0</v>
          </cell>
          <cell r="AD179">
            <v>0</v>
          </cell>
          <cell r="AE179">
            <v>0</v>
          </cell>
          <cell r="AF179">
            <v>382000</v>
          </cell>
          <cell r="AG179">
            <v>430660</v>
          </cell>
          <cell r="AH179">
            <v>0</v>
          </cell>
          <cell r="AI179">
            <v>40550</v>
          </cell>
          <cell r="AJ179">
            <v>0</v>
          </cell>
          <cell r="AK179">
            <v>0</v>
          </cell>
          <cell r="AL179">
            <v>0</v>
          </cell>
          <cell r="AM179">
            <v>382000</v>
          </cell>
          <cell r="AN179">
            <v>422550</v>
          </cell>
          <cell r="AO179">
            <v>0</v>
          </cell>
          <cell r="AP179">
            <v>24330</v>
          </cell>
          <cell r="AQ179">
            <v>0</v>
          </cell>
          <cell r="AR179">
            <v>0</v>
          </cell>
          <cell r="AS179">
            <v>0</v>
          </cell>
          <cell r="AT179">
            <v>382000</v>
          </cell>
          <cell r="AU179">
            <v>406330</v>
          </cell>
          <cell r="CL179">
            <v>5485040</v>
          </cell>
        </row>
        <row r="180">
          <cell r="B180">
            <v>2204</v>
          </cell>
          <cell r="D180" t="str">
            <v>CĐT</v>
          </cell>
          <cell r="E180">
            <v>40550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CL180">
            <v>40550</v>
          </cell>
        </row>
        <row r="181">
          <cell r="B181">
            <v>2205</v>
          </cell>
          <cell r="D181" t="str">
            <v>CĐT</v>
          </cell>
          <cell r="E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CL181">
            <v>0</v>
          </cell>
        </row>
        <row r="182">
          <cell r="B182">
            <v>2206</v>
          </cell>
          <cell r="D182" t="str">
            <v>CĐT</v>
          </cell>
          <cell r="E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CL182">
            <v>0</v>
          </cell>
        </row>
        <row r="183">
          <cell r="B183">
            <v>2207</v>
          </cell>
          <cell r="C183">
            <v>82.45</v>
          </cell>
          <cell r="D183" t="str">
            <v>Vũ Trọng  Phan</v>
          </cell>
          <cell r="E183">
            <v>6867137.2000000002</v>
          </cell>
          <cell r="G183">
            <v>32440</v>
          </cell>
          <cell r="H183">
            <v>0</v>
          </cell>
          <cell r="I183">
            <v>120000</v>
          </cell>
          <cell r="J183">
            <v>0</v>
          </cell>
          <cell r="K183">
            <v>412250</v>
          </cell>
          <cell r="L183">
            <v>564690</v>
          </cell>
          <cell r="N183">
            <v>24330</v>
          </cell>
          <cell r="O183">
            <v>0</v>
          </cell>
          <cell r="P183">
            <v>120000</v>
          </cell>
          <cell r="Q183">
            <v>0</v>
          </cell>
          <cell r="R183">
            <v>412250</v>
          </cell>
          <cell r="S183">
            <v>556580</v>
          </cell>
          <cell r="U183">
            <v>32440</v>
          </cell>
          <cell r="V183">
            <v>0</v>
          </cell>
          <cell r="W183">
            <v>120000</v>
          </cell>
          <cell r="X183">
            <v>0</v>
          </cell>
          <cell r="Y183">
            <v>412250</v>
          </cell>
          <cell r="Z183">
            <v>564690</v>
          </cell>
          <cell r="AB183">
            <v>32440</v>
          </cell>
          <cell r="AC183">
            <v>0</v>
          </cell>
          <cell r="AD183">
            <v>120000</v>
          </cell>
          <cell r="AE183">
            <v>0</v>
          </cell>
          <cell r="AF183">
            <v>412250</v>
          </cell>
          <cell r="AG183">
            <v>564690</v>
          </cell>
          <cell r="AH183">
            <v>0</v>
          </cell>
          <cell r="AI183">
            <v>40550</v>
          </cell>
          <cell r="AJ183">
            <v>0</v>
          </cell>
          <cell r="AK183">
            <v>120000</v>
          </cell>
          <cell r="AL183">
            <v>0</v>
          </cell>
          <cell r="AM183">
            <v>412250</v>
          </cell>
          <cell r="AN183">
            <v>572800</v>
          </cell>
          <cell r="AO183">
            <v>0</v>
          </cell>
          <cell r="AP183">
            <v>40550</v>
          </cell>
          <cell r="AQ183">
            <v>0</v>
          </cell>
          <cell r="AR183">
            <v>120000</v>
          </cell>
          <cell r="AS183">
            <v>0</v>
          </cell>
          <cell r="AT183">
            <v>412250</v>
          </cell>
          <cell r="AU183">
            <v>572800</v>
          </cell>
          <cell r="CL183">
            <v>10263387.199999999</v>
          </cell>
        </row>
        <row r="184">
          <cell r="B184">
            <v>2208</v>
          </cell>
          <cell r="C184">
            <v>76.400000000000006</v>
          </cell>
          <cell r="D184" t="str">
            <v>Nguyễn Văn Chính</v>
          </cell>
          <cell r="E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X184">
            <v>0</v>
          </cell>
          <cell r="Z184">
            <v>0</v>
          </cell>
          <cell r="AE184">
            <v>0</v>
          </cell>
          <cell r="AG184">
            <v>0</v>
          </cell>
          <cell r="AH184">
            <v>0</v>
          </cell>
          <cell r="AI184">
            <v>89210</v>
          </cell>
          <cell r="AJ184">
            <v>800000</v>
          </cell>
          <cell r="AK184">
            <v>120000</v>
          </cell>
          <cell r="AL184">
            <v>0</v>
          </cell>
          <cell r="AM184">
            <v>382000</v>
          </cell>
          <cell r="AN184">
            <v>1391210</v>
          </cell>
          <cell r="AO184">
            <v>0</v>
          </cell>
          <cell r="AP184">
            <v>97320</v>
          </cell>
          <cell r="AQ184">
            <v>800000</v>
          </cell>
          <cell r="AR184">
            <v>120000</v>
          </cell>
          <cell r="AS184">
            <v>0</v>
          </cell>
          <cell r="AT184">
            <v>382000</v>
          </cell>
          <cell r="AU184">
            <v>1399320</v>
          </cell>
          <cell r="CL184">
            <v>2790530</v>
          </cell>
        </row>
        <row r="185">
          <cell r="B185">
            <v>2209</v>
          </cell>
          <cell r="C185">
            <v>81</v>
          </cell>
          <cell r="D185" t="str">
            <v>Trần Thị Nga</v>
          </cell>
          <cell r="E185">
            <v>0</v>
          </cell>
          <cell r="H185">
            <v>0</v>
          </cell>
          <cell r="I185">
            <v>0</v>
          </cell>
          <cell r="J185">
            <v>0</v>
          </cell>
          <cell r="L185">
            <v>0</v>
          </cell>
          <cell r="O185">
            <v>0</v>
          </cell>
          <cell r="P185">
            <v>0</v>
          </cell>
          <cell r="Q185">
            <v>0</v>
          </cell>
          <cell r="S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Z185">
            <v>0</v>
          </cell>
          <cell r="AC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I185">
            <v>8110</v>
          </cell>
          <cell r="AJ185">
            <v>0</v>
          </cell>
          <cell r="AK185">
            <v>0</v>
          </cell>
          <cell r="AL185">
            <v>0</v>
          </cell>
          <cell r="AM185">
            <v>405000</v>
          </cell>
          <cell r="AN185">
            <v>413110</v>
          </cell>
          <cell r="AO185">
            <v>0</v>
          </cell>
          <cell r="AP185">
            <v>24330</v>
          </cell>
          <cell r="AQ185">
            <v>0</v>
          </cell>
          <cell r="AR185">
            <v>0</v>
          </cell>
          <cell r="AS185">
            <v>0</v>
          </cell>
          <cell r="AT185">
            <v>405000</v>
          </cell>
          <cell r="AU185">
            <v>429330</v>
          </cell>
          <cell r="CL185">
            <v>842440</v>
          </cell>
        </row>
        <row r="186">
          <cell r="B186">
            <v>2210</v>
          </cell>
          <cell r="C186">
            <v>97.5</v>
          </cell>
          <cell r="D186" t="str">
            <v>Ms. Lan</v>
          </cell>
          <cell r="E186">
            <v>5808548.2000000002</v>
          </cell>
          <cell r="G186">
            <v>48660</v>
          </cell>
          <cell r="H186">
            <v>0</v>
          </cell>
          <cell r="I186">
            <v>0</v>
          </cell>
          <cell r="J186">
            <v>0</v>
          </cell>
          <cell r="K186">
            <v>487500</v>
          </cell>
          <cell r="L186">
            <v>536160</v>
          </cell>
          <cell r="N186">
            <v>40550</v>
          </cell>
          <cell r="O186">
            <v>0</v>
          </cell>
          <cell r="P186">
            <v>0</v>
          </cell>
          <cell r="Q186">
            <v>0</v>
          </cell>
          <cell r="R186">
            <v>487500</v>
          </cell>
          <cell r="S186">
            <v>528050</v>
          </cell>
          <cell r="U186">
            <v>48660</v>
          </cell>
          <cell r="V186">
            <v>0</v>
          </cell>
          <cell r="W186">
            <v>0</v>
          </cell>
          <cell r="X186">
            <v>0</v>
          </cell>
          <cell r="Y186">
            <v>487500</v>
          </cell>
          <cell r="Z186">
            <v>536160</v>
          </cell>
          <cell r="AB186">
            <v>56770</v>
          </cell>
          <cell r="AC186">
            <v>0</v>
          </cell>
          <cell r="AD186">
            <v>0</v>
          </cell>
          <cell r="AE186">
            <v>0</v>
          </cell>
          <cell r="AF186">
            <v>487500</v>
          </cell>
          <cell r="AG186">
            <v>544270</v>
          </cell>
          <cell r="AH186">
            <v>0</v>
          </cell>
          <cell r="AI186">
            <v>64880</v>
          </cell>
          <cell r="AJ186">
            <v>0</v>
          </cell>
          <cell r="AK186">
            <v>0</v>
          </cell>
          <cell r="AL186">
            <v>0</v>
          </cell>
          <cell r="AM186">
            <v>487500</v>
          </cell>
          <cell r="AN186">
            <v>552380</v>
          </cell>
          <cell r="AO186">
            <v>0</v>
          </cell>
          <cell r="AP186">
            <v>64880</v>
          </cell>
          <cell r="AQ186">
            <v>0</v>
          </cell>
          <cell r="AR186">
            <v>0</v>
          </cell>
          <cell r="AS186">
            <v>0</v>
          </cell>
          <cell r="AT186">
            <v>487500</v>
          </cell>
          <cell r="AU186">
            <v>552380</v>
          </cell>
          <cell r="CL186">
            <v>9057948.1999999993</v>
          </cell>
        </row>
        <row r="187">
          <cell r="E187">
            <v>891910838</v>
          </cell>
          <cell r="F187">
            <v>0</v>
          </cell>
          <cell r="G187">
            <v>2214030</v>
          </cell>
          <cell r="H187">
            <v>8800000</v>
          </cell>
          <cell r="I187">
            <v>2640000</v>
          </cell>
          <cell r="J187">
            <v>50000</v>
          </cell>
          <cell r="K187">
            <v>28469600</v>
          </cell>
          <cell r="L187">
            <v>42173630</v>
          </cell>
          <cell r="M187">
            <v>0</v>
          </cell>
          <cell r="N187">
            <v>2149150</v>
          </cell>
          <cell r="O187">
            <v>10400000</v>
          </cell>
          <cell r="P187">
            <v>2580000</v>
          </cell>
          <cell r="Q187">
            <v>50000</v>
          </cell>
          <cell r="R187">
            <v>28573700</v>
          </cell>
          <cell r="S187">
            <v>43752850</v>
          </cell>
          <cell r="T187">
            <v>0</v>
          </cell>
          <cell r="U187">
            <v>3033140</v>
          </cell>
          <cell r="V187">
            <v>11200000</v>
          </cell>
          <cell r="W187">
            <v>3300000</v>
          </cell>
          <cell r="X187">
            <v>175000</v>
          </cell>
          <cell r="Y187">
            <v>29493600</v>
          </cell>
          <cell r="Z187">
            <v>47201740</v>
          </cell>
          <cell r="AA187">
            <v>0</v>
          </cell>
          <cell r="AB187">
            <v>4356964</v>
          </cell>
          <cell r="AC187">
            <v>16000000</v>
          </cell>
          <cell r="AD187">
            <v>4800000</v>
          </cell>
          <cell r="AE187">
            <v>200000</v>
          </cell>
          <cell r="AF187">
            <v>32712100</v>
          </cell>
          <cell r="AG187">
            <v>58069064</v>
          </cell>
          <cell r="AH187">
            <v>0</v>
          </cell>
          <cell r="AI187">
            <v>7555156</v>
          </cell>
          <cell r="AJ187">
            <v>24800000</v>
          </cell>
          <cell r="AK187">
            <v>7320000</v>
          </cell>
          <cell r="AL187">
            <v>375000</v>
          </cell>
          <cell r="AM187">
            <v>43726250</v>
          </cell>
          <cell r="AN187">
            <v>83776406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78975100</v>
          </cell>
          <cell r="AU187">
            <v>168470301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443443991</v>
          </cell>
        </row>
        <row r="188">
          <cell r="F188">
            <v>934084468</v>
          </cell>
          <cell r="M188">
            <v>977837318</v>
          </cell>
          <cell r="T188">
            <v>1025039058</v>
          </cell>
          <cell r="AA188">
            <v>1083108122</v>
          </cell>
          <cell r="AH188">
            <v>1166884528</v>
          </cell>
          <cell r="AO188">
            <v>1335354829</v>
          </cell>
          <cell r="AV188">
            <v>1335354829</v>
          </cell>
          <cell r="BC188">
            <v>1335354829</v>
          </cell>
          <cell r="BJ188">
            <v>1335354829</v>
          </cell>
          <cell r="BQ188">
            <v>1335354829</v>
          </cell>
          <cell r="BX188">
            <v>1335354829</v>
          </cell>
          <cell r="CE188">
            <v>1335354829</v>
          </cell>
          <cell r="CL188">
            <v>1335354829.0000002</v>
          </cell>
        </row>
        <row r="190">
          <cell r="E190">
            <v>959444622.20000005</v>
          </cell>
          <cell r="F190">
            <v>0</v>
          </cell>
          <cell r="G190">
            <v>3333210</v>
          </cell>
          <cell r="H190">
            <v>8800000</v>
          </cell>
          <cell r="I190">
            <v>3540000</v>
          </cell>
          <cell r="J190">
            <v>75000</v>
          </cell>
          <cell r="K190">
            <v>32228350</v>
          </cell>
          <cell r="L190">
            <v>47976560</v>
          </cell>
          <cell r="M190">
            <v>0</v>
          </cell>
          <cell r="N190">
            <v>3276440</v>
          </cell>
          <cell r="O190">
            <v>10400000</v>
          </cell>
          <cell r="P190">
            <v>3900000</v>
          </cell>
          <cell r="Q190">
            <v>100000</v>
          </cell>
          <cell r="R190">
            <v>32757650</v>
          </cell>
          <cell r="S190">
            <v>50434090</v>
          </cell>
          <cell r="T190">
            <v>0</v>
          </cell>
          <cell r="U190">
            <v>4703800</v>
          </cell>
          <cell r="V190">
            <v>13600000</v>
          </cell>
          <cell r="W190">
            <v>5160000</v>
          </cell>
          <cell r="X190">
            <v>250000</v>
          </cell>
          <cell r="Y190">
            <v>36292050</v>
          </cell>
          <cell r="Z190">
            <v>60005850</v>
          </cell>
          <cell r="AA190">
            <v>0</v>
          </cell>
          <cell r="AB190">
            <v>6232758</v>
          </cell>
          <cell r="AC190">
            <v>21200000</v>
          </cell>
          <cell r="AD190">
            <v>7140000</v>
          </cell>
          <cell r="AE190">
            <v>300000</v>
          </cell>
          <cell r="AF190">
            <v>40449700</v>
          </cell>
          <cell r="AG190">
            <v>75322458</v>
          </cell>
          <cell r="AH190">
            <v>9388984</v>
          </cell>
          <cell r="AI190">
            <v>18285813.600000001</v>
          </cell>
          <cell r="AJ190">
            <v>41600000</v>
          </cell>
          <cell r="AK190">
            <v>18000000</v>
          </cell>
          <cell r="AL190">
            <v>1050000</v>
          </cell>
          <cell r="AM190">
            <v>78975100</v>
          </cell>
          <cell r="AN190">
            <v>167299897.59999999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78975100</v>
          </cell>
          <cell r="AU190">
            <v>-278445087.60000002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4364342.3999999762</v>
          </cell>
        </row>
        <row r="192">
          <cell r="B192" t="str">
            <v>Check</v>
          </cell>
          <cell r="D192" t="str">
            <v>Đóng tiền</v>
          </cell>
          <cell r="F192">
            <v>0</v>
          </cell>
          <cell r="G192">
            <v>1119180</v>
          </cell>
          <cell r="H192">
            <v>0</v>
          </cell>
          <cell r="I192">
            <v>900000</v>
          </cell>
          <cell r="J192">
            <v>25000</v>
          </cell>
          <cell r="K192">
            <v>3758750</v>
          </cell>
          <cell r="L192">
            <v>5802930</v>
          </cell>
          <cell r="M192">
            <v>0</v>
          </cell>
          <cell r="N192">
            <v>1127290</v>
          </cell>
          <cell r="O192">
            <v>0</v>
          </cell>
          <cell r="P192">
            <v>1320000</v>
          </cell>
          <cell r="Q192">
            <v>50000</v>
          </cell>
          <cell r="R192">
            <v>4183950</v>
          </cell>
          <cell r="S192">
            <v>6681240</v>
          </cell>
          <cell r="T192">
            <v>0</v>
          </cell>
          <cell r="U192">
            <v>1670660</v>
          </cell>
          <cell r="V192">
            <v>2400000</v>
          </cell>
          <cell r="W192">
            <v>1860000</v>
          </cell>
          <cell r="X192">
            <v>75000</v>
          </cell>
          <cell r="Y192">
            <v>6798450</v>
          </cell>
          <cell r="Z192">
            <v>12804110</v>
          </cell>
          <cell r="AA192">
            <v>0</v>
          </cell>
          <cell r="AB192">
            <v>1875794</v>
          </cell>
          <cell r="AC192">
            <v>5200000</v>
          </cell>
          <cell r="AD192">
            <v>2340000</v>
          </cell>
          <cell r="AE192">
            <v>100000</v>
          </cell>
          <cell r="AF192">
            <v>7737600</v>
          </cell>
          <cell r="AG192">
            <v>17253394</v>
          </cell>
          <cell r="AH192">
            <v>9388984</v>
          </cell>
          <cell r="AI192">
            <v>10730657.600000001</v>
          </cell>
          <cell r="AJ192">
            <v>16800000</v>
          </cell>
          <cell r="AK192">
            <v>10680000</v>
          </cell>
          <cell r="AL192">
            <v>675000</v>
          </cell>
          <cell r="AM192">
            <v>35248850</v>
          </cell>
          <cell r="AN192">
            <v>83523491.599999994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-446915388.60000002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6"/>
  <sheetViews>
    <sheetView zoomScaleNormal="100" workbookViewId="0">
      <selection activeCell="C17" sqref="C17"/>
    </sheetView>
  </sheetViews>
  <sheetFormatPr defaultRowHeight="15" x14ac:dyDescent="0.25"/>
  <cols>
    <col min="1" max="1" width="9.140625" style="1"/>
    <col min="2" max="2" width="25.140625" style="1" customWidth="1"/>
    <col min="3" max="3" width="14" style="1" customWidth="1"/>
    <col min="4" max="5" width="14.7109375" style="1" customWidth="1"/>
    <col min="6" max="6" width="31.28515625" style="1" customWidth="1"/>
    <col min="7" max="8" width="9.140625" style="1"/>
    <col min="9" max="9" width="10.140625" style="1" bestFit="1" customWidth="1"/>
    <col min="10" max="16384" width="9.140625" style="1"/>
  </cols>
  <sheetData>
    <row r="4" spans="1:9" ht="28.5" customHeight="1" x14ac:dyDescent="0.25">
      <c r="A4" s="187" t="s">
        <v>307</v>
      </c>
      <c r="B4" s="187"/>
      <c r="C4" s="187"/>
      <c r="D4" s="187"/>
      <c r="E4" s="187"/>
      <c r="F4" s="187"/>
    </row>
    <row r="5" spans="1:9" ht="21" customHeight="1" x14ac:dyDescent="0.25">
      <c r="A5" s="188" t="s">
        <v>0</v>
      </c>
      <c r="B5" s="188"/>
      <c r="C5" s="188"/>
      <c r="D5" s="188"/>
      <c r="E5" s="188"/>
      <c r="F5" s="188"/>
    </row>
    <row r="6" spans="1:9" ht="15.75" thickBot="1" x14ac:dyDescent="0.3">
      <c r="E6" s="1" t="s">
        <v>13</v>
      </c>
    </row>
    <row r="7" spans="1:9" ht="16.5" thickTop="1" x14ac:dyDescent="0.25">
      <c r="A7" s="137" t="s">
        <v>1</v>
      </c>
      <c r="B7" s="138" t="s">
        <v>6</v>
      </c>
      <c r="C7" s="138" t="s">
        <v>2</v>
      </c>
      <c r="D7" s="138" t="s">
        <v>3</v>
      </c>
      <c r="E7" s="138" t="s">
        <v>4</v>
      </c>
      <c r="F7" s="139" t="s">
        <v>37</v>
      </c>
    </row>
    <row r="8" spans="1:9" ht="20.100000000000001" customHeight="1" x14ac:dyDescent="0.25">
      <c r="A8" s="3">
        <v>1</v>
      </c>
      <c r="B8" s="150" t="s">
        <v>5</v>
      </c>
      <c r="C8" s="140">
        <v>0</v>
      </c>
      <c r="D8" s="140">
        <v>9388984</v>
      </c>
      <c r="E8" s="145">
        <f>C8+D8</f>
        <v>9388984</v>
      </c>
      <c r="F8" s="141"/>
    </row>
    <row r="9" spans="1:9" ht="20.100000000000001" customHeight="1" x14ac:dyDescent="0.25">
      <c r="A9" s="4">
        <v>2</v>
      </c>
      <c r="B9" s="151" t="s">
        <v>7</v>
      </c>
      <c r="C9" s="142">
        <v>8751158.0000000019</v>
      </c>
      <c r="D9" s="142">
        <v>1979499.6</v>
      </c>
      <c r="E9" s="146">
        <f t="shared" ref="E9:E13" si="0">C9+D9</f>
        <v>10730657.600000001</v>
      </c>
      <c r="F9" s="143"/>
      <c r="G9" s="5"/>
      <c r="I9" s="5"/>
    </row>
    <row r="10" spans="1:9" ht="20.100000000000001" customHeight="1" x14ac:dyDescent="0.25">
      <c r="A10" s="4">
        <v>3</v>
      </c>
      <c r="B10" s="151" t="s">
        <v>8</v>
      </c>
      <c r="C10" s="142">
        <v>16800000</v>
      </c>
      <c r="D10" s="142"/>
      <c r="E10" s="146">
        <f t="shared" si="0"/>
        <v>16800000</v>
      </c>
      <c r="F10" s="143"/>
      <c r="G10" s="5"/>
      <c r="I10" s="5"/>
    </row>
    <row r="11" spans="1:9" ht="20.100000000000001" customHeight="1" x14ac:dyDescent="0.25">
      <c r="A11" s="4">
        <v>4</v>
      </c>
      <c r="B11" s="151" t="s">
        <v>9</v>
      </c>
      <c r="C11" s="142">
        <v>8700000</v>
      </c>
      <c r="D11" s="142">
        <v>1980000</v>
      </c>
      <c r="E11" s="146">
        <f t="shared" si="0"/>
        <v>10680000</v>
      </c>
      <c r="F11" s="143"/>
      <c r="G11" s="5"/>
      <c r="I11" s="5"/>
    </row>
    <row r="12" spans="1:9" ht="20.100000000000001" customHeight="1" x14ac:dyDescent="0.25">
      <c r="A12" s="4">
        <v>5</v>
      </c>
      <c r="B12" s="151" t="s">
        <v>10</v>
      </c>
      <c r="C12" s="142">
        <v>650000</v>
      </c>
      <c r="D12" s="142">
        <v>25000</v>
      </c>
      <c r="E12" s="146">
        <f t="shared" si="0"/>
        <v>675000</v>
      </c>
      <c r="F12" s="143"/>
      <c r="G12" s="5"/>
      <c r="I12" s="5"/>
    </row>
    <row r="13" spans="1:9" ht="20.100000000000001" customHeight="1" x14ac:dyDescent="0.25">
      <c r="A13" s="4">
        <v>6</v>
      </c>
      <c r="B13" s="151" t="s">
        <v>11</v>
      </c>
      <c r="C13" s="142">
        <v>31048850</v>
      </c>
      <c r="D13" s="142">
        <v>4200000</v>
      </c>
      <c r="E13" s="146">
        <f t="shared" si="0"/>
        <v>35248850</v>
      </c>
      <c r="F13" s="143"/>
      <c r="G13" s="5"/>
      <c r="I13" s="6"/>
    </row>
    <row r="14" spans="1:9" ht="20.100000000000001" customHeight="1" x14ac:dyDescent="0.25">
      <c r="A14" s="4">
        <v>7</v>
      </c>
      <c r="B14" s="151" t="s">
        <v>14</v>
      </c>
      <c r="C14" s="142">
        <v>110075458.20000002</v>
      </c>
      <c r="D14" s="142"/>
      <c r="E14" s="146">
        <f>C14+D14</f>
        <v>110075458.20000002</v>
      </c>
      <c r="F14" s="143"/>
      <c r="I14" s="6"/>
    </row>
    <row r="15" spans="1:9" ht="20.100000000000001" customHeight="1" x14ac:dyDescent="0.25">
      <c r="A15" s="4">
        <v>8</v>
      </c>
      <c r="B15" s="151" t="s">
        <v>15</v>
      </c>
      <c r="C15" s="142"/>
      <c r="D15" s="142"/>
      <c r="E15" s="146">
        <f t="shared" ref="E15:E16" si="1">C15+D15</f>
        <v>0</v>
      </c>
      <c r="F15" s="143"/>
    </row>
    <row r="16" spans="1:9" ht="47.25" x14ac:dyDescent="0.25">
      <c r="A16" s="4">
        <v>9</v>
      </c>
      <c r="B16" s="151" t="s">
        <v>12</v>
      </c>
      <c r="C16" s="142"/>
      <c r="D16" s="142"/>
      <c r="E16" s="146">
        <f t="shared" si="1"/>
        <v>0</v>
      </c>
      <c r="F16" s="154" t="s">
        <v>306</v>
      </c>
      <c r="I16" s="5"/>
    </row>
    <row r="17" spans="1:6" ht="94.5" x14ac:dyDescent="0.25">
      <c r="A17" s="10">
        <v>10</v>
      </c>
      <c r="B17" s="152" t="s">
        <v>19</v>
      </c>
      <c r="C17" s="144"/>
      <c r="D17" s="144"/>
      <c r="E17" s="147">
        <f>C17+D17</f>
        <v>0</v>
      </c>
      <c r="F17" s="153" t="s">
        <v>305</v>
      </c>
    </row>
    <row r="18" spans="1:6" ht="22.5" customHeight="1" thickBot="1" x14ac:dyDescent="0.3">
      <c r="A18" s="2"/>
      <c r="B18" s="186"/>
      <c r="C18" s="186"/>
      <c r="D18" s="186"/>
      <c r="E18" s="148">
        <f>SUM(E8:E17)</f>
        <v>193598949.80000001</v>
      </c>
      <c r="F18" s="149"/>
    </row>
    <row r="19" spans="1:6" ht="15.75" thickTop="1" x14ac:dyDescent="0.25"/>
    <row r="20" spans="1:6" ht="15.75" x14ac:dyDescent="0.25">
      <c r="B20" s="11" t="s">
        <v>20</v>
      </c>
    </row>
    <row r="21" spans="1:6" x14ac:dyDescent="0.25">
      <c r="B21" s="7"/>
    </row>
    <row r="22" spans="1:6" x14ac:dyDescent="0.25">
      <c r="A22" s="1" t="s">
        <v>304</v>
      </c>
    </row>
    <row r="24" spans="1:6" ht="15.75" x14ac:dyDescent="0.25">
      <c r="E24" s="155" t="s">
        <v>16</v>
      </c>
      <c r="F24" s="156"/>
    </row>
    <row r="26" spans="1:6" ht="15.75" x14ac:dyDescent="0.25">
      <c r="B26" s="8" t="s">
        <v>17</v>
      </c>
      <c r="E26" s="9" t="s">
        <v>18</v>
      </c>
    </row>
  </sheetData>
  <mergeCells count="3">
    <mergeCell ref="B18:D18"/>
    <mergeCell ref="A4:F4"/>
    <mergeCell ref="A5:F5"/>
  </mergeCells>
  <pageMargins left="0.31496062992125984" right="0.19685039370078741" top="0.15748031496062992" bottom="0.15748031496062992" header="0.39370078740157483" footer="0"/>
  <pageSetup paperSize="9" scale="91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workbookViewId="0">
      <pane ySplit="5" topLeftCell="A6" activePane="bottomLeft" state="frozen"/>
      <selection pane="bottomLeft" activeCell="L7" sqref="L7"/>
    </sheetView>
  </sheetViews>
  <sheetFormatPr defaultRowHeight="15" x14ac:dyDescent="0.25"/>
  <cols>
    <col min="1" max="1" width="9.140625" style="92"/>
    <col min="2" max="3" width="9.140625" style="101"/>
    <col min="4" max="6" width="10.5703125" style="92" bestFit="1" customWidth="1"/>
    <col min="7" max="12" width="9.42578125" style="92" bestFit="1" customWidth="1"/>
    <col min="13" max="13" width="18.28515625" style="92" customWidth="1"/>
    <col min="14" max="14" width="9.85546875" style="92" bestFit="1" customWidth="1"/>
    <col min="15" max="15" width="10.140625" style="92" bestFit="1" customWidth="1"/>
    <col min="16" max="16384" width="9.140625" style="92"/>
  </cols>
  <sheetData>
    <row r="1" spans="2:16" x14ac:dyDescent="0.25">
      <c r="B1" s="227" t="s">
        <v>257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2:16" x14ac:dyDescent="0.25"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</row>
    <row r="4" spans="2:16" ht="18.75" x14ac:dyDescent="0.3">
      <c r="B4" s="228" t="s">
        <v>258</v>
      </c>
      <c r="C4" s="228" t="s">
        <v>259</v>
      </c>
      <c r="D4" s="229" t="s">
        <v>260</v>
      </c>
      <c r="E4" s="229"/>
      <c r="F4" s="229"/>
      <c r="G4" s="229"/>
      <c r="H4" s="229"/>
      <c r="I4" s="229"/>
      <c r="J4" s="229"/>
      <c r="K4" s="229"/>
      <c r="L4" s="229"/>
      <c r="M4" s="228" t="s">
        <v>4</v>
      </c>
    </row>
    <row r="5" spans="2:16" ht="18.75" x14ac:dyDescent="0.3">
      <c r="B5" s="228"/>
      <c r="C5" s="228"/>
      <c r="D5" s="93">
        <v>500000</v>
      </c>
      <c r="E5" s="93">
        <v>200000</v>
      </c>
      <c r="F5" s="93">
        <v>100000</v>
      </c>
      <c r="G5" s="93">
        <v>50000</v>
      </c>
      <c r="H5" s="93">
        <v>20000</v>
      </c>
      <c r="I5" s="93">
        <v>10000</v>
      </c>
      <c r="J5" s="93">
        <v>5000</v>
      </c>
      <c r="K5" s="93">
        <v>2000</v>
      </c>
      <c r="L5" s="93">
        <v>1000</v>
      </c>
      <c r="M5" s="228"/>
    </row>
    <row r="6" spans="2:16" ht="15.75" x14ac:dyDescent="0.25">
      <c r="B6" s="225" t="s">
        <v>261</v>
      </c>
      <c r="C6" s="94">
        <v>11</v>
      </c>
      <c r="D6" s="95">
        <v>235</v>
      </c>
      <c r="E6" s="95">
        <v>43</v>
      </c>
      <c r="F6" s="95">
        <v>129</v>
      </c>
      <c r="G6" s="95"/>
      <c r="H6" s="95">
        <v>1</v>
      </c>
      <c r="I6" s="95"/>
      <c r="J6" s="95"/>
      <c r="K6" s="95"/>
      <c r="L6" s="95">
        <v>1</v>
      </c>
      <c r="M6" s="96">
        <f t="shared" ref="M6:M45" si="0">$D$5*D6+$E$5*E6+$F$5*F6+$G$5*G6+$H$5*H6+$I$5*I6+$J$5*J6+$K$5*K6+$L$5*L6</f>
        <v>139021000</v>
      </c>
      <c r="P6" s="98"/>
    </row>
    <row r="7" spans="2:16" ht="15.75" x14ac:dyDescent="0.25">
      <c r="B7" s="226"/>
      <c r="C7" s="97">
        <v>17</v>
      </c>
      <c r="D7" s="97"/>
      <c r="E7" s="97"/>
      <c r="F7" s="97"/>
      <c r="G7" s="97"/>
      <c r="H7" s="97"/>
      <c r="I7" s="97"/>
      <c r="J7" s="97"/>
      <c r="K7" s="97"/>
      <c r="L7" s="97"/>
      <c r="M7" s="96">
        <f t="shared" si="0"/>
        <v>0</v>
      </c>
      <c r="N7" s="110"/>
    </row>
    <row r="8" spans="2:16" ht="15.75" x14ac:dyDescent="0.25">
      <c r="B8" s="226" t="s">
        <v>262</v>
      </c>
      <c r="C8" s="94">
        <v>11</v>
      </c>
      <c r="D8" s="97"/>
      <c r="E8" s="97"/>
      <c r="F8" s="97"/>
      <c r="G8" s="97"/>
      <c r="H8" s="97"/>
      <c r="I8" s="97"/>
      <c r="J8" s="97"/>
      <c r="K8" s="97"/>
      <c r="L8" s="97"/>
      <c r="M8" s="96">
        <f t="shared" si="0"/>
        <v>0</v>
      </c>
      <c r="N8" s="110"/>
    </row>
    <row r="9" spans="2:16" ht="15.75" x14ac:dyDescent="0.25">
      <c r="B9" s="226"/>
      <c r="C9" s="97">
        <v>17</v>
      </c>
      <c r="D9" s="97"/>
      <c r="E9" s="97"/>
      <c r="F9" s="97"/>
      <c r="G9" s="97"/>
      <c r="H9" s="97"/>
      <c r="I9" s="97"/>
      <c r="J9" s="97"/>
      <c r="K9" s="97"/>
      <c r="L9" s="97"/>
      <c r="M9" s="96">
        <f t="shared" si="0"/>
        <v>0</v>
      </c>
    </row>
    <row r="10" spans="2:16" ht="15.75" x14ac:dyDescent="0.25">
      <c r="B10" s="226" t="s">
        <v>263</v>
      </c>
      <c r="C10" s="94">
        <v>11</v>
      </c>
      <c r="D10" s="97"/>
      <c r="E10" s="97"/>
      <c r="F10" s="97"/>
      <c r="G10" s="97"/>
      <c r="H10" s="97"/>
      <c r="I10" s="97"/>
      <c r="J10" s="97"/>
      <c r="K10" s="97"/>
      <c r="L10" s="97"/>
      <c r="M10" s="96">
        <f t="shared" si="0"/>
        <v>0</v>
      </c>
    </row>
    <row r="11" spans="2:16" ht="15.75" x14ac:dyDescent="0.25">
      <c r="B11" s="226"/>
      <c r="C11" s="97">
        <v>17</v>
      </c>
      <c r="D11" s="97"/>
      <c r="E11" s="97"/>
      <c r="F11" s="97"/>
      <c r="G11" s="97"/>
      <c r="H11" s="97"/>
      <c r="I11" s="97"/>
      <c r="J11" s="97"/>
      <c r="K11" s="97"/>
      <c r="L11" s="97"/>
      <c r="M11" s="96">
        <f t="shared" si="0"/>
        <v>0</v>
      </c>
    </row>
    <row r="12" spans="2:16" ht="15.75" x14ac:dyDescent="0.25">
      <c r="B12" s="226" t="s">
        <v>264</v>
      </c>
      <c r="C12" s="94">
        <v>11</v>
      </c>
      <c r="D12" s="97"/>
      <c r="E12" s="97"/>
      <c r="F12" s="97"/>
      <c r="G12" s="97"/>
      <c r="H12" s="97"/>
      <c r="I12" s="97"/>
      <c r="J12" s="97"/>
      <c r="K12" s="97"/>
      <c r="L12" s="97"/>
      <c r="M12" s="96">
        <f t="shared" si="0"/>
        <v>0</v>
      </c>
    </row>
    <row r="13" spans="2:16" ht="15.75" x14ac:dyDescent="0.25">
      <c r="B13" s="226"/>
      <c r="C13" s="97">
        <v>17</v>
      </c>
      <c r="D13" s="97"/>
      <c r="E13" s="97"/>
      <c r="F13" s="97"/>
      <c r="G13" s="97"/>
      <c r="H13" s="97"/>
      <c r="I13" s="97"/>
      <c r="J13" s="97"/>
      <c r="K13" s="97"/>
      <c r="L13" s="97"/>
      <c r="M13" s="96">
        <f t="shared" si="0"/>
        <v>0</v>
      </c>
    </row>
    <row r="14" spans="2:16" ht="15.75" x14ac:dyDescent="0.25">
      <c r="B14" s="226" t="s">
        <v>265</v>
      </c>
      <c r="C14" s="94">
        <v>11</v>
      </c>
      <c r="D14" s="97"/>
      <c r="E14" s="97"/>
      <c r="F14" s="97"/>
      <c r="G14" s="97"/>
      <c r="H14" s="97"/>
      <c r="I14" s="97"/>
      <c r="J14" s="97"/>
      <c r="K14" s="97"/>
      <c r="L14" s="97"/>
      <c r="M14" s="96">
        <f t="shared" si="0"/>
        <v>0</v>
      </c>
    </row>
    <row r="15" spans="2:16" ht="15.75" x14ac:dyDescent="0.25">
      <c r="B15" s="226"/>
      <c r="C15" s="97">
        <v>17</v>
      </c>
      <c r="D15" s="97"/>
      <c r="E15" s="97"/>
      <c r="F15" s="97"/>
      <c r="G15" s="97"/>
      <c r="H15" s="97"/>
      <c r="I15" s="97"/>
      <c r="J15" s="97"/>
      <c r="K15" s="97"/>
      <c r="L15" s="97"/>
      <c r="M15" s="96">
        <f t="shared" si="0"/>
        <v>0</v>
      </c>
    </row>
    <row r="16" spans="2:16" ht="15.75" x14ac:dyDescent="0.25">
      <c r="B16" s="226" t="s">
        <v>266</v>
      </c>
      <c r="C16" s="94">
        <v>11</v>
      </c>
      <c r="D16" s="97"/>
      <c r="E16" s="97"/>
      <c r="F16" s="97"/>
      <c r="G16" s="97"/>
      <c r="H16" s="97"/>
      <c r="I16" s="97"/>
      <c r="J16" s="97"/>
      <c r="K16" s="97"/>
      <c r="L16" s="97"/>
      <c r="M16" s="96">
        <f t="shared" si="0"/>
        <v>0</v>
      </c>
      <c r="N16" s="98"/>
    </row>
    <row r="17" spans="2:16" ht="15.75" x14ac:dyDescent="0.25">
      <c r="B17" s="226"/>
      <c r="C17" s="97">
        <v>17</v>
      </c>
      <c r="D17" s="97"/>
      <c r="E17" s="97"/>
      <c r="F17" s="97"/>
      <c r="G17" s="97"/>
      <c r="H17" s="97"/>
      <c r="I17" s="97"/>
      <c r="J17" s="97"/>
      <c r="K17" s="97"/>
      <c r="L17" s="97"/>
      <c r="M17" s="96">
        <f t="shared" si="0"/>
        <v>0</v>
      </c>
      <c r="N17" s="98"/>
    </row>
    <row r="18" spans="2:16" ht="15.75" x14ac:dyDescent="0.25">
      <c r="B18" s="226" t="s">
        <v>267</v>
      </c>
      <c r="C18" s="94">
        <v>11</v>
      </c>
      <c r="D18" s="97"/>
      <c r="E18" s="97"/>
      <c r="F18" s="97"/>
      <c r="G18" s="97"/>
      <c r="H18" s="97"/>
      <c r="I18" s="97"/>
      <c r="J18" s="97"/>
      <c r="K18" s="97"/>
      <c r="L18" s="97"/>
      <c r="M18" s="96">
        <f t="shared" si="0"/>
        <v>0</v>
      </c>
      <c r="N18" s="98"/>
    </row>
    <row r="19" spans="2:16" ht="15.75" x14ac:dyDescent="0.25">
      <c r="B19" s="226"/>
      <c r="C19" s="97">
        <v>17</v>
      </c>
      <c r="D19" s="97"/>
      <c r="E19" s="97"/>
      <c r="F19" s="97"/>
      <c r="G19" s="97"/>
      <c r="H19" s="97"/>
      <c r="I19" s="97"/>
      <c r="J19" s="97"/>
      <c r="K19" s="97"/>
      <c r="L19" s="97"/>
      <c r="M19" s="96">
        <f t="shared" si="0"/>
        <v>0</v>
      </c>
      <c r="N19" s="98"/>
    </row>
    <row r="20" spans="2:16" ht="15.75" x14ac:dyDescent="0.25">
      <c r="B20" s="226" t="s">
        <v>268</v>
      </c>
      <c r="C20" s="94">
        <v>11</v>
      </c>
      <c r="D20" s="97"/>
      <c r="E20" s="97"/>
      <c r="F20" s="97"/>
      <c r="G20" s="97"/>
      <c r="H20" s="97"/>
      <c r="I20" s="97"/>
      <c r="J20" s="97"/>
      <c r="K20" s="97"/>
      <c r="L20" s="97"/>
      <c r="M20" s="96">
        <f t="shared" si="0"/>
        <v>0</v>
      </c>
      <c r="N20" s="98"/>
    </row>
    <row r="21" spans="2:16" ht="15.75" x14ac:dyDescent="0.25">
      <c r="B21" s="226"/>
      <c r="C21" s="97">
        <v>17</v>
      </c>
      <c r="D21" s="97"/>
      <c r="E21" s="97"/>
      <c r="F21" s="97"/>
      <c r="G21" s="97"/>
      <c r="H21" s="97"/>
      <c r="I21" s="97"/>
      <c r="J21" s="97"/>
      <c r="K21" s="97"/>
      <c r="L21" s="97"/>
      <c r="M21" s="96">
        <f t="shared" si="0"/>
        <v>0</v>
      </c>
      <c r="N21" s="98"/>
    </row>
    <row r="22" spans="2:16" ht="15.75" x14ac:dyDescent="0.25">
      <c r="B22" s="226" t="s">
        <v>269</v>
      </c>
      <c r="C22" s="94">
        <v>11</v>
      </c>
      <c r="D22" s="97"/>
      <c r="E22" s="97"/>
      <c r="F22" s="97"/>
      <c r="G22" s="97"/>
      <c r="H22" s="97"/>
      <c r="I22" s="97"/>
      <c r="J22" s="97"/>
      <c r="K22" s="97"/>
      <c r="L22" s="97"/>
      <c r="M22" s="96">
        <f t="shared" si="0"/>
        <v>0</v>
      </c>
      <c r="N22" s="98"/>
    </row>
    <row r="23" spans="2:16" ht="15.75" x14ac:dyDescent="0.25">
      <c r="B23" s="226"/>
      <c r="C23" s="97">
        <v>17</v>
      </c>
      <c r="D23" s="97"/>
      <c r="E23" s="97"/>
      <c r="F23" s="97"/>
      <c r="G23" s="97"/>
      <c r="H23" s="97"/>
      <c r="I23" s="97"/>
      <c r="J23" s="97"/>
      <c r="K23" s="97"/>
      <c r="L23" s="97"/>
      <c r="M23" s="96">
        <f t="shared" si="0"/>
        <v>0</v>
      </c>
      <c r="N23" s="98"/>
      <c r="O23" s="98"/>
    </row>
    <row r="24" spans="2:16" ht="15.75" x14ac:dyDescent="0.25">
      <c r="B24" s="226" t="s">
        <v>270</v>
      </c>
      <c r="C24" s="94">
        <v>11</v>
      </c>
      <c r="D24" s="97"/>
      <c r="E24" s="97"/>
      <c r="F24" s="97"/>
      <c r="G24" s="97"/>
      <c r="H24" s="97"/>
      <c r="I24" s="97"/>
      <c r="J24" s="97"/>
      <c r="K24" s="97"/>
      <c r="L24" s="97"/>
      <c r="M24" s="96">
        <f t="shared" si="0"/>
        <v>0</v>
      </c>
      <c r="N24" s="98"/>
    </row>
    <row r="25" spans="2:16" ht="15.75" x14ac:dyDescent="0.25">
      <c r="B25" s="226"/>
      <c r="C25" s="97">
        <v>17</v>
      </c>
      <c r="D25" s="97"/>
      <c r="E25" s="97"/>
      <c r="F25" s="97"/>
      <c r="G25" s="97"/>
      <c r="H25" s="97"/>
      <c r="I25" s="97"/>
      <c r="J25" s="97"/>
      <c r="K25" s="97"/>
      <c r="L25" s="97"/>
      <c r="M25" s="96">
        <f t="shared" si="0"/>
        <v>0</v>
      </c>
      <c r="N25" s="98"/>
    </row>
    <row r="26" spans="2:16" ht="15.75" x14ac:dyDescent="0.25">
      <c r="B26" s="226" t="s">
        <v>271</v>
      </c>
      <c r="C26" s="94">
        <v>11</v>
      </c>
      <c r="D26" s="97"/>
      <c r="E26" s="97"/>
      <c r="F26" s="97"/>
      <c r="G26" s="97"/>
      <c r="H26" s="97"/>
      <c r="I26" s="97"/>
      <c r="J26" s="97"/>
      <c r="K26" s="97"/>
      <c r="L26" s="97"/>
      <c r="M26" s="96">
        <f t="shared" si="0"/>
        <v>0</v>
      </c>
      <c r="N26" s="98"/>
    </row>
    <row r="27" spans="2:16" ht="15.75" x14ac:dyDescent="0.25">
      <c r="B27" s="226"/>
      <c r="C27" s="97">
        <v>17</v>
      </c>
      <c r="D27" s="97"/>
      <c r="E27" s="97"/>
      <c r="F27" s="97"/>
      <c r="G27" s="97"/>
      <c r="H27" s="97"/>
      <c r="I27" s="97"/>
      <c r="J27" s="97"/>
      <c r="K27" s="97"/>
      <c r="L27" s="97"/>
      <c r="M27" s="96">
        <f t="shared" si="0"/>
        <v>0</v>
      </c>
      <c r="N27" s="98"/>
    </row>
    <row r="28" spans="2:16" ht="15.75" x14ac:dyDescent="0.25">
      <c r="B28" s="226" t="s">
        <v>272</v>
      </c>
      <c r="C28" s="94">
        <v>11</v>
      </c>
      <c r="D28" s="97"/>
      <c r="E28" s="97"/>
      <c r="F28" s="97"/>
      <c r="G28" s="97"/>
      <c r="H28" s="97"/>
      <c r="I28" s="97"/>
      <c r="J28" s="97"/>
      <c r="K28" s="97"/>
      <c r="L28" s="97"/>
      <c r="M28" s="96">
        <f t="shared" si="0"/>
        <v>0</v>
      </c>
      <c r="N28" s="98"/>
    </row>
    <row r="29" spans="2:16" ht="15.75" x14ac:dyDescent="0.25">
      <c r="B29" s="226"/>
      <c r="C29" s="97">
        <v>17</v>
      </c>
      <c r="D29" s="97"/>
      <c r="E29" s="97"/>
      <c r="F29" s="97"/>
      <c r="G29" s="97"/>
      <c r="H29" s="97"/>
      <c r="I29" s="97"/>
      <c r="J29" s="97"/>
      <c r="K29" s="97"/>
      <c r="L29" s="97"/>
      <c r="M29" s="96">
        <f t="shared" si="0"/>
        <v>0</v>
      </c>
      <c r="N29" s="98"/>
      <c r="O29" s="98"/>
    </row>
    <row r="30" spans="2:16" ht="15.75" x14ac:dyDescent="0.25">
      <c r="B30" s="226" t="s">
        <v>273</v>
      </c>
      <c r="C30" s="94">
        <v>11</v>
      </c>
      <c r="D30" s="97"/>
      <c r="E30" s="97"/>
      <c r="F30" s="97"/>
      <c r="G30" s="97"/>
      <c r="H30" s="97"/>
      <c r="I30" s="97"/>
      <c r="J30" s="97"/>
      <c r="K30" s="97"/>
      <c r="L30" s="97"/>
      <c r="M30" s="96">
        <f t="shared" si="0"/>
        <v>0</v>
      </c>
      <c r="N30" s="98"/>
    </row>
    <row r="31" spans="2:16" ht="15.75" x14ac:dyDescent="0.25">
      <c r="B31" s="226"/>
      <c r="C31" s="97">
        <v>17</v>
      </c>
      <c r="D31" s="97"/>
      <c r="E31" s="97"/>
      <c r="F31" s="97"/>
      <c r="G31" s="97"/>
      <c r="H31" s="97"/>
      <c r="I31" s="97"/>
      <c r="J31" s="97"/>
      <c r="K31" s="97"/>
      <c r="L31" s="97"/>
      <c r="M31" s="96">
        <f t="shared" si="0"/>
        <v>0</v>
      </c>
      <c r="N31" s="98"/>
      <c r="P31" s="98"/>
    </row>
    <row r="32" spans="2:16" ht="15.75" x14ac:dyDescent="0.25">
      <c r="B32" s="226" t="s">
        <v>274</v>
      </c>
      <c r="C32" s="94">
        <v>11</v>
      </c>
      <c r="D32" s="97"/>
      <c r="E32" s="97"/>
      <c r="F32" s="97"/>
      <c r="G32" s="97"/>
      <c r="H32" s="97"/>
      <c r="I32" s="97"/>
      <c r="J32" s="97"/>
      <c r="K32" s="97"/>
      <c r="L32" s="97"/>
      <c r="M32" s="96">
        <f t="shared" si="0"/>
        <v>0</v>
      </c>
      <c r="N32" s="98"/>
    </row>
    <row r="33" spans="2:16" ht="15.75" x14ac:dyDescent="0.25">
      <c r="B33" s="226"/>
      <c r="C33" s="97">
        <v>17</v>
      </c>
      <c r="D33" s="97"/>
      <c r="E33" s="97"/>
      <c r="F33" s="97"/>
      <c r="G33" s="97"/>
      <c r="H33" s="97"/>
      <c r="I33" s="97"/>
      <c r="J33" s="97"/>
      <c r="K33" s="97"/>
      <c r="L33" s="97"/>
      <c r="M33" s="96">
        <f t="shared" si="0"/>
        <v>0</v>
      </c>
      <c r="N33" s="98"/>
    </row>
    <row r="34" spans="2:16" ht="15.75" x14ac:dyDescent="0.25">
      <c r="B34" s="226" t="s">
        <v>275</v>
      </c>
      <c r="C34" s="94">
        <v>11</v>
      </c>
      <c r="D34" s="97"/>
      <c r="E34" s="97"/>
      <c r="F34" s="97"/>
      <c r="G34" s="97"/>
      <c r="H34" s="97"/>
      <c r="I34" s="97"/>
      <c r="J34" s="97"/>
      <c r="K34" s="97"/>
      <c r="L34" s="97"/>
      <c r="M34" s="96">
        <f t="shared" si="0"/>
        <v>0</v>
      </c>
      <c r="N34" s="99"/>
      <c r="O34" s="100"/>
    </row>
    <row r="35" spans="2:16" ht="15.75" x14ac:dyDescent="0.25">
      <c r="B35" s="226"/>
      <c r="C35" s="97">
        <v>17</v>
      </c>
      <c r="D35" s="97"/>
      <c r="E35" s="97"/>
      <c r="F35" s="97"/>
      <c r="G35" s="97"/>
      <c r="H35" s="97"/>
      <c r="I35" s="97"/>
      <c r="J35" s="97"/>
      <c r="K35" s="97"/>
      <c r="L35" s="97"/>
      <c r="M35" s="96">
        <f t="shared" si="0"/>
        <v>0</v>
      </c>
      <c r="N35" s="99"/>
      <c r="P35" s="98"/>
    </row>
    <row r="36" spans="2:16" ht="15.75" x14ac:dyDescent="0.25">
      <c r="B36" s="226" t="s">
        <v>276</v>
      </c>
      <c r="C36" s="94">
        <v>11</v>
      </c>
      <c r="D36" s="97"/>
      <c r="E36" s="97"/>
      <c r="F36" s="97"/>
      <c r="G36" s="97"/>
      <c r="H36" s="97"/>
      <c r="I36" s="97"/>
      <c r="J36" s="97"/>
      <c r="K36" s="97"/>
      <c r="L36" s="97"/>
      <c r="M36" s="96">
        <f t="shared" si="0"/>
        <v>0</v>
      </c>
      <c r="N36" s="99"/>
      <c r="O36" s="98"/>
    </row>
    <row r="37" spans="2:16" ht="15.75" x14ac:dyDescent="0.25">
      <c r="B37" s="226"/>
      <c r="C37" s="97">
        <v>17</v>
      </c>
      <c r="D37" s="97"/>
      <c r="E37" s="97"/>
      <c r="F37" s="97"/>
      <c r="G37" s="97"/>
      <c r="H37" s="97"/>
      <c r="I37" s="97"/>
      <c r="J37" s="97"/>
      <c r="K37" s="97"/>
      <c r="L37" s="97"/>
      <c r="M37" s="96">
        <f t="shared" si="0"/>
        <v>0</v>
      </c>
      <c r="N37" s="99"/>
    </row>
    <row r="38" spans="2:16" ht="15.75" x14ac:dyDescent="0.25">
      <c r="B38" s="226" t="s">
        <v>277</v>
      </c>
      <c r="C38" s="94">
        <v>11</v>
      </c>
      <c r="D38" s="97"/>
      <c r="E38" s="97"/>
      <c r="F38" s="97"/>
      <c r="G38" s="97"/>
      <c r="H38" s="97"/>
      <c r="I38" s="97"/>
      <c r="J38" s="97"/>
      <c r="K38" s="97"/>
      <c r="L38" s="97"/>
      <c r="M38" s="96">
        <f t="shared" si="0"/>
        <v>0</v>
      </c>
      <c r="N38" s="99"/>
    </row>
    <row r="39" spans="2:16" ht="15.75" x14ac:dyDescent="0.25">
      <c r="B39" s="226"/>
      <c r="C39" s="97">
        <v>17</v>
      </c>
      <c r="D39" s="97"/>
      <c r="E39" s="97"/>
      <c r="F39" s="97"/>
      <c r="G39" s="97"/>
      <c r="H39" s="97"/>
      <c r="I39" s="97"/>
      <c r="J39" s="97"/>
      <c r="K39" s="97"/>
      <c r="L39" s="97"/>
      <c r="M39" s="96">
        <f t="shared" si="0"/>
        <v>0</v>
      </c>
      <c r="N39" s="99"/>
    </row>
    <row r="40" spans="2:16" ht="15.75" x14ac:dyDescent="0.25">
      <c r="B40" s="226" t="s">
        <v>278</v>
      </c>
      <c r="C40" s="94">
        <v>11</v>
      </c>
      <c r="D40" s="97"/>
      <c r="E40" s="97"/>
      <c r="F40" s="97"/>
      <c r="G40" s="97"/>
      <c r="H40" s="97"/>
      <c r="I40" s="97"/>
      <c r="J40" s="97"/>
      <c r="K40" s="97"/>
      <c r="L40" s="97"/>
      <c r="M40" s="96">
        <f t="shared" si="0"/>
        <v>0</v>
      </c>
      <c r="N40" s="99"/>
    </row>
    <row r="41" spans="2:16" ht="15.75" x14ac:dyDescent="0.25">
      <c r="B41" s="226"/>
      <c r="C41" s="97">
        <v>17</v>
      </c>
      <c r="D41" s="97"/>
      <c r="E41" s="97"/>
      <c r="F41" s="97"/>
      <c r="G41" s="97"/>
      <c r="H41" s="97"/>
      <c r="I41" s="97"/>
      <c r="J41" s="97"/>
      <c r="K41" s="97"/>
      <c r="L41" s="97"/>
      <c r="M41" s="96">
        <f t="shared" si="0"/>
        <v>0</v>
      </c>
      <c r="N41" s="99"/>
    </row>
    <row r="42" spans="2:16" ht="15.75" x14ac:dyDescent="0.25">
      <c r="B42" s="226" t="s">
        <v>279</v>
      </c>
      <c r="C42" s="94">
        <v>11</v>
      </c>
      <c r="D42" s="97"/>
      <c r="E42" s="97"/>
      <c r="F42" s="97"/>
      <c r="G42" s="97"/>
      <c r="H42" s="97"/>
      <c r="I42" s="97"/>
      <c r="J42" s="97"/>
      <c r="K42" s="97"/>
      <c r="L42" s="97"/>
      <c r="M42" s="96">
        <f t="shared" si="0"/>
        <v>0</v>
      </c>
      <c r="N42" s="99">
        <v>-96767712</v>
      </c>
    </row>
    <row r="43" spans="2:16" ht="15.75" x14ac:dyDescent="0.25">
      <c r="B43" s="226"/>
      <c r="C43" s="97">
        <v>17</v>
      </c>
      <c r="D43" s="97"/>
      <c r="E43" s="97"/>
      <c r="F43" s="97"/>
      <c r="G43" s="97"/>
      <c r="H43" s="97"/>
      <c r="I43" s="97"/>
      <c r="J43" s="97"/>
      <c r="K43" s="97"/>
      <c r="L43" s="97"/>
      <c r="M43" s="96">
        <f t="shared" si="0"/>
        <v>0</v>
      </c>
    </row>
    <row r="44" spans="2:16" ht="15.75" x14ac:dyDescent="0.25">
      <c r="B44" s="226" t="s">
        <v>280</v>
      </c>
      <c r="C44" s="94">
        <v>11</v>
      </c>
      <c r="D44" s="97"/>
      <c r="E44" s="97"/>
      <c r="F44" s="97"/>
      <c r="G44" s="97"/>
      <c r="H44" s="97"/>
      <c r="I44" s="97"/>
      <c r="J44" s="97"/>
      <c r="K44" s="97"/>
      <c r="L44" s="97"/>
      <c r="M44" s="96">
        <f t="shared" si="0"/>
        <v>0</v>
      </c>
    </row>
    <row r="45" spans="2:16" ht="15.75" x14ac:dyDescent="0.25">
      <c r="B45" s="226"/>
      <c r="C45" s="97">
        <v>17</v>
      </c>
      <c r="D45" s="97"/>
      <c r="E45" s="97"/>
      <c r="F45" s="97"/>
      <c r="G45" s="97"/>
      <c r="H45" s="97"/>
      <c r="I45" s="97"/>
      <c r="J45" s="97"/>
      <c r="K45" s="97"/>
      <c r="L45" s="97"/>
      <c r="M45" s="96">
        <f t="shared" si="0"/>
        <v>0</v>
      </c>
    </row>
  </sheetData>
  <mergeCells count="25">
    <mergeCell ref="B44:B45"/>
    <mergeCell ref="B32:B33"/>
    <mergeCell ref="B34:B35"/>
    <mergeCell ref="B36:B37"/>
    <mergeCell ref="B38:B39"/>
    <mergeCell ref="B40:B41"/>
    <mergeCell ref="B42:B43"/>
    <mergeCell ref="B30:B31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6:B7"/>
    <mergeCell ref="B1:M2"/>
    <mergeCell ref="B4:B5"/>
    <mergeCell ref="C4:C5"/>
    <mergeCell ref="D4:L4"/>
    <mergeCell ref="M4:M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view="pageBreakPreview" topLeftCell="U1" zoomScaleNormal="100" zoomScaleSheetLayoutView="100" workbookViewId="0">
      <selection activeCell="AD14" sqref="AD14"/>
    </sheetView>
  </sheetViews>
  <sheetFormatPr defaultRowHeight="15" x14ac:dyDescent="0.25"/>
  <cols>
    <col min="1" max="1" width="5.28515625" style="1" customWidth="1"/>
    <col min="2" max="2" width="12.42578125" style="1" customWidth="1"/>
    <col min="3" max="3" width="8.5703125" style="1" bestFit="1" customWidth="1"/>
    <col min="4" max="13" width="11.5703125" style="1" bestFit="1" customWidth="1"/>
    <col min="14" max="14" width="12.7109375" style="1" bestFit="1" customWidth="1"/>
    <col min="15" max="15" width="9.85546875" style="1" bestFit="1" customWidth="1"/>
    <col min="16" max="26" width="11.5703125" style="1" bestFit="1" customWidth="1"/>
    <col min="27" max="27" width="12.7109375" style="1" bestFit="1" customWidth="1"/>
    <col min="28" max="29" width="11.5703125" style="1" bestFit="1" customWidth="1"/>
    <col min="30" max="32" width="12.7109375" style="1" bestFit="1" customWidth="1"/>
    <col min="33" max="33" width="14" style="1" bestFit="1" customWidth="1"/>
    <col min="34" max="34" width="19.5703125" style="1" bestFit="1" customWidth="1"/>
    <col min="35" max="16384" width="9.140625" style="1"/>
  </cols>
  <sheetData>
    <row r="1" spans="1:34" ht="20.25" x14ac:dyDescent="0.3">
      <c r="A1" s="190" t="s">
        <v>303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</row>
    <row r="2" spans="1:34" ht="18.75" x14ac:dyDescent="0.3">
      <c r="A2" s="191" t="s">
        <v>318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</row>
    <row r="3" spans="1:34" ht="15.75" thickBot="1" x14ac:dyDescent="0.3"/>
    <row r="4" spans="1:34" ht="30" customHeight="1" thickTop="1" x14ac:dyDescent="0.25">
      <c r="A4" s="250" t="s">
        <v>1</v>
      </c>
      <c r="B4" s="251" t="s">
        <v>21</v>
      </c>
      <c r="C4" s="254" t="s">
        <v>343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5"/>
      <c r="O4" s="256" t="s">
        <v>344</v>
      </c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8"/>
      <c r="AB4" s="259" t="s">
        <v>345</v>
      </c>
      <c r="AC4" s="260"/>
      <c r="AD4" s="260"/>
      <c r="AE4" s="260"/>
      <c r="AF4" s="260"/>
      <c r="AG4" s="261"/>
      <c r="AH4" s="252" t="s">
        <v>360</v>
      </c>
    </row>
    <row r="5" spans="1:34" ht="20.100000000000001" customHeight="1" x14ac:dyDescent="0.25">
      <c r="A5" s="192"/>
      <c r="B5" s="194"/>
      <c r="C5" s="180" t="s">
        <v>346</v>
      </c>
      <c r="D5" s="180" t="s">
        <v>347</v>
      </c>
      <c r="E5" s="180" t="s">
        <v>348</v>
      </c>
      <c r="F5" s="180" t="s">
        <v>349</v>
      </c>
      <c r="G5" s="180" t="s">
        <v>350</v>
      </c>
      <c r="H5" s="180" t="s">
        <v>351</v>
      </c>
      <c r="I5" s="180" t="s">
        <v>352</v>
      </c>
      <c r="J5" s="180" t="s">
        <v>353</v>
      </c>
      <c r="K5" s="180" t="s">
        <v>354</v>
      </c>
      <c r="L5" s="180" t="s">
        <v>355</v>
      </c>
      <c r="M5" s="180" t="s">
        <v>356</v>
      </c>
      <c r="N5" s="180" t="s">
        <v>4</v>
      </c>
      <c r="O5" s="181" t="s">
        <v>357</v>
      </c>
      <c r="P5" s="181" t="s">
        <v>346</v>
      </c>
      <c r="Q5" s="181" t="s">
        <v>347</v>
      </c>
      <c r="R5" s="181" t="s">
        <v>348</v>
      </c>
      <c r="S5" s="181" t="s">
        <v>349</v>
      </c>
      <c r="T5" s="181" t="s">
        <v>350</v>
      </c>
      <c r="U5" s="181" t="s">
        <v>351</v>
      </c>
      <c r="V5" s="181" t="s">
        <v>352</v>
      </c>
      <c r="W5" s="181" t="s">
        <v>353</v>
      </c>
      <c r="X5" s="181" t="s">
        <v>354</v>
      </c>
      <c r="Y5" s="181" t="s">
        <v>355</v>
      </c>
      <c r="Z5" s="181" t="s">
        <v>356</v>
      </c>
      <c r="AA5" s="181" t="s">
        <v>4</v>
      </c>
      <c r="AB5" s="182" t="s">
        <v>357</v>
      </c>
      <c r="AC5" s="182" t="s">
        <v>346</v>
      </c>
      <c r="AD5" s="182" t="s">
        <v>347</v>
      </c>
      <c r="AE5" s="182" t="s">
        <v>348</v>
      </c>
      <c r="AF5" s="182" t="s">
        <v>349</v>
      </c>
      <c r="AG5" s="183" t="s">
        <v>4</v>
      </c>
      <c r="AH5" s="253"/>
    </row>
    <row r="6" spans="1:34" ht="20.100000000000001" customHeight="1" x14ac:dyDescent="0.25">
      <c r="A6" s="12">
        <v>1</v>
      </c>
      <c r="B6" s="13" t="s">
        <v>5</v>
      </c>
      <c r="C6" s="184">
        <f>VLOOKUP("Check",'[1]TỔNG HỢP 2016'!$B:$CL,12,FALSE)</f>
        <v>0</v>
      </c>
      <c r="D6" s="184">
        <f>VLOOKUP("Check",'[1]TỔNG HỢP 2016'!$B:$CL,19,FALSE)</f>
        <v>628990</v>
      </c>
      <c r="E6" s="184">
        <f>VLOOKUP("Check",'[1]TỔNG HỢP 2016'!$B:$CL,26,FALSE)</f>
        <v>1970261</v>
      </c>
      <c r="F6" s="184">
        <f>VLOOKUP("Check",'[1]TỔNG HỢP 2016'!$B:$CL,33,FALSE)</f>
        <v>1579655</v>
      </c>
      <c r="G6" s="184">
        <f>VLOOKUP("Check",'[1]TỔNG HỢP 2016'!$B:$CL,40,FALSE)</f>
        <v>3262705</v>
      </c>
      <c r="H6" s="184">
        <f>VLOOKUP("Check",'[1]TỔNG HỢP 2016'!$B:$CL,47,FALSE)</f>
        <v>6160654</v>
      </c>
      <c r="I6" s="184">
        <f>VLOOKUP("Check",'[1]TỔNG HỢP 2016'!$B:$CL,54,FALSE)</f>
        <v>0</v>
      </c>
      <c r="J6" s="184">
        <f>VLOOKUP("Check",'[1]TỔNG HỢP 2016'!$B:$CL,61,FALSE)</f>
        <v>0</v>
      </c>
      <c r="K6" s="184">
        <f>VLOOKUP("Check",'[1]TỔNG HỢP 2016'!$B:$CL,68,FALSE)</f>
        <v>0</v>
      </c>
      <c r="L6" s="184">
        <f>VLOOKUP("Check",'[1]TỔNG HỢP 2016'!$B:$CL,75,FALSE)</f>
        <v>0</v>
      </c>
      <c r="M6" s="184">
        <f>VLOOKUP("Check",'[1]TỔNG HỢP 2016'!$B:$CL,82,FALSE)</f>
        <v>0</v>
      </c>
      <c r="N6" s="185">
        <f>SUM(C6:M6)</f>
        <v>13602265</v>
      </c>
      <c r="O6" s="184">
        <f>VLOOKUP("Check",'[1]TỔNG HỢP 2017'!$B:$CL,5,FALSE)</f>
        <v>0</v>
      </c>
      <c r="P6" s="184">
        <f>VLOOKUP("Check",'[1]TỔNG HỢP 2017'!$B:$CL,12,FALSE)</f>
        <v>0</v>
      </c>
      <c r="Q6" s="184">
        <f>VLOOKUP("Check",'[1]TỔNG HỢP 2017'!$B:$CL,19,FALSE)</f>
        <v>0</v>
      </c>
      <c r="R6" s="184">
        <f>VLOOKUP("Check",'[1]TỔNG HỢP 2017'!$B:$CL,26,FALSE)</f>
        <v>0</v>
      </c>
      <c r="S6" s="184">
        <f>VLOOKUP("Check",'[1]TỔNG HỢP 2017'!$B:$CL,33,FALSE)</f>
        <v>0</v>
      </c>
      <c r="T6" s="184">
        <f>VLOOKUP("Check",'[1]TỔNG HỢP 2017'!$B:$CL,40,FALSE)</f>
        <v>0</v>
      </c>
      <c r="U6" s="184">
        <f>VLOOKUP("Check",'[1]TỔNG HỢP 2017'!$B:$CL,47,FALSE)</f>
        <v>0</v>
      </c>
      <c r="V6" s="184">
        <f>VLOOKUP("Check",'[1]TỔNG HỢP 2017'!$B:$CL,54,FALSE)</f>
        <v>0</v>
      </c>
      <c r="W6" s="184">
        <f>VLOOKUP("Check",'[1]TỔNG HỢP 2017'!$B:$CL,61,FALSE)</f>
        <v>0</v>
      </c>
      <c r="X6" s="184">
        <f>VLOOKUP("Check",'[1]TỔNG HỢP 2017'!$B:$CL,68,FALSE)</f>
        <v>0</v>
      </c>
      <c r="Y6" s="184">
        <f>VLOOKUP("Check",'[1]TỔNG HỢP 2017'!$B:$CL,75,FALSE)</f>
        <v>0</v>
      </c>
      <c r="Z6" s="184">
        <f>VLOOKUP("Check",'[1]TỔNG HỢP 2017'!$B:$CL,82,FALSE)</f>
        <v>0</v>
      </c>
      <c r="AA6" s="185">
        <f>SUM(O6:Z6)</f>
        <v>0</v>
      </c>
      <c r="AB6" s="184">
        <f>VLOOKUP("Check",'[1]TỔNG HỢP 2018'!$B:$CL,5,FALSE)</f>
        <v>0</v>
      </c>
      <c r="AC6" s="184">
        <f>VLOOKUP("Check",'[1]TỔNG HỢP 2018'!$B:$CL,12,FALSE)</f>
        <v>0</v>
      </c>
      <c r="AD6" s="184"/>
      <c r="AE6" s="184">
        <f>VLOOKUP("Check",'[1]TỔNG HỢP 2018'!$B:$CL,26,FALSE)</f>
        <v>0</v>
      </c>
      <c r="AF6" s="184"/>
      <c r="AG6" s="240">
        <f>SUM(AB6:AF6)</f>
        <v>0</v>
      </c>
      <c r="AH6" s="241">
        <f>SUM(AG6,AA6,N6)</f>
        <v>13602265</v>
      </c>
    </row>
    <row r="7" spans="1:34" ht="20.100000000000001" customHeight="1" x14ac:dyDescent="0.25">
      <c r="A7" s="14">
        <v>2</v>
      </c>
      <c r="B7" s="15" t="s">
        <v>7</v>
      </c>
      <c r="C7" s="242">
        <f>VLOOKUP("Check",'[1]TỔNG HỢP 2016'!$B:$CL,13,FALSE)</f>
        <v>0</v>
      </c>
      <c r="D7" s="242">
        <f>VLOOKUP("Check",'[1]TỔNG HỢP 2016'!$B:$CL,20,FALSE)</f>
        <v>160287</v>
      </c>
      <c r="E7" s="242">
        <f>VLOOKUP("Check",'[1]TỔNG HỢP 2016'!$B:$CL,27,FALSE)</f>
        <v>280503</v>
      </c>
      <c r="F7" s="242">
        <f>VLOOKUP("Check",'[1]TỔNG HỢP 2016'!$B:$CL,34,FALSE)</f>
        <v>253788</v>
      </c>
      <c r="G7" s="242">
        <f>VLOOKUP("Check",'[1]TỔNG HỢP 2016'!$B:$CL,41,FALSE)</f>
        <v>0</v>
      </c>
      <c r="H7" s="242">
        <f>VLOOKUP("Check",'[1]TỔNG HỢP 2016'!$B:$CL,48,FALSE)</f>
        <v>137867</v>
      </c>
      <c r="I7" s="242">
        <f>VLOOKUP("Check",'[1]TỔNG HỢP 2016'!$B:$CL,55,FALSE)</f>
        <v>243294</v>
      </c>
      <c r="J7" s="242">
        <f>VLOOKUP("Check",'[1]TỔNG HỢP 2016'!$B:$CL,62,FALSE)</f>
        <v>0</v>
      </c>
      <c r="K7" s="242">
        <f>VLOOKUP("Check",'[1]TỔNG HỢP 2016'!$B:$CL,69,FALSE)</f>
        <v>316282</v>
      </c>
      <c r="L7" s="242">
        <f>VLOOKUP("Check",'[1]TỔNG HỢP 2016'!$B:$CL,76,FALSE)</f>
        <v>64878</v>
      </c>
      <c r="M7" s="242">
        <f>VLOOKUP("Check",'[1]TỔNG HỢP 2016'!$B:$CL,83,FALSE)</f>
        <v>48659</v>
      </c>
      <c r="N7" s="243">
        <f t="shared" ref="N7:N11" si="0">SUM(C7:M7)</f>
        <v>1505558</v>
      </c>
      <c r="O7" s="242">
        <f>VLOOKUP("Check",'[1]TỔNG HỢP 2017'!$B:$CL,6,FALSE)</f>
        <v>194635.20000000019</v>
      </c>
      <c r="P7" s="242">
        <f>VLOOKUP("Check",'[1]TỔNG HỢP 2017'!$B:$CL,13,FALSE)</f>
        <v>162195.99999999977</v>
      </c>
      <c r="Q7" s="242">
        <f>VLOOKUP("Check",'[1]TỔNG HỢP 2017'!$B:$CL,20,FALSE)</f>
        <v>186530</v>
      </c>
      <c r="R7" s="242">
        <f>VLOOKUP("Check",'[1]TỔNG HỢP 2017'!$B:$CL,27,FALSE)</f>
        <v>72990</v>
      </c>
      <c r="S7" s="242">
        <f>VLOOKUP("Check",'[1]TỔNG HỢP 2017'!$B:$CL,34,FALSE)</f>
        <v>48660</v>
      </c>
      <c r="T7" s="242">
        <f>VLOOKUP("Check",'[1]TỔNG HỢP 2017'!$B:$CL,41,FALSE)</f>
        <v>178420</v>
      </c>
      <c r="U7" s="242">
        <f>VLOOKUP("Check",'[1]TỔNG HỢP 2017'!$B:$CL,48,FALSE)</f>
        <v>48660</v>
      </c>
      <c r="V7" s="242">
        <f>VLOOKUP("Check",'[1]TỔNG HỢP 2017'!$B:$CL,55,FALSE)</f>
        <v>56770</v>
      </c>
      <c r="W7" s="242">
        <f>VLOOKUP("Check",'[1]TỔNG HỢP 2017'!$B:$CL,62,FALSE)</f>
        <v>56770</v>
      </c>
      <c r="X7" s="242">
        <f>VLOOKUP("Check",'[1]TỔNG HỢP 2017'!$B:$CL,69,FALSE)</f>
        <v>162200</v>
      </c>
      <c r="Y7" s="242">
        <f>VLOOKUP("Check",'[1]TỔNG HỢP 2017'!$B:$CL,76,FALSE)</f>
        <v>178420</v>
      </c>
      <c r="Z7" s="242">
        <f>VLOOKUP("Check",'[1]TỔNG HỢP 2017'!$B:$CL,83,FALSE)</f>
        <v>413610</v>
      </c>
      <c r="AA7" s="243">
        <f t="shared" ref="AA7:AA11" si="1">SUM(O7:Z7)</f>
        <v>1759861.2</v>
      </c>
      <c r="AB7" s="242">
        <f>VLOOKUP("Check",'[1]TỔNG HỢP 2018'!$B:$CL,6,FALSE)</f>
        <v>1119180</v>
      </c>
      <c r="AC7" s="242">
        <f>VLOOKUP("Check",'[1]TỔNG HỢP 2018'!$B:$CL,13,FALSE)</f>
        <v>1127290</v>
      </c>
      <c r="AD7" s="242">
        <f>VLOOKUP("Check",'[1]TỔNG HỢP 2018'!$B:$CL,20,FALSE)</f>
        <v>1670660</v>
      </c>
      <c r="AE7" s="242">
        <f>VLOOKUP("Check",'[1]TỔNG HỢP 2018'!$B:$CL,27,FALSE)</f>
        <v>1875794</v>
      </c>
      <c r="AF7" s="242">
        <f>VLOOKUP("Check",'[1]TỔNG HỢP 2018'!$B:$CL,34,FALSE)</f>
        <v>10730657.600000001</v>
      </c>
      <c r="AG7" s="244">
        <f t="shared" ref="AG7:AG11" si="2">SUM(AB7:AF7)</f>
        <v>16523581.600000001</v>
      </c>
      <c r="AH7" s="245">
        <f t="shared" ref="AH7:AH11" si="3">SUM(AG7,AA7,N7)</f>
        <v>19789000.800000001</v>
      </c>
    </row>
    <row r="8" spans="1:34" ht="20.100000000000001" customHeight="1" x14ac:dyDescent="0.25">
      <c r="A8" s="14">
        <v>3</v>
      </c>
      <c r="B8" s="15" t="s">
        <v>22</v>
      </c>
      <c r="C8" s="242">
        <f>VLOOKUP("Check",'[1]TỔNG HỢP 2016'!$B:$CL,14,FALSE)</f>
        <v>0</v>
      </c>
      <c r="D8" s="242">
        <f>VLOOKUP("Check",'[1]TỔNG HỢP 2016'!$B:$CL,21,FALSE)</f>
        <v>0</v>
      </c>
      <c r="E8" s="242">
        <f>VLOOKUP("Check",'[1]TỔNG HỢP 2016'!$B:$CL,28,FALSE)</f>
        <v>0</v>
      </c>
      <c r="F8" s="242">
        <f>VLOOKUP("Check",'[1]TỔNG HỢP 2016'!$B:$CL,35,FALSE)</f>
        <v>0</v>
      </c>
      <c r="G8" s="242">
        <f>VLOOKUP("Check",'[1]TỔNG HỢP 2016'!$B:$CL,42,FALSE)</f>
        <v>0</v>
      </c>
      <c r="H8" s="242">
        <f>VLOOKUP("Check",'[1]TỔNG HỢP 2016'!$B:$CL,49,FALSE)</f>
        <v>0</v>
      </c>
      <c r="I8" s="242">
        <f>VLOOKUP("Check",'[1]TỔNG HỢP 2016'!$B:$CL,56,FALSE)</f>
        <v>0</v>
      </c>
      <c r="J8" s="242">
        <f>VLOOKUP("Check",'[1]TỔNG HỢP 2016'!$B:$CL,63,FALSE)</f>
        <v>0</v>
      </c>
      <c r="K8" s="242">
        <f>VLOOKUP("Check",'[1]TỔNG HỢP 2016'!$B:$CL,70,FALSE)</f>
        <v>0</v>
      </c>
      <c r="L8" s="242">
        <f>VLOOKUP("Check",'[1]TỔNG HỢP 2016'!$B:$CL,77,FALSE)</f>
        <v>0</v>
      </c>
      <c r="M8" s="242">
        <f>VLOOKUP("Check",'[1]TỔNG HỢP 2016'!$B:$CL,84,FALSE)</f>
        <v>0</v>
      </c>
      <c r="N8" s="243">
        <f t="shared" si="0"/>
        <v>0</v>
      </c>
      <c r="O8" s="242">
        <f>VLOOKUP("Check",'[1]TỔNG HỢP 2017'!$B:$CL,7,FALSE)</f>
        <v>0</v>
      </c>
      <c r="P8" s="242">
        <f>VLOOKUP("Check",'[1]TỔNG HỢP 2017'!$B:$CL,14,FALSE)</f>
        <v>0</v>
      </c>
      <c r="Q8" s="242">
        <f>VLOOKUP("Check",'[1]TỔNG HỢP 2017'!$B:$CL,21,FALSE)</f>
        <v>0</v>
      </c>
      <c r="R8" s="242">
        <f>VLOOKUP("Check",'[1]TỔNG HỢP 2017'!$B:$CL,28,FALSE)</f>
        <v>0</v>
      </c>
      <c r="S8" s="242">
        <f>VLOOKUP("Check",'[1]TỔNG HỢP 2017'!$B:$CL,35,FALSE)</f>
        <v>0</v>
      </c>
      <c r="T8" s="242">
        <f>VLOOKUP("Check",'[1]TỔNG HỢP 2017'!$B:$CL,42,FALSE)</f>
        <v>0</v>
      </c>
      <c r="U8" s="242">
        <f>VLOOKUP("Check",'[1]TỔNG HỢP 2017'!$B:$CL,49,FALSE)</f>
        <v>0</v>
      </c>
      <c r="V8" s="242">
        <f>VLOOKUP("Check",'[1]TỔNG HỢP 2017'!$B:$CL,56,FALSE)</f>
        <v>0</v>
      </c>
      <c r="W8" s="242">
        <f>VLOOKUP("Check",'[1]TỔNG HỢP 2017'!$B:$CL,63,FALSE)</f>
        <v>0</v>
      </c>
      <c r="X8" s="242">
        <f>VLOOKUP("Check",'[1]TỔNG HỢP 2017'!$B:$CL,70,FALSE)</f>
        <v>0</v>
      </c>
      <c r="Y8" s="242">
        <f>VLOOKUP("Check",'[1]TỔNG HỢP 2017'!$B:$CL,77,FALSE)</f>
        <v>0</v>
      </c>
      <c r="Z8" s="242">
        <f>VLOOKUP("Check",'[1]TỔNG HỢP 2017'!$B:$CL,84,FALSE)</f>
        <v>0</v>
      </c>
      <c r="AA8" s="243">
        <f t="shared" si="1"/>
        <v>0</v>
      </c>
      <c r="AB8" s="242">
        <f>VLOOKUP("Check",'[1]TỔNG HỢP 2018'!$B:$CL,7,FALSE)</f>
        <v>0</v>
      </c>
      <c r="AC8" s="242">
        <f>VLOOKUP("Check",'[1]TỔNG HỢP 2018'!$B:$CL,14,FALSE)</f>
        <v>0</v>
      </c>
      <c r="AD8" s="242">
        <f>VLOOKUP("Check",'[1]TỔNG HỢP 2018'!$B:$CL,21,FALSE)</f>
        <v>2400000</v>
      </c>
      <c r="AE8" s="242">
        <f>VLOOKUP("Check",'[1]TỔNG HỢP 2018'!$B:$CL,28,FALSE)</f>
        <v>5200000</v>
      </c>
      <c r="AF8" s="242">
        <f>VLOOKUP("Check",'[1]TỔNG HỢP 2018'!$B:$CL,35,FALSE)</f>
        <v>16800000</v>
      </c>
      <c r="AG8" s="244">
        <f t="shared" si="2"/>
        <v>24400000</v>
      </c>
      <c r="AH8" s="245">
        <f t="shared" si="3"/>
        <v>24400000</v>
      </c>
    </row>
    <row r="9" spans="1:34" ht="20.100000000000001" customHeight="1" x14ac:dyDescent="0.25">
      <c r="A9" s="14">
        <v>4</v>
      </c>
      <c r="B9" s="15" t="s">
        <v>9</v>
      </c>
      <c r="C9" s="242">
        <f>VLOOKUP("Check",'[1]TỔNG HỢP 2016'!$B:$CL,15,FALSE)</f>
        <v>0</v>
      </c>
      <c r="D9" s="242">
        <f>VLOOKUP("Check",'[1]TỔNG HỢP 2016'!$B:$CL,22,FALSE)</f>
        <v>0</v>
      </c>
      <c r="E9" s="242">
        <f>VLOOKUP("Check",'[1]TỔNG HỢP 2016'!$B:$CL,29,FALSE)</f>
        <v>120000</v>
      </c>
      <c r="F9" s="242">
        <f>VLOOKUP("Check",'[1]TỔNG HỢP 2016'!$B:$CL,36,FALSE)</f>
        <v>120000</v>
      </c>
      <c r="G9" s="242">
        <f>VLOOKUP("Check",'[1]TỔNG HỢP 2016'!$B:$CL,43,FALSE)</f>
        <v>0</v>
      </c>
      <c r="H9" s="242">
        <f>VLOOKUP("Check",'[1]TỔNG HỢP 2016'!$B:$CL,50,FALSE)</f>
        <v>180000</v>
      </c>
      <c r="I9" s="242">
        <f>VLOOKUP("Check",'[1]TỔNG HỢP 2016'!$B:$CL,57,FALSE)</f>
        <v>300000</v>
      </c>
      <c r="J9" s="242">
        <f>VLOOKUP("Check",'[1]TỔNG HỢP 2016'!$B:$CL,64,FALSE)</f>
        <v>300000</v>
      </c>
      <c r="K9" s="242">
        <f>VLOOKUP("Check",'[1]TỔNG HỢP 2016'!$B:$CL,71,FALSE)</f>
        <v>300000</v>
      </c>
      <c r="L9" s="242">
        <f>VLOOKUP("Check",'[1]TỔNG HỢP 2016'!$B:$CL,78,FALSE)</f>
        <v>120000</v>
      </c>
      <c r="M9" s="242">
        <f>VLOOKUP("Check",'[1]TỔNG HỢP 2016'!$B:$CL,85,FALSE)</f>
        <v>120000</v>
      </c>
      <c r="N9" s="243">
        <f t="shared" si="0"/>
        <v>1560000</v>
      </c>
      <c r="O9" s="242">
        <f>VLOOKUP("Check",'[1]TỔNG HỢP 2017'!$B:$CL,8,FALSE)</f>
        <v>120000</v>
      </c>
      <c r="P9" s="242">
        <f>VLOOKUP("Check",'[1]TỔNG HỢP 2017'!$B:$CL,15,FALSE)</f>
        <v>180000</v>
      </c>
      <c r="Q9" s="242">
        <f>VLOOKUP("Check",'[1]TỔNG HỢP 2017'!$B:$CL,22,FALSE)</f>
        <v>180000</v>
      </c>
      <c r="R9" s="242">
        <f>VLOOKUP("Check",'[1]TỔNG HỢP 2017'!$B:$CL,29,FALSE)</f>
        <v>120000</v>
      </c>
      <c r="S9" s="242">
        <f>VLOOKUP("Check",'[1]TỔNG HỢP 2017'!$B:$CL,36,FALSE)</f>
        <v>120000</v>
      </c>
      <c r="T9" s="242">
        <f>VLOOKUP("Check",'[1]TỔNG HỢP 2017'!$B:$CL,43,FALSE)</f>
        <v>300000</v>
      </c>
      <c r="U9" s="242">
        <f>VLOOKUP("Check",'[1]TỔNG HỢP 2017'!$B:$CL,50,FALSE)</f>
        <v>120000</v>
      </c>
      <c r="V9" s="242">
        <f>VLOOKUP("Check",'[1]TỔNG HỢP 2017'!$B:$CL,57,FALSE)</f>
        <v>120000</v>
      </c>
      <c r="W9" s="242">
        <f>VLOOKUP("Check",'[1]TỔNG HỢP 2017'!$B:$CL,64,FALSE)</f>
        <v>120000</v>
      </c>
      <c r="X9" s="242">
        <f>VLOOKUP("Check",'[1]TỔNG HỢP 2017'!$B:$CL,71,FALSE)</f>
        <v>300000</v>
      </c>
      <c r="Y9" s="242">
        <f>VLOOKUP("Check",'[1]TỔNG HỢP 2017'!$B:$CL,78,FALSE)</f>
        <v>300000</v>
      </c>
      <c r="Z9" s="242">
        <f>VLOOKUP("Check",'[1]TỔNG HỢP 2017'!$B:$CL,85,FALSE)</f>
        <v>540000</v>
      </c>
      <c r="AA9" s="243">
        <f t="shared" si="1"/>
        <v>2520000</v>
      </c>
      <c r="AB9" s="242">
        <f>VLOOKUP("Check",'[1]TỔNG HỢP 2018'!$B:$CL,8,FALSE)</f>
        <v>900000</v>
      </c>
      <c r="AC9" s="242">
        <f>VLOOKUP("Check",'[1]TỔNG HỢP 2018'!$B:$CL,15,FALSE)</f>
        <v>1320000</v>
      </c>
      <c r="AD9" s="242">
        <f>VLOOKUP("Check",'[1]TỔNG HỢP 2018'!$B:$CL,22,FALSE)</f>
        <v>1860000</v>
      </c>
      <c r="AE9" s="242">
        <f>VLOOKUP("Check",'[1]TỔNG HỢP 2018'!$B:$CL,29,FALSE)</f>
        <v>2340000</v>
      </c>
      <c r="AF9" s="242">
        <f>VLOOKUP("Check",'[1]TỔNG HỢP 2018'!$B:$CL,36,FALSE)</f>
        <v>10680000</v>
      </c>
      <c r="AG9" s="244">
        <f t="shared" si="2"/>
        <v>17100000</v>
      </c>
      <c r="AH9" s="245">
        <f t="shared" si="3"/>
        <v>21180000</v>
      </c>
    </row>
    <row r="10" spans="1:34" ht="20.100000000000001" customHeight="1" x14ac:dyDescent="0.25">
      <c r="A10" s="14">
        <v>5</v>
      </c>
      <c r="B10" s="15" t="s">
        <v>10</v>
      </c>
      <c r="C10" s="242">
        <f>VLOOKUP("Check",'[1]TỔNG HỢP 2016'!$B:$CL,16,FALSE)</f>
        <v>0</v>
      </c>
      <c r="D10" s="242">
        <f>VLOOKUP("Check",'[1]TỔNG HỢP 2016'!$B:$CL,23,FALSE)</f>
        <v>0</v>
      </c>
      <c r="E10" s="242">
        <f>VLOOKUP("Check",'[1]TỔNG HỢP 2016'!$B:$CL,30,FALSE)</f>
        <v>0</v>
      </c>
      <c r="F10" s="242">
        <f>VLOOKUP("Check",'[1]TỔNG HỢP 2016'!$B:$CL,37,FALSE)</f>
        <v>0</v>
      </c>
      <c r="G10" s="242">
        <f>VLOOKUP("Check",'[1]TỔNG HỢP 2016'!$B:$CL,44,FALSE)</f>
        <v>0</v>
      </c>
      <c r="H10" s="242">
        <f>VLOOKUP("Check",'[1]TỔNG HỢP 2016'!$B:$CL,51,FALSE)</f>
        <v>0</v>
      </c>
      <c r="I10" s="242">
        <f>VLOOKUP("Check",'[1]TỔNG HỢP 2016'!$B:$CL,58,FALSE)</f>
        <v>0</v>
      </c>
      <c r="J10" s="242">
        <f>VLOOKUP("Check",'[1]TỔNG HỢP 2016'!$B:$CL,65,FALSE)</f>
        <v>0</v>
      </c>
      <c r="K10" s="242">
        <f>VLOOKUP("Check",'[1]TỔNG HỢP 2016'!$B:$CL,72,FALSE)</f>
        <v>0</v>
      </c>
      <c r="L10" s="242">
        <f>VLOOKUP("Check",'[1]TỔNG HỢP 2016'!$B:$CL,79,FALSE)</f>
        <v>0</v>
      </c>
      <c r="M10" s="242">
        <f>VLOOKUP("Check",'[1]TỔNG HỢP 2016'!$B:$CL,86,FALSE)</f>
        <v>0</v>
      </c>
      <c r="N10" s="243">
        <f t="shared" si="0"/>
        <v>0</v>
      </c>
      <c r="O10" s="242">
        <f>VLOOKUP("Check",'[1]TỔNG HỢP 2017'!$B:$CL,9,FALSE)</f>
        <v>0</v>
      </c>
      <c r="P10" s="242">
        <f>VLOOKUP("Check",'[1]TỔNG HỢP 2017'!$B:$CL,16,FALSE)</f>
        <v>0</v>
      </c>
      <c r="Q10" s="242">
        <f>VLOOKUP("Check",'[1]TỔNG HỢP 2017'!$B:$CL,23,FALSE)</f>
        <v>0</v>
      </c>
      <c r="R10" s="242">
        <f>VLOOKUP("Check",'[1]TỔNG HỢP 2017'!$B:$CL,30,FALSE)</f>
        <v>0</v>
      </c>
      <c r="S10" s="242">
        <f>VLOOKUP("Check",'[1]TỔNG HỢP 2017'!$B:$CL,37,FALSE)</f>
        <v>0</v>
      </c>
      <c r="T10" s="242">
        <f>VLOOKUP("Check",'[1]TỔNG HỢP 2017'!$B:$CL,44,FALSE)</f>
        <v>0</v>
      </c>
      <c r="U10" s="242">
        <f>VLOOKUP("Check",'[1]TỔNG HỢP 2017'!$B:$CL,51,FALSE)</f>
        <v>0</v>
      </c>
      <c r="V10" s="242">
        <f>VLOOKUP("Check",'[1]TỔNG HỢP 2017'!$B:$CL,58,FALSE)</f>
        <v>0</v>
      </c>
      <c r="W10" s="242">
        <f>VLOOKUP("Check",'[1]TỔNG HỢP 2017'!$B:$CL,65,FALSE)</f>
        <v>0</v>
      </c>
      <c r="X10" s="242">
        <f>VLOOKUP("Check",'[1]TỔNG HỢP 2017'!$B:$CL,72,FALSE)</f>
        <v>25000</v>
      </c>
      <c r="Y10" s="242">
        <f>VLOOKUP("Check",'[1]TỔNG HỢP 2017'!$B:$CL,79,FALSE)</f>
        <v>25000</v>
      </c>
      <c r="Z10" s="242">
        <f>VLOOKUP("Check",'[1]TỔNG HỢP 2017'!$B:$CL,86,FALSE)</f>
        <v>25000</v>
      </c>
      <c r="AA10" s="243">
        <f t="shared" si="1"/>
        <v>75000</v>
      </c>
      <c r="AB10" s="242">
        <f>VLOOKUP("Check",'[1]TỔNG HỢP 2018'!$B:$CL,9,FALSE)</f>
        <v>25000</v>
      </c>
      <c r="AC10" s="242">
        <f>VLOOKUP("Check",'[1]TỔNG HỢP 2018'!$B:$CL,16,FALSE)</f>
        <v>50000</v>
      </c>
      <c r="AD10" s="242">
        <f>VLOOKUP("Check",'[1]TỔNG HỢP 2018'!$B:$CL,23,FALSE)</f>
        <v>75000</v>
      </c>
      <c r="AE10" s="242">
        <f>VLOOKUP("Check",'[1]TỔNG HỢP 2018'!$B:$CL,30,FALSE)</f>
        <v>100000</v>
      </c>
      <c r="AF10" s="242">
        <f>VLOOKUP("Check",'[1]TỔNG HỢP 2018'!$B:$CL,37,FALSE)</f>
        <v>675000</v>
      </c>
      <c r="AG10" s="244">
        <f t="shared" si="2"/>
        <v>925000</v>
      </c>
      <c r="AH10" s="245">
        <f t="shared" si="3"/>
        <v>1000000</v>
      </c>
    </row>
    <row r="11" spans="1:34" ht="23.25" customHeight="1" x14ac:dyDescent="0.25">
      <c r="A11" s="16">
        <v>6</v>
      </c>
      <c r="B11" s="17" t="s">
        <v>11</v>
      </c>
      <c r="C11" s="246">
        <f>VLOOKUP("Check",'[1]TỔNG HỢP 2016'!$B:$CL,17,FALSE)</f>
        <v>0</v>
      </c>
      <c r="D11" s="246">
        <f>VLOOKUP("Check",'[1]TỔNG HỢP 2016'!$B:$CL,24,FALSE)</f>
        <v>517650</v>
      </c>
      <c r="E11" s="246">
        <f>VLOOKUP("Check",'[1]TỔNG HỢP 2016'!$B:$CL,31,FALSE)</f>
        <v>1402300</v>
      </c>
      <c r="F11" s="246">
        <f>VLOOKUP("Check",'[1]TỔNG HỢP 2016'!$B:$CL,38,FALSE)</f>
        <v>1402300</v>
      </c>
      <c r="G11" s="246">
        <f>VLOOKUP("Check",'[1]TỔNG HỢP 2016'!$B:$CL,45,FALSE)</f>
        <v>1402300</v>
      </c>
      <c r="H11" s="246">
        <f>VLOOKUP("Check",'[1]TỔNG HỢP 2016'!$B:$CL,52,FALSE)</f>
        <v>1919950</v>
      </c>
      <c r="I11" s="246">
        <f>VLOOKUP("Check",'[1]TỔNG HỢP 2016'!$B:$CL,59,FALSE)</f>
        <v>1919950</v>
      </c>
      <c r="J11" s="246">
        <f>VLOOKUP("Check",'[1]TỔNG HỢP 2016'!$B:$CL,66,FALSE)</f>
        <v>2356450</v>
      </c>
      <c r="K11" s="246">
        <f>VLOOKUP("Check",'[1]TỔNG HỢP 2016'!$B:$CL,73,FALSE)</f>
        <v>1919950</v>
      </c>
      <c r="L11" s="246">
        <f>VLOOKUP("Check",'[1]TỔNG HỢP 2016'!$B:$CL,80,FALSE)</f>
        <v>2356450</v>
      </c>
      <c r="M11" s="246">
        <f>VLOOKUP("Check",'[1]TỔNG HỢP 2016'!$B:$CL,87,FALSE)</f>
        <v>2356450</v>
      </c>
      <c r="N11" s="247">
        <f t="shared" si="0"/>
        <v>17553750</v>
      </c>
      <c r="O11" s="246">
        <f>VLOOKUP("Check",'[1]TỔNG HỢP 2017'!$B:$CL,10,FALSE)</f>
        <v>0</v>
      </c>
      <c r="P11" s="246">
        <f>VLOOKUP("Check",'[1]TỔNG HỢP 2017'!$B:$CL,17,FALSE)</f>
        <v>2356450</v>
      </c>
      <c r="Q11" s="246">
        <f>VLOOKUP("Check",'[1]TỔNG HỢP 2017'!$B:$CL,24,FALSE)</f>
        <v>2356450</v>
      </c>
      <c r="R11" s="246">
        <f>VLOOKUP("Check",'[1]TỔNG HỢP 2017'!$B:$CL,31,FALSE)</f>
        <v>2356450</v>
      </c>
      <c r="S11" s="246">
        <f>VLOOKUP("Check",'[1]TỔNG HỢP 2017'!$B:$CL,38,FALSE)</f>
        <v>2356450</v>
      </c>
      <c r="T11" s="246">
        <f>VLOOKUP("Check",'[1]TỔNG HỢP 2017'!$B:$CL,45,FALSE)</f>
        <v>2356450</v>
      </c>
      <c r="U11" s="246">
        <f>VLOOKUP("Check",'[1]TỔNG HỢP 2017'!$B:$CL,52,FALSE)</f>
        <v>2356450</v>
      </c>
      <c r="V11" s="246">
        <f>VLOOKUP("Check",'[1]TỔNG HỢP 2017'!$B:$CL,59,FALSE)</f>
        <v>2874100</v>
      </c>
      <c r="W11" s="246">
        <f>VLOOKUP("Check",'[1]TỔNG HỢP 2017'!$B:$CL,66,FALSE)</f>
        <v>2874100</v>
      </c>
      <c r="X11" s="246">
        <f>VLOOKUP("Check",'[1]TỔNG HỢP 2017'!$B:$CL,73,FALSE)</f>
        <v>2874100</v>
      </c>
      <c r="Y11" s="246">
        <f>VLOOKUP("Check",'[1]TỔNG HỢP 2017'!$B:$CL,80,FALSE)</f>
        <v>2874100</v>
      </c>
      <c r="Z11" s="246">
        <f>VLOOKUP("Check",'[1]TỔNG HỢP 2017'!$B:$CL,87,FALSE)</f>
        <v>3322250</v>
      </c>
      <c r="AA11" s="247">
        <f t="shared" si="1"/>
        <v>28957350</v>
      </c>
      <c r="AB11" s="246">
        <f>VLOOKUP("Check",'[1]TỔNG HỢP 2018'!$B:$CL,10,FALSE)</f>
        <v>3758750</v>
      </c>
      <c r="AC11" s="246">
        <f>VLOOKUP("Check",'[1]TỔNG HỢP 2018'!$B:$CL,17,FALSE)</f>
        <v>4183950</v>
      </c>
      <c r="AD11" s="246">
        <f>VLOOKUP("Check",'[1]TỔNG HỢP 2018'!$B:$CL,24,FALSE)</f>
        <v>6798450</v>
      </c>
      <c r="AE11" s="246">
        <f>VLOOKUP("Check",'[1]TỔNG HỢP 2018'!$B:$CL,31,FALSE)</f>
        <v>7737600</v>
      </c>
      <c r="AF11" s="246">
        <f>VLOOKUP("Check",'[1]TỔNG HỢP 2018'!$B:$CL,38,FALSE)</f>
        <v>35248850</v>
      </c>
      <c r="AG11" s="248">
        <f t="shared" si="2"/>
        <v>57727600</v>
      </c>
      <c r="AH11" s="249">
        <f t="shared" si="3"/>
        <v>104238700</v>
      </c>
    </row>
    <row r="12" spans="1:34" ht="16.5" thickBot="1" x14ac:dyDescent="0.3">
      <c r="A12" s="236" t="s">
        <v>4</v>
      </c>
      <c r="B12" s="237"/>
      <c r="C12" s="238">
        <f t="shared" ref="C12:AG12" si="4">SUM(C6:C11)</f>
        <v>0</v>
      </c>
      <c r="D12" s="238">
        <f t="shared" si="4"/>
        <v>1306927</v>
      </c>
      <c r="E12" s="238">
        <f t="shared" si="4"/>
        <v>3773064</v>
      </c>
      <c r="F12" s="238">
        <f t="shared" si="4"/>
        <v>3355743</v>
      </c>
      <c r="G12" s="238">
        <f t="shared" si="4"/>
        <v>4665005</v>
      </c>
      <c r="H12" s="238">
        <f t="shared" si="4"/>
        <v>8398471</v>
      </c>
      <c r="I12" s="238">
        <f t="shared" si="4"/>
        <v>2463244</v>
      </c>
      <c r="J12" s="238">
        <f t="shared" si="4"/>
        <v>2656450</v>
      </c>
      <c r="K12" s="238">
        <f t="shared" si="4"/>
        <v>2536232</v>
      </c>
      <c r="L12" s="238">
        <f t="shared" si="4"/>
        <v>2541328</v>
      </c>
      <c r="M12" s="238">
        <f t="shared" si="4"/>
        <v>2525109</v>
      </c>
      <c r="N12" s="238">
        <f t="shared" si="4"/>
        <v>34221573</v>
      </c>
      <c r="O12" s="238">
        <f t="shared" si="4"/>
        <v>314635.20000000019</v>
      </c>
      <c r="P12" s="238">
        <f t="shared" si="4"/>
        <v>2698646</v>
      </c>
      <c r="Q12" s="238">
        <f t="shared" si="4"/>
        <v>2722980</v>
      </c>
      <c r="R12" s="238">
        <f t="shared" si="4"/>
        <v>2549440</v>
      </c>
      <c r="S12" s="238">
        <f t="shared" si="4"/>
        <v>2525110</v>
      </c>
      <c r="T12" s="238">
        <f t="shared" si="4"/>
        <v>2834870</v>
      </c>
      <c r="U12" s="238">
        <f t="shared" si="4"/>
        <v>2525110</v>
      </c>
      <c r="V12" s="238">
        <f t="shared" si="4"/>
        <v>3050870</v>
      </c>
      <c r="W12" s="238">
        <f t="shared" si="4"/>
        <v>3050870</v>
      </c>
      <c r="X12" s="238">
        <f t="shared" si="4"/>
        <v>3361300</v>
      </c>
      <c r="Y12" s="238">
        <f t="shared" si="4"/>
        <v>3377520</v>
      </c>
      <c r="Z12" s="238">
        <f t="shared" si="4"/>
        <v>4300860</v>
      </c>
      <c r="AA12" s="238">
        <f t="shared" si="4"/>
        <v>33312211.199999999</v>
      </c>
      <c r="AB12" s="238">
        <f t="shared" si="4"/>
        <v>5802930</v>
      </c>
      <c r="AC12" s="238">
        <f t="shared" si="4"/>
        <v>6681240</v>
      </c>
      <c r="AD12" s="238">
        <f t="shared" si="4"/>
        <v>12804110</v>
      </c>
      <c r="AE12" s="238">
        <f t="shared" si="4"/>
        <v>17253394</v>
      </c>
      <c r="AF12" s="238">
        <f t="shared" si="4"/>
        <v>74134507.599999994</v>
      </c>
      <c r="AG12" s="238">
        <f t="shared" si="4"/>
        <v>116676181.59999999</v>
      </c>
      <c r="AH12" s="239">
        <f>SUM(AH6:AH11)</f>
        <v>184209965.80000001</v>
      </c>
    </row>
    <row r="13" spans="1:34" ht="15.75" thickTop="1" x14ac:dyDescent="0.25"/>
  </sheetData>
  <mergeCells count="9">
    <mergeCell ref="A1:Q1"/>
    <mergeCell ref="A2:Q2"/>
    <mergeCell ref="C4:M4"/>
    <mergeCell ref="AB4:AF4"/>
    <mergeCell ref="A12:B12"/>
    <mergeCell ref="O4:AA4"/>
    <mergeCell ref="A4:A5"/>
    <mergeCell ref="B4:B5"/>
    <mergeCell ref="AH4:AH5"/>
  </mergeCells>
  <printOptions horizontalCentered="1"/>
  <pageMargins left="0.25" right="0.25" top="0.44685039399999998" bottom="0.196850393700787" header="0.196850393700787" footer="0.196850393700787"/>
  <pageSetup paperSize="9" scale="79" orientation="landscape" r:id="rId1"/>
  <colBreaks count="2" manualBreakCount="2">
    <brk id="14" max="1048575" man="1"/>
    <brk id="2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10" sqref="B10:C10"/>
    </sheetView>
  </sheetViews>
  <sheetFormatPr defaultRowHeight="15" x14ac:dyDescent="0.25"/>
  <cols>
    <col min="1" max="1" width="14.42578125" bestFit="1" customWidth="1"/>
    <col min="2" max="6" width="19.140625" customWidth="1"/>
    <col min="7" max="7" width="33.7109375" customWidth="1"/>
  </cols>
  <sheetData>
    <row r="1" spans="1:6" ht="68.25" customHeight="1" thickBot="1" x14ac:dyDescent="0.3">
      <c r="A1" s="264" t="s">
        <v>359</v>
      </c>
      <c r="B1" s="264"/>
      <c r="C1" s="264"/>
      <c r="D1" s="264"/>
      <c r="E1" s="264"/>
      <c r="F1" s="264"/>
    </row>
    <row r="2" spans="1:6" ht="15.75" thickTop="1" x14ac:dyDescent="0.25">
      <c r="A2" s="195" t="s">
        <v>358</v>
      </c>
      <c r="B2" s="170" t="s">
        <v>340</v>
      </c>
      <c r="C2" s="170" t="s">
        <v>341</v>
      </c>
      <c r="D2" s="193" t="s">
        <v>342</v>
      </c>
      <c r="E2" s="193"/>
      <c r="F2" s="193"/>
    </row>
    <row r="3" spans="1:6" x14ac:dyDescent="0.25">
      <c r="A3" s="196"/>
      <c r="B3" s="171" t="s">
        <v>24</v>
      </c>
      <c r="C3" s="171" t="s">
        <v>24</v>
      </c>
      <c r="D3" s="171" t="s">
        <v>24</v>
      </c>
      <c r="E3" s="171" t="s">
        <v>25</v>
      </c>
      <c r="F3" s="171" t="s">
        <v>26</v>
      </c>
    </row>
    <row r="4" spans="1:6" ht="15.75" x14ac:dyDescent="0.25">
      <c r="A4" s="172" t="s">
        <v>27</v>
      </c>
      <c r="B4" s="140">
        <v>0</v>
      </c>
      <c r="C4" s="177">
        <v>9388984</v>
      </c>
      <c r="D4" s="177">
        <f>SUM(B4:C4)</f>
        <v>9388984</v>
      </c>
      <c r="E4" s="178">
        <v>9388984</v>
      </c>
      <c r="F4" s="179">
        <f t="shared" ref="F4:F9" si="0">D4-E4</f>
        <v>0</v>
      </c>
    </row>
    <row r="5" spans="1:6" ht="15.75" x14ac:dyDescent="0.25">
      <c r="A5" s="173" t="s">
        <v>28</v>
      </c>
      <c r="B5" s="142">
        <v>16306314.000000002</v>
      </c>
      <c r="C5" s="174">
        <v>1979499.6</v>
      </c>
      <c r="D5" s="174">
        <f t="shared" ref="D5:D9" si="1">SUM(B5:C5)</f>
        <v>18285813.600000001</v>
      </c>
      <c r="E5" s="175">
        <v>10730657.600000001</v>
      </c>
      <c r="F5" s="176">
        <f t="shared" si="0"/>
        <v>7555156</v>
      </c>
    </row>
    <row r="6" spans="1:6" ht="15.75" x14ac:dyDescent="0.25">
      <c r="A6" s="173" t="s">
        <v>29</v>
      </c>
      <c r="B6" s="142">
        <v>41600000</v>
      </c>
      <c r="C6" s="174"/>
      <c r="D6" s="174">
        <f t="shared" si="1"/>
        <v>41600000</v>
      </c>
      <c r="E6" s="175">
        <v>16800000</v>
      </c>
      <c r="F6" s="176">
        <f t="shared" si="0"/>
        <v>24800000</v>
      </c>
    </row>
    <row r="7" spans="1:6" ht="15.75" x14ac:dyDescent="0.25">
      <c r="A7" s="173" t="s">
        <v>30</v>
      </c>
      <c r="B7" s="142">
        <v>16020000</v>
      </c>
      <c r="C7" s="174">
        <v>1980000</v>
      </c>
      <c r="D7" s="174">
        <f t="shared" si="1"/>
        <v>18000000</v>
      </c>
      <c r="E7" s="175">
        <v>10680000</v>
      </c>
      <c r="F7" s="176">
        <f t="shared" si="0"/>
        <v>7320000</v>
      </c>
    </row>
    <row r="8" spans="1:6" ht="15.75" x14ac:dyDescent="0.25">
      <c r="A8" s="173" t="s">
        <v>31</v>
      </c>
      <c r="B8" s="142">
        <v>1025000</v>
      </c>
      <c r="C8" s="174">
        <v>25000</v>
      </c>
      <c r="D8" s="174">
        <f t="shared" si="1"/>
        <v>1050000</v>
      </c>
      <c r="E8" s="175">
        <v>675000</v>
      </c>
      <c r="F8" s="176">
        <f t="shared" si="0"/>
        <v>375000</v>
      </c>
    </row>
    <row r="9" spans="1:6" ht="15.75" x14ac:dyDescent="0.25">
      <c r="A9" s="230" t="s">
        <v>32</v>
      </c>
      <c r="B9" s="262">
        <v>74775100</v>
      </c>
      <c r="C9" s="231">
        <v>4200000</v>
      </c>
      <c r="D9" s="231">
        <f t="shared" si="1"/>
        <v>78975100</v>
      </c>
      <c r="E9" s="232">
        <v>35248850</v>
      </c>
      <c r="F9" s="233">
        <f t="shared" si="0"/>
        <v>43726250</v>
      </c>
    </row>
    <row r="10" spans="1:6" ht="16.5" thickBot="1" x14ac:dyDescent="0.3">
      <c r="A10" s="234" t="s">
        <v>33</v>
      </c>
      <c r="B10" s="263">
        <v>149726414</v>
      </c>
      <c r="C10" s="235">
        <f>SUM(C4:C9)</f>
        <v>17573483.600000001</v>
      </c>
      <c r="D10" s="235">
        <f>SUM(D4:D9)</f>
        <v>167299897.59999999</v>
      </c>
      <c r="E10" s="235">
        <f>SUM(E4:E9)</f>
        <v>83523491.599999994</v>
      </c>
      <c r="F10" s="235">
        <f>SUM(F4:F9)</f>
        <v>83776406</v>
      </c>
    </row>
    <row r="11" spans="1:6" ht="15.75" thickTop="1" x14ac:dyDescent="0.25"/>
  </sheetData>
  <mergeCells count="3">
    <mergeCell ref="A2:A3"/>
    <mergeCell ref="D2:F2"/>
    <mergeCell ref="A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18" sqref="D18"/>
    </sheetView>
  </sheetViews>
  <sheetFormatPr defaultRowHeight="15.75" x14ac:dyDescent="0.25"/>
  <cols>
    <col min="1" max="1" width="6.7109375" style="18" customWidth="1"/>
    <col min="2" max="2" width="22.5703125" style="18" customWidth="1"/>
    <col min="3" max="3" width="16" style="18" customWidth="1"/>
    <col min="4" max="4" width="36.7109375" style="18" customWidth="1"/>
    <col min="5" max="5" width="20" style="18" customWidth="1"/>
    <col min="6" max="6" width="23" style="18" customWidth="1"/>
    <col min="7" max="16384" width="9.140625" style="18"/>
  </cols>
  <sheetData>
    <row r="2" spans="1:6" ht="22.5" x14ac:dyDescent="0.3">
      <c r="A2" s="197" t="s">
        <v>40</v>
      </c>
      <c r="B2" s="197"/>
      <c r="C2" s="197"/>
      <c r="D2" s="197"/>
      <c r="E2" s="197"/>
      <c r="F2" s="197"/>
    </row>
    <row r="3" spans="1:6" ht="18" customHeight="1" x14ac:dyDescent="0.3">
      <c r="A3" s="191" t="s">
        <v>312</v>
      </c>
      <c r="B3" s="191"/>
      <c r="C3" s="191"/>
      <c r="D3" s="191"/>
      <c r="E3" s="191"/>
      <c r="F3" s="191"/>
    </row>
    <row r="4" spans="1:6" ht="16.5" thickBot="1" x14ac:dyDescent="0.3"/>
    <row r="5" spans="1:6" ht="16.5" thickTop="1" x14ac:dyDescent="0.25">
      <c r="A5" s="201" t="s">
        <v>1</v>
      </c>
      <c r="B5" s="198" t="s">
        <v>34</v>
      </c>
      <c r="C5" s="198" t="s">
        <v>42</v>
      </c>
      <c r="D5" s="198" t="s">
        <v>35</v>
      </c>
      <c r="E5" s="198" t="s">
        <v>36</v>
      </c>
      <c r="F5" s="203" t="s">
        <v>37</v>
      </c>
    </row>
    <row r="6" spans="1:6" x14ac:dyDescent="0.25">
      <c r="A6" s="202"/>
      <c r="B6" s="199"/>
      <c r="C6" s="199"/>
      <c r="D6" s="199"/>
      <c r="E6" s="199"/>
      <c r="F6" s="204"/>
    </row>
    <row r="7" spans="1:6" ht="20.100000000000001" customHeight="1" x14ac:dyDescent="0.25">
      <c r="A7" s="3">
        <v>1</v>
      </c>
      <c r="B7" s="25" t="s">
        <v>38</v>
      </c>
      <c r="C7" s="24">
        <v>1200000</v>
      </c>
      <c r="D7" s="23" t="s">
        <v>309</v>
      </c>
      <c r="E7" s="24"/>
      <c r="F7" s="158"/>
    </row>
    <row r="8" spans="1:6" ht="20.100000000000001" customHeight="1" x14ac:dyDescent="0.25">
      <c r="A8" s="3">
        <v>2</v>
      </c>
      <c r="B8" s="25" t="s">
        <v>281</v>
      </c>
      <c r="C8" s="24">
        <v>1200000</v>
      </c>
      <c r="D8" s="23" t="s">
        <v>309</v>
      </c>
      <c r="E8" s="24">
        <v>1200000</v>
      </c>
      <c r="F8" s="161">
        <v>43228</v>
      </c>
    </row>
    <row r="9" spans="1:6" ht="20.100000000000001" customHeight="1" x14ac:dyDescent="0.25">
      <c r="A9" s="3">
        <v>3</v>
      </c>
      <c r="B9" s="25" t="s">
        <v>39</v>
      </c>
      <c r="C9" s="24">
        <v>1200000</v>
      </c>
      <c r="D9" s="23" t="s">
        <v>309</v>
      </c>
      <c r="E9" s="24"/>
      <c r="F9" s="162"/>
    </row>
    <row r="10" spans="1:6" ht="20.100000000000001" customHeight="1" x14ac:dyDescent="0.25">
      <c r="A10" s="3">
        <v>4</v>
      </c>
      <c r="B10" s="25" t="s">
        <v>282</v>
      </c>
      <c r="C10" s="24">
        <v>800000</v>
      </c>
      <c r="D10" s="23" t="s">
        <v>309</v>
      </c>
      <c r="E10" s="24"/>
      <c r="F10" s="162"/>
    </row>
    <row r="11" spans="1:6" ht="20.100000000000001" customHeight="1" x14ac:dyDescent="0.25">
      <c r="A11" s="3">
        <v>5</v>
      </c>
      <c r="B11" s="25" t="s">
        <v>308</v>
      </c>
      <c r="C11" s="24">
        <v>1200000</v>
      </c>
      <c r="D11" s="23" t="s">
        <v>309</v>
      </c>
      <c r="E11" s="157"/>
      <c r="F11" s="163"/>
    </row>
    <row r="12" spans="1:6" ht="20.100000000000001" customHeight="1" x14ac:dyDescent="0.25">
      <c r="A12" s="3">
        <v>6</v>
      </c>
      <c r="B12" s="159" t="s">
        <v>314</v>
      </c>
      <c r="C12" s="24">
        <v>1200000</v>
      </c>
      <c r="D12" s="23" t="s">
        <v>309</v>
      </c>
      <c r="E12" s="157">
        <v>2400000</v>
      </c>
      <c r="F12" s="163" t="s">
        <v>317</v>
      </c>
    </row>
    <row r="13" spans="1:6" ht="20.100000000000001" customHeight="1" x14ac:dyDescent="0.25">
      <c r="A13" s="3">
        <v>7</v>
      </c>
      <c r="B13" s="25" t="s">
        <v>282</v>
      </c>
      <c r="C13" s="24">
        <v>800000</v>
      </c>
      <c r="D13" s="23" t="s">
        <v>309</v>
      </c>
      <c r="E13" s="26"/>
      <c r="F13" s="164"/>
    </row>
    <row r="14" spans="1:6" ht="31.5" customHeight="1" thickBot="1" x14ac:dyDescent="0.3">
      <c r="A14" s="19"/>
      <c r="B14" s="189" t="s">
        <v>33</v>
      </c>
      <c r="C14" s="189"/>
      <c r="D14" s="189"/>
      <c r="E14" s="20">
        <f>SUM(E7:E13)</f>
        <v>3600000</v>
      </c>
      <c r="F14" s="21"/>
    </row>
    <row r="15" spans="1:6" ht="16.5" thickTop="1" x14ac:dyDescent="0.25"/>
    <row r="16" spans="1:6" x14ac:dyDescent="0.25">
      <c r="B16" s="11" t="s">
        <v>313</v>
      </c>
      <c r="C16" s="11"/>
    </row>
    <row r="17" spans="2:7" x14ac:dyDescent="0.25">
      <c r="F17" s="18" t="s">
        <v>41</v>
      </c>
    </row>
    <row r="20" spans="2:7" x14ac:dyDescent="0.25">
      <c r="B20" s="200" t="s">
        <v>43</v>
      </c>
      <c r="C20" s="200"/>
      <c r="E20" s="200" t="s">
        <v>44</v>
      </c>
      <c r="F20" s="200"/>
    </row>
    <row r="21" spans="2:7" x14ac:dyDescent="0.25">
      <c r="D21" s="25"/>
      <c r="E21" s="24"/>
      <c r="F21" s="23"/>
      <c r="G21" s="24"/>
    </row>
  </sheetData>
  <mergeCells count="11">
    <mergeCell ref="A2:F2"/>
    <mergeCell ref="C5:C6"/>
    <mergeCell ref="A3:F3"/>
    <mergeCell ref="B20:C20"/>
    <mergeCell ref="E20:F20"/>
    <mergeCell ref="A5:A6"/>
    <mergeCell ref="B5:B6"/>
    <mergeCell ref="D5:D6"/>
    <mergeCell ref="E5:E6"/>
    <mergeCell ref="F5:F6"/>
    <mergeCell ref="B14:D14"/>
  </mergeCells>
  <pageMargins left="0.70866141732283472" right="0.19685039370078741" top="0.78740157480314965" bottom="0.19685039370078741" header="0.19685039370078741" footer="0.19685039370078741"/>
  <pageSetup paperSize="9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"/>
  <sheetViews>
    <sheetView workbookViewId="0">
      <selection activeCell="E19" sqref="E19"/>
    </sheetView>
  </sheetViews>
  <sheetFormatPr defaultRowHeight="15" x14ac:dyDescent="0.25"/>
  <cols>
    <col min="4" max="4" width="17.140625" customWidth="1"/>
    <col min="5" max="5" width="28.5703125" customWidth="1"/>
    <col min="6" max="6" width="24.85546875" customWidth="1"/>
    <col min="7" max="7" width="19.7109375" customWidth="1"/>
    <col min="8" max="8" width="26.5703125" customWidth="1"/>
  </cols>
  <sheetData>
    <row r="4" spans="1:13" ht="21" x14ac:dyDescent="0.35">
      <c r="A4" s="34"/>
      <c r="B4" s="119"/>
      <c r="C4" s="119"/>
      <c r="D4" s="120" t="s">
        <v>289</v>
      </c>
      <c r="E4" s="120"/>
      <c r="F4" s="112"/>
      <c r="G4" s="112"/>
      <c r="H4" s="112"/>
      <c r="I4" s="113"/>
      <c r="J4" s="113"/>
      <c r="K4" s="114"/>
      <c r="L4" s="114"/>
      <c r="M4" s="114"/>
    </row>
    <row r="5" spans="1:13" ht="21.75" customHeight="1" x14ac:dyDescent="0.3">
      <c r="A5" s="34"/>
      <c r="B5" s="34"/>
      <c r="C5" s="34"/>
      <c r="D5" s="115" t="s">
        <v>283</v>
      </c>
      <c r="E5" s="115" t="s">
        <v>290</v>
      </c>
      <c r="F5" s="115" t="s">
        <v>293</v>
      </c>
      <c r="G5" s="115" t="s">
        <v>284</v>
      </c>
      <c r="H5" s="115" t="s">
        <v>287</v>
      </c>
      <c r="I5" s="114"/>
      <c r="J5" s="114"/>
      <c r="K5" s="114"/>
      <c r="L5" s="114"/>
      <c r="M5" s="114"/>
    </row>
    <row r="6" spans="1:13" ht="21" customHeight="1" x14ac:dyDescent="0.3">
      <c r="A6" s="34"/>
      <c r="B6" s="34"/>
      <c r="C6" s="34"/>
      <c r="D6" s="116">
        <v>43204</v>
      </c>
      <c r="E6" s="136" t="s">
        <v>285</v>
      </c>
      <c r="F6" s="115">
        <v>1902</v>
      </c>
      <c r="G6" s="115">
        <v>2</v>
      </c>
      <c r="H6" s="117">
        <v>200000</v>
      </c>
      <c r="I6" s="114"/>
      <c r="J6" s="114"/>
      <c r="K6" s="114"/>
      <c r="L6" s="114"/>
      <c r="M6" s="114"/>
    </row>
    <row r="7" spans="1:13" ht="18.75" x14ac:dyDescent="0.3">
      <c r="A7" s="34"/>
      <c r="B7" s="34"/>
      <c r="C7" s="34"/>
      <c r="D7" s="116">
        <v>43206</v>
      </c>
      <c r="E7" s="136" t="s">
        <v>286</v>
      </c>
      <c r="F7" s="115" t="s">
        <v>81</v>
      </c>
      <c r="G7" s="115">
        <v>1</v>
      </c>
      <c r="H7" s="117">
        <v>100000</v>
      </c>
      <c r="I7" s="114"/>
      <c r="J7" s="114"/>
      <c r="K7" s="114"/>
      <c r="L7" s="114"/>
      <c r="M7" s="114"/>
    </row>
    <row r="8" spans="1:13" ht="18.75" x14ac:dyDescent="0.3">
      <c r="A8" s="34"/>
      <c r="B8" s="34"/>
      <c r="C8" s="34"/>
      <c r="D8" s="116">
        <v>43206</v>
      </c>
      <c r="E8" s="136" t="s">
        <v>294</v>
      </c>
      <c r="F8" s="115" t="s">
        <v>79</v>
      </c>
      <c r="G8" s="115">
        <v>2</v>
      </c>
      <c r="H8" s="117">
        <v>200000</v>
      </c>
      <c r="I8" s="114"/>
      <c r="J8" s="114"/>
      <c r="K8" s="114"/>
      <c r="L8" s="114"/>
      <c r="M8" s="114"/>
    </row>
    <row r="9" spans="1:13" ht="18.75" x14ac:dyDescent="0.3">
      <c r="A9" s="34"/>
      <c r="B9" s="34"/>
      <c r="C9" s="34"/>
      <c r="D9" s="116">
        <v>43207</v>
      </c>
      <c r="E9" s="136" t="s">
        <v>291</v>
      </c>
      <c r="F9" s="115">
        <v>1503</v>
      </c>
      <c r="G9" s="115">
        <v>1</v>
      </c>
      <c r="H9" s="117">
        <v>100000</v>
      </c>
      <c r="I9" s="114"/>
      <c r="J9" s="114"/>
      <c r="K9" s="114"/>
      <c r="L9" s="114"/>
      <c r="M9" s="114"/>
    </row>
    <row r="10" spans="1:13" ht="18.75" x14ac:dyDescent="0.3">
      <c r="A10" s="34"/>
      <c r="B10" s="34"/>
      <c r="C10" s="34"/>
      <c r="D10" s="116">
        <v>43207</v>
      </c>
      <c r="E10" s="136" t="s">
        <v>292</v>
      </c>
      <c r="F10" s="115">
        <v>1610</v>
      </c>
      <c r="G10" s="115">
        <v>1</v>
      </c>
      <c r="H10" s="117">
        <v>100000</v>
      </c>
      <c r="I10" s="114"/>
      <c r="J10" s="114"/>
      <c r="K10" s="114"/>
      <c r="L10" s="114"/>
      <c r="M10" s="114"/>
    </row>
    <row r="11" spans="1:13" ht="18.75" x14ac:dyDescent="0.3">
      <c r="A11" s="34"/>
      <c r="B11" s="34"/>
      <c r="C11" s="34"/>
      <c r="D11" s="116">
        <v>43208</v>
      </c>
      <c r="E11" s="136" t="s">
        <v>295</v>
      </c>
      <c r="F11" s="115">
        <v>902</v>
      </c>
      <c r="G11" s="115">
        <v>2</v>
      </c>
      <c r="H11" s="117">
        <v>200000</v>
      </c>
      <c r="I11" s="114"/>
      <c r="J11" s="114"/>
      <c r="K11" s="114"/>
      <c r="L11" s="114"/>
      <c r="M11" s="114"/>
    </row>
    <row r="12" spans="1:13" ht="18.75" x14ac:dyDescent="0.3">
      <c r="A12" s="34"/>
      <c r="B12" s="34"/>
      <c r="C12" s="34"/>
      <c r="D12" s="116">
        <v>43208</v>
      </c>
      <c r="E12" s="136" t="s">
        <v>296</v>
      </c>
      <c r="F12" s="115">
        <v>1906</v>
      </c>
      <c r="G12" s="115">
        <v>1</v>
      </c>
      <c r="H12" s="117">
        <v>100000</v>
      </c>
      <c r="I12" s="114"/>
      <c r="J12" s="114"/>
      <c r="K12" s="114"/>
      <c r="L12" s="114"/>
      <c r="M12" s="114"/>
    </row>
    <row r="13" spans="1:13" ht="18.75" x14ac:dyDescent="0.3">
      <c r="A13" s="34"/>
      <c r="B13" s="34"/>
      <c r="C13" s="34"/>
      <c r="D13" s="116">
        <v>43210</v>
      </c>
      <c r="E13" s="136" t="s">
        <v>297</v>
      </c>
      <c r="F13" s="115">
        <v>1504</v>
      </c>
      <c r="G13" s="115">
        <v>2</v>
      </c>
      <c r="H13" s="117">
        <v>200000</v>
      </c>
      <c r="I13" s="114"/>
      <c r="J13" s="114"/>
      <c r="K13" s="114"/>
      <c r="L13" s="114"/>
      <c r="M13" s="114"/>
    </row>
    <row r="14" spans="1:13" ht="18.75" x14ac:dyDescent="0.3">
      <c r="A14" s="34"/>
      <c r="B14" s="34"/>
      <c r="C14" s="34"/>
      <c r="D14" s="116">
        <v>43222</v>
      </c>
      <c r="E14" s="136" t="s">
        <v>299</v>
      </c>
      <c r="F14" s="115">
        <v>803</v>
      </c>
      <c r="G14" s="115">
        <v>2</v>
      </c>
      <c r="H14" s="117">
        <v>200000</v>
      </c>
      <c r="I14" s="114"/>
      <c r="J14" s="114"/>
      <c r="K14" s="114"/>
      <c r="L14" s="114"/>
      <c r="M14" s="114"/>
    </row>
    <row r="15" spans="1:13" ht="18.75" x14ac:dyDescent="0.3">
      <c r="A15" s="34"/>
      <c r="B15" s="34"/>
      <c r="C15" s="34"/>
      <c r="D15" s="116">
        <v>43222</v>
      </c>
      <c r="E15" s="136" t="s">
        <v>300</v>
      </c>
      <c r="F15" s="115">
        <v>1003</v>
      </c>
      <c r="G15" s="115">
        <v>1</v>
      </c>
      <c r="H15" s="117">
        <v>100000</v>
      </c>
      <c r="I15" s="114"/>
      <c r="J15" s="114"/>
      <c r="K15" s="114"/>
      <c r="L15" s="114"/>
      <c r="M15" s="114"/>
    </row>
    <row r="16" spans="1:13" ht="18.75" x14ac:dyDescent="0.3">
      <c r="A16" s="34"/>
      <c r="B16" s="34"/>
      <c r="C16" s="34"/>
      <c r="D16" s="116">
        <v>43222</v>
      </c>
      <c r="E16" s="136" t="s">
        <v>301</v>
      </c>
      <c r="F16" s="115">
        <v>1702</v>
      </c>
      <c r="G16" s="115">
        <v>1</v>
      </c>
      <c r="H16" s="117">
        <v>100000</v>
      </c>
      <c r="I16" s="114"/>
      <c r="J16" s="114"/>
      <c r="K16" s="114"/>
      <c r="L16" s="114"/>
      <c r="M16" s="114"/>
    </row>
    <row r="17" spans="1:13" ht="18.75" x14ac:dyDescent="0.3">
      <c r="A17" s="34"/>
      <c r="B17" s="34"/>
      <c r="C17" s="34"/>
      <c r="D17" s="116">
        <v>43224</v>
      </c>
      <c r="E17" s="136" t="s">
        <v>302</v>
      </c>
      <c r="F17" s="115">
        <v>1502</v>
      </c>
      <c r="G17" s="115">
        <v>1</v>
      </c>
      <c r="H17" s="117">
        <v>100000</v>
      </c>
      <c r="I17" s="114"/>
      <c r="J17" s="114"/>
      <c r="K17" s="114"/>
      <c r="L17" s="114"/>
      <c r="M17" s="114"/>
    </row>
    <row r="18" spans="1:13" ht="18.75" x14ac:dyDescent="0.3">
      <c r="A18" s="34"/>
      <c r="B18" s="34"/>
      <c r="C18" s="34"/>
      <c r="D18" s="116"/>
      <c r="E18" s="136"/>
      <c r="F18" s="115"/>
      <c r="G18" s="115"/>
      <c r="H18" s="117"/>
      <c r="I18" s="114"/>
      <c r="J18" s="114"/>
      <c r="K18" s="114"/>
      <c r="L18" s="114"/>
      <c r="M18" s="114"/>
    </row>
    <row r="19" spans="1:13" ht="18.75" x14ac:dyDescent="0.3">
      <c r="A19" s="34"/>
      <c r="B19" s="34"/>
      <c r="C19" s="34"/>
      <c r="D19" s="116"/>
      <c r="E19" s="136"/>
      <c r="F19" s="115"/>
      <c r="G19" s="115"/>
      <c r="H19" s="117"/>
      <c r="I19" s="114"/>
      <c r="J19" s="114"/>
      <c r="K19" s="114"/>
      <c r="L19" s="114"/>
      <c r="M19" s="114"/>
    </row>
    <row r="20" spans="1:13" ht="18.75" x14ac:dyDescent="0.3">
      <c r="A20" s="34"/>
      <c r="B20" s="34"/>
      <c r="C20" s="34"/>
      <c r="D20" s="116"/>
      <c r="E20" s="136"/>
      <c r="F20" s="115"/>
      <c r="G20" s="115"/>
      <c r="H20" s="117"/>
      <c r="I20" s="114"/>
      <c r="J20" s="114"/>
      <c r="K20" s="114"/>
      <c r="L20" s="114"/>
      <c r="M20" s="114"/>
    </row>
    <row r="21" spans="1:13" ht="18.75" x14ac:dyDescent="0.3">
      <c r="A21" s="34"/>
      <c r="B21" s="34"/>
      <c r="C21" s="34"/>
      <c r="D21" s="116"/>
      <c r="E21" s="136"/>
      <c r="F21" s="115"/>
      <c r="G21" s="115"/>
      <c r="H21" s="117"/>
      <c r="I21" s="114"/>
      <c r="J21" s="114"/>
      <c r="K21" s="114"/>
      <c r="L21" s="114"/>
      <c r="M21" s="114"/>
    </row>
    <row r="22" spans="1:13" ht="18.75" x14ac:dyDescent="0.3">
      <c r="A22" s="34"/>
      <c r="B22" s="34"/>
      <c r="C22" s="34"/>
      <c r="D22" s="116"/>
      <c r="E22" s="136"/>
      <c r="F22" s="115"/>
      <c r="G22" s="115"/>
      <c r="H22" s="117"/>
      <c r="I22" s="114"/>
      <c r="J22" s="114"/>
      <c r="K22" s="114"/>
      <c r="L22" s="114"/>
      <c r="M22" s="114"/>
    </row>
    <row r="23" spans="1:13" ht="18.75" x14ac:dyDescent="0.3">
      <c r="A23" s="34"/>
      <c r="B23" s="34"/>
      <c r="C23" s="34"/>
      <c r="D23" s="116"/>
      <c r="E23" s="136"/>
      <c r="F23" s="115"/>
      <c r="G23" s="115"/>
      <c r="H23" s="117"/>
      <c r="I23" s="114"/>
      <c r="J23" s="114"/>
      <c r="K23" s="114"/>
      <c r="L23" s="114"/>
      <c r="M23" s="114"/>
    </row>
    <row r="24" spans="1:13" ht="18.75" x14ac:dyDescent="0.3">
      <c r="A24" s="34"/>
      <c r="B24" s="34"/>
      <c r="C24" s="34"/>
      <c r="D24" s="115"/>
      <c r="E24" s="136"/>
      <c r="F24" s="115"/>
      <c r="G24" s="115"/>
      <c r="H24" s="117"/>
      <c r="I24" s="114"/>
      <c r="J24" s="114"/>
      <c r="K24" s="114"/>
      <c r="L24" s="114"/>
      <c r="M24" s="114"/>
    </row>
    <row r="25" spans="1:13" ht="18.75" x14ac:dyDescent="0.3">
      <c r="A25" s="34"/>
      <c r="B25" s="34"/>
      <c r="C25" s="34"/>
      <c r="D25" s="115" t="s">
        <v>288</v>
      </c>
      <c r="E25" s="136"/>
      <c r="F25" s="115"/>
      <c r="G25" s="115"/>
      <c r="H25" s="118">
        <f>SUM(H6:H24)</f>
        <v>1700000</v>
      </c>
      <c r="I25" s="114"/>
      <c r="J25" s="114"/>
      <c r="K25" s="114"/>
      <c r="L25" s="114"/>
      <c r="M25" s="114"/>
    </row>
    <row r="26" spans="1:13" ht="18.75" x14ac:dyDescent="0.3">
      <c r="A26" s="34"/>
      <c r="B26" s="34"/>
      <c r="C26" s="34"/>
      <c r="D26" s="115"/>
      <c r="E26" s="115"/>
      <c r="F26" s="115"/>
      <c r="G26" s="115"/>
      <c r="H26" s="114"/>
      <c r="I26" s="114"/>
      <c r="J26" s="114"/>
      <c r="K26" s="114"/>
      <c r="L26" s="114"/>
      <c r="M26" s="114"/>
    </row>
    <row r="27" spans="1:13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zoomScaleNormal="100" workbookViewId="0">
      <selection activeCell="I13" sqref="I13"/>
    </sheetView>
  </sheetViews>
  <sheetFormatPr defaultRowHeight="15.75" x14ac:dyDescent="0.25"/>
  <cols>
    <col min="1" max="1" width="9.140625" style="18"/>
    <col min="2" max="2" width="20.28515625" style="18" customWidth="1"/>
    <col min="3" max="3" width="15.5703125" style="18" customWidth="1"/>
    <col min="4" max="4" width="14.28515625" style="18" customWidth="1"/>
    <col min="5" max="5" width="22.5703125" style="18" customWidth="1"/>
    <col min="6" max="6" width="45.5703125" style="18" customWidth="1"/>
    <col min="7" max="16384" width="9.140625" style="18"/>
  </cols>
  <sheetData>
    <row r="2" spans="1:6" ht="22.5" x14ac:dyDescent="0.3">
      <c r="A2" s="197" t="s">
        <v>51</v>
      </c>
      <c r="B2" s="197"/>
      <c r="C2" s="197"/>
      <c r="D2" s="197"/>
      <c r="E2" s="197"/>
      <c r="F2" s="197"/>
    </row>
    <row r="3" spans="1:6" ht="18.75" x14ac:dyDescent="0.3">
      <c r="A3" s="191" t="s">
        <v>310</v>
      </c>
      <c r="B3" s="191"/>
      <c r="C3" s="191"/>
      <c r="D3" s="191"/>
      <c r="E3" s="191"/>
      <c r="F3" s="191"/>
    </row>
    <row r="4" spans="1:6" ht="16.5" thickBot="1" x14ac:dyDescent="0.3"/>
    <row r="5" spans="1:6" ht="16.5" thickTop="1" x14ac:dyDescent="0.25">
      <c r="A5" s="201" t="s">
        <v>1</v>
      </c>
      <c r="B5" s="198" t="s">
        <v>45</v>
      </c>
      <c r="C5" s="198" t="s">
        <v>46</v>
      </c>
      <c r="D5" s="198" t="s">
        <v>47</v>
      </c>
      <c r="E5" s="198" t="s">
        <v>50</v>
      </c>
      <c r="F5" s="203" t="s">
        <v>48</v>
      </c>
    </row>
    <row r="6" spans="1:6" x14ac:dyDescent="0.25">
      <c r="A6" s="202"/>
      <c r="B6" s="199"/>
      <c r="C6" s="199"/>
      <c r="D6" s="199"/>
      <c r="E6" s="199"/>
      <c r="F6" s="204"/>
    </row>
    <row r="7" spans="1:6" x14ac:dyDescent="0.25">
      <c r="A7" s="104">
        <v>1</v>
      </c>
      <c r="B7" s="102">
        <v>43227</v>
      </c>
      <c r="C7" s="28" t="s">
        <v>49</v>
      </c>
      <c r="D7" s="28">
        <v>5</v>
      </c>
      <c r="E7" s="111">
        <v>1500000</v>
      </c>
      <c r="F7" s="22" t="s">
        <v>311</v>
      </c>
    </row>
    <row r="8" spans="1:6" ht="20.100000000000001" customHeight="1" x14ac:dyDescent="0.25">
      <c r="A8" s="104">
        <v>2</v>
      </c>
      <c r="B8" s="103">
        <v>43229</v>
      </c>
      <c r="C8" s="28" t="s">
        <v>49</v>
      </c>
      <c r="D8" s="29">
        <v>5</v>
      </c>
      <c r="E8" s="111">
        <v>1500000</v>
      </c>
      <c r="F8" s="105" t="s">
        <v>316</v>
      </c>
    </row>
    <row r="9" spans="1:6" ht="20.100000000000001" customHeight="1" x14ac:dyDescent="0.25">
      <c r="A9" s="104">
        <v>3</v>
      </c>
      <c r="B9" s="103">
        <v>43229</v>
      </c>
      <c r="C9" s="28" t="s">
        <v>49</v>
      </c>
      <c r="D9" s="29">
        <v>4</v>
      </c>
      <c r="E9" s="108">
        <v>1200000</v>
      </c>
      <c r="F9" s="105" t="s">
        <v>319</v>
      </c>
    </row>
    <row r="10" spans="1:6" ht="20.100000000000001" customHeight="1" x14ac:dyDescent="0.25">
      <c r="A10" s="104">
        <v>4</v>
      </c>
      <c r="B10" s="103">
        <v>43234</v>
      </c>
      <c r="C10" s="28" t="s">
        <v>49</v>
      </c>
      <c r="D10" s="29">
        <v>5</v>
      </c>
      <c r="E10" s="108">
        <v>1500000</v>
      </c>
      <c r="F10" s="105" t="s">
        <v>320</v>
      </c>
    </row>
    <row r="11" spans="1:6" ht="20.100000000000001" customHeight="1" x14ac:dyDescent="0.25">
      <c r="A11" s="104">
        <v>5</v>
      </c>
      <c r="B11" s="103"/>
      <c r="C11" s="29"/>
      <c r="D11" s="29"/>
      <c r="E11" s="108"/>
      <c r="F11" s="105"/>
    </row>
    <row r="12" spans="1:6" ht="20.100000000000001" customHeight="1" x14ac:dyDescent="0.25">
      <c r="A12" s="104">
        <v>6</v>
      </c>
      <c r="B12" s="103"/>
      <c r="C12" s="29"/>
      <c r="D12" s="29"/>
      <c r="E12" s="108"/>
      <c r="F12" s="105"/>
    </row>
    <row r="13" spans="1:6" ht="20.100000000000001" customHeight="1" x14ac:dyDescent="0.25">
      <c r="A13" s="104">
        <v>7</v>
      </c>
      <c r="B13" s="103"/>
      <c r="C13" s="29"/>
      <c r="D13" s="29"/>
      <c r="E13" s="108"/>
      <c r="F13" s="105"/>
    </row>
    <row r="14" spans="1:6" ht="20.100000000000001" customHeight="1" x14ac:dyDescent="0.25">
      <c r="A14" s="104">
        <v>8</v>
      </c>
      <c r="B14" s="103"/>
      <c r="C14" s="29"/>
      <c r="D14" s="29"/>
      <c r="E14" s="108"/>
      <c r="F14" s="105"/>
    </row>
    <row r="15" spans="1:6" ht="20.100000000000001" customHeight="1" x14ac:dyDescent="0.25">
      <c r="A15" s="104">
        <v>9</v>
      </c>
      <c r="B15" s="103"/>
      <c r="C15" s="29"/>
      <c r="D15" s="29"/>
      <c r="E15" s="108"/>
      <c r="F15" s="105"/>
    </row>
    <row r="16" spans="1:6" ht="20.100000000000001" customHeight="1" x14ac:dyDescent="0.25">
      <c r="A16" s="104">
        <v>10</v>
      </c>
      <c r="B16" s="103"/>
      <c r="C16" s="29"/>
      <c r="D16" s="29"/>
      <c r="E16" s="108"/>
      <c r="F16" s="105"/>
    </row>
    <row r="17" spans="1:6" ht="20.100000000000001" customHeight="1" x14ac:dyDescent="0.25">
      <c r="A17" s="104">
        <v>11</v>
      </c>
      <c r="B17" s="103"/>
      <c r="C17" s="29"/>
      <c r="D17" s="29"/>
      <c r="E17" s="108"/>
      <c r="F17" s="105"/>
    </row>
    <row r="18" spans="1:6" ht="20.100000000000001" customHeight="1" x14ac:dyDescent="0.25">
      <c r="A18" s="104">
        <v>12</v>
      </c>
      <c r="B18" s="103"/>
      <c r="C18" s="29"/>
      <c r="D18" s="29"/>
      <c r="E18" s="108"/>
      <c r="F18" s="105"/>
    </row>
    <row r="19" spans="1:6" ht="20.100000000000001" customHeight="1" x14ac:dyDescent="0.25">
      <c r="A19" s="104">
        <v>13</v>
      </c>
      <c r="B19" s="135"/>
      <c r="C19" s="122"/>
      <c r="D19" s="122"/>
      <c r="E19" s="108"/>
      <c r="F19" s="124"/>
    </row>
    <row r="20" spans="1:6" ht="20.100000000000001" customHeight="1" x14ac:dyDescent="0.25">
      <c r="A20" s="104">
        <v>14</v>
      </c>
      <c r="B20" s="135"/>
      <c r="C20" s="122"/>
      <c r="D20" s="122"/>
      <c r="E20" s="108"/>
      <c r="F20" s="124"/>
    </row>
    <row r="21" spans="1:6" ht="20.100000000000001" customHeight="1" x14ac:dyDescent="0.25">
      <c r="A21" s="104">
        <v>15</v>
      </c>
      <c r="B21" s="135"/>
      <c r="C21" s="122"/>
      <c r="D21" s="122"/>
      <c r="E21" s="108"/>
      <c r="F21" s="124"/>
    </row>
    <row r="22" spans="1:6" ht="20.100000000000001" customHeight="1" x14ac:dyDescent="0.25">
      <c r="A22" s="104">
        <v>16</v>
      </c>
      <c r="B22" s="135"/>
      <c r="C22" s="122"/>
      <c r="D22" s="122"/>
      <c r="E22" s="123"/>
      <c r="F22" s="124"/>
    </row>
    <row r="23" spans="1:6" ht="20.100000000000001" customHeight="1" x14ac:dyDescent="0.25">
      <c r="A23" s="104">
        <v>17</v>
      </c>
      <c r="B23" s="121"/>
      <c r="C23" s="122"/>
      <c r="D23" s="122"/>
      <c r="E23" s="123"/>
      <c r="F23" s="124"/>
    </row>
    <row r="24" spans="1:6" ht="20.100000000000001" customHeight="1" x14ac:dyDescent="0.25">
      <c r="A24" s="104">
        <v>18</v>
      </c>
      <c r="B24" s="121"/>
      <c r="C24" s="122"/>
      <c r="D24" s="122"/>
      <c r="E24" s="123"/>
      <c r="F24" s="124"/>
    </row>
    <row r="25" spans="1:6" ht="20.100000000000001" customHeight="1" x14ac:dyDescent="0.25">
      <c r="A25" s="104">
        <v>19</v>
      </c>
      <c r="B25" s="121"/>
      <c r="C25" s="122"/>
      <c r="D25" s="122"/>
      <c r="E25" s="123"/>
      <c r="F25" s="124"/>
    </row>
    <row r="26" spans="1:6" ht="20.100000000000001" customHeight="1" x14ac:dyDescent="0.25">
      <c r="A26" s="104">
        <v>20</v>
      </c>
      <c r="B26" s="121"/>
      <c r="C26" s="122"/>
      <c r="D26" s="122"/>
      <c r="E26" s="123"/>
      <c r="F26" s="124"/>
    </row>
    <row r="27" spans="1:6" ht="20.100000000000001" customHeight="1" x14ac:dyDescent="0.25">
      <c r="A27" s="104">
        <v>21</v>
      </c>
      <c r="B27" s="121"/>
      <c r="C27" s="122"/>
      <c r="D27" s="122"/>
      <c r="E27" s="123"/>
      <c r="F27" s="124"/>
    </row>
    <row r="28" spans="1:6" ht="20.100000000000001" customHeight="1" x14ac:dyDescent="0.25">
      <c r="A28" s="104">
        <v>22</v>
      </c>
      <c r="B28" s="30"/>
      <c r="C28" s="31"/>
      <c r="D28" s="31"/>
      <c r="E28" s="109"/>
      <c r="F28" s="106"/>
    </row>
    <row r="29" spans="1:6" ht="31.5" customHeight="1" thickBot="1" x14ac:dyDescent="0.3">
      <c r="A29" s="19"/>
      <c r="B29" s="189" t="s">
        <v>33</v>
      </c>
      <c r="C29" s="189"/>
      <c r="D29" s="189"/>
      <c r="E29" s="27">
        <f>SUM(E7:E28)</f>
        <v>5700000</v>
      </c>
      <c r="F29" s="107"/>
    </row>
    <row r="30" spans="1:6" ht="16.5" thickTop="1" x14ac:dyDescent="0.25"/>
    <row r="31" spans="1:6" x14ac:dyDescent="0.25">
      <c r="B31" s="11" t="s">
        <v>52</v>
      </c>
    </row>
    <row r="32" spans="1:6" x14ac:dyDescent="0.25">
      <c r="B32" s="11"/>
      <c r="F32" s="18" t="s">
        <v>41</v>
      </c>
    </row>
    <row r="34" spans="2:6" x14ac:dyDescent="0.25">
      <c r="B34" s="9" t="s">
        <v>43</v>
      </c>
      <c r="F34" s="32" t="s">
        <v>44</v>
      </c>
    </row>
  </sheetData>
  <mergeCells count="9">
    <mergeCell ref="B29:D29"/>
    <mergeCell ref="A2:F2"/>
    <mergeCell ref="A3:F3"/>
    <mergeCell ref="A5:A6"/>
    <mergeCell ref="B5:B6"/>
    <mergeCell ref="C5:C6"/>
    <mergeCell ref="D5:D6"/>
    <mergeCell ref="E5:E6"/>
    <mergeCell ref="F5:F6"/>
  </mergeCells>
  <pageMargins left="0.98425196850393704" right="0.59055118110236227" top="0.78740157480314965" bottom="0.39370078740157483" header="0.19685039370078741" footer="0.19685039370078741"/>
  <pageSetup paperSize="9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8"/>
  <sheetViews>
    <sheetView workbookViewId="0">
      <pane ySplit="11" topLeftCell="A183" activePane="bottomLeft" state="frozen"/>
      <selection pane="bottomLeft" activeCell="J12" sqref="J12"/>
    </sheetView>
  </sheetViews>
  <sheetFormatPr defaultRowHeight="15" x14ac:dyDescent="0.25"/>
  <cols>
    <col min="1" max="1" width="9.140625" style="36"/>
    <col min="2" max="2" width="11.7109375" style="36" customWidth="1"/>
    <col min="3" max="3" width="27.140625" style="36" customWidth="1"/>
    <col min="4" max="4" width="14.85546875" style="36" customWidth="1"/>
    <col min="5" max="5" width="15" style="36" customWidth="1"/>
    <col min="6" max="6" width="15.85546875" style="36" customWidth="1"/>
    <col min="7" max="7" width="15.42578125" style="36" customWidth="1"/>
    <col min="8" max="8" width="15" style="36" customWidth="1"/>
    <col min="9" max="9" width="19.28515625" style="36" customWidth="1"/>
    <col min="10" max="10" width="36.7109375" style="36" customWidth="1"/>
    <col min="11" max="11" width="9.140625" style="36"/>
    <col min="12" max="12" width="10" style="36" bestFit="1" customWidth="1"/>
    <col min="13" max="16384" width="9.140625" style="36"/>
  </cols>
  <sheetData>
    <row r="3" spans="1:12" ht="15.75" x14ac:dyDescent="0.25">
      <c r="C3" s="214" t="s">
        <v>56</v>
      </c>
      <c r="D3" s="214"/>
      <c r="E3" s="214"/>
      <c r="F3" s="214"/>
      <c r="G3" s="214"/>
      <c r="H3" s="214"/>
      <c r="I3" s="214"/>
      <c r="J3" s="37" t="s">
        <v>57</v>
      </c>
    </row>
    <row r="4" spans="1:12" ht="18.75" x14ac:dyDescent="0.25">
      <c r="C4" s="214"/>
      <c r="D4" s="214"/>
      <c r="E4" s="214"/>
      <c r="F4" s="214"/>
      <c r="G4" s="214"/>
      <c r="H4" s="214"/>
      <c r="I4" s="214"/>
      <c r="J4" s="38">
        <v>43195</v>
      </c>
    </row>
    <row r="5" spans="1:12" ht="15.75" x14ac:dyDescent="0.25">
      <c r="C5" s="215" t="s">
        <v>58</v>
      </c>
      <c r="D5" s="215"/>
      <c r="E5" s="215"/>
      <c r="F5" s="215"/>
      <c r="G5" s="215"/>
      <c r="H5" s="215"/>
      <c r="I5" s="215"/>
      <c r="J5" s="39" t="s">
        <v>59</v>
      </c>
    </row>
    <row r="6" spans="1:12" ht="18.75" x14ac:dyDescent="0.3">
      <c r="C6" s="40"/>
      <c r="D6" s="40"/>
      <c r="E6" s="40"/>
      <c r="F6" s="40"/>
      <c r="G6" s="40"/>
      <c r="H6" s="41" t="s">
        <v>4</v>
      </c>
      <c r="I6" s="42">
        <f>SUM(I12:I191)</f>
        <v>4098080</v>
      </c>
      <c r="J6" s="43" t="s">
        <v>60</v>
      </c>
      <c r="K6" s="44">
        <f>I6+H195</f>
        <v>8470080</v>
      </c>
      <c r="L6" s="36" t="s">
        <v>61</v>
      </c>
    </row>
    <row r="7" spans="1:12" ht="18.75" x14ac:dyDescent="0.3">
      <c r="C7" s="40"/>
      <c r="D7" s="40"/>
      <c r="E7" s="40"/>
      <c r="F7" s="40"/>
      <c r="G7" s="40"/>
      <c r="H7" s="45"/>
      <c r="I7" s="46">
        <f>I6-H8+H12</f>
        <v>1148430</v>
      </c>
      <c r="J7" s="47"/>
    </row>
    <row r="8" spans="1:12" ht="18.75" x14ac:dyDescent="0.3">
      <c r="C8" s="40"/>
      <c r="D8" s="40"/>
      <c r="E8" s="48">
        <f>SUM(E12:E191)</f>
        <v>105430</v>
      </c>
      <c r="F8" s="48">
        <f>SUM(F12:F191)</f>
        <v>170000</v>
      </c>
      <c r="G8" s="48">
        <f>SUM(G12:G191)</f>
        <v>873000</v>
      </c>
      <c r="H8" s="48">
        <f>SUM(H12:H191)</f>
        <v>2949650</v>
      </c>
      <c r="I8" s="46"/>
      <c r="J8" s="43"/>
    </row>
    <row r="9" spans="1:12" ht="15.75" x14ac:dyDescent="0.25">
      <c r="E9" s="40">
        <f>COUNTIF(E12:E191,"&gt;0")</f>
        <v>2</v>
      </c>
      <c r="F9" s="40">
        <f>COUNTIF(F12:F191,"&gt;0")</f>
        <v>2</v>
      </c>
      <c r="G9" s="40">
        <f>COUNTIF(G12:G191,"&gt;0")</f>
        <v>2</v>
      </c>
    </row>
    <row r="10" spans="1:12" ht="16.5" customHeight="1" x14ac:dyDescent="0.25">
      <c r="A10" s="205" t="s">
        <v>1</v>
      </c>
      <c r="B10" s="205" t="s">
        <v>62</v>
      </c>
      <c r="C10" s="205" t="s">
        <v>63</v>
      </c>
      <c r="D10" s="206" t="s">
        <v>64</v>
      </c>
      <c r="E10" s="208" t="s">
        <v>65</v>
      </c>
      <c r="F10" s="208" t="s">
        <v>66</v>
      </c>
      <c r="G10" s="208" t="s">
        <v>67</v>
      </c>
      <c r="H10" s="208" t="s">
        <v>68</v>
      </c>
      <c r="I10" s="208" t="s">
        <v>33</v>
      </c>
      <c r="J10" s="205" t="s">
        <v>37</v>
      </c>
    </row>
    <row r="11" spans="1:12" ht="33.75" customHeight="1" x14ac:dyDescent="0.25">
      <c r="A11" s="205"/>
      <c r="B11" s="205"/>
      <c r="C11" s="205"/>
      <c r="D11" s="207"/>
      <c r="E11" s="208"/>
      <c r="F11" s="208"/>
      <c r="G11" s="208"/>
      <c r="H11" s="208"/>
      <c r="I11" s="208"/>
      <c r="J11" s="205"/>
    </row>
    <row r="12" spans="1:12" ht="33" x14ac:dyDescent="0.25">
      <c r="A12" s="49"/>
      <c r="B12" s="50" t="s">
        <v>69</v>
      </c>
      <c r="C12" s="51" t="s">
        <v>70</v>
      </c>
      <c r="D12" s="52"/>
      <c r="E12" s="53"/>
      <c r="F12" s="53"/>
      <c r="G12" s="53"/>
      <c r="H12" s="53"/>
      <c r="I12" s="54">
        <f>H12+G12+F12+E12</f>
        <v>0</v>
      </c>
      <c r="J12" s="55" t="s">
        <v>71</v>
      </c>
    </row>
    <row r="13" spans="1:12" ht="16.5" x14ac:dyDescent="0.25">
      <c r="A13" s="49">
        <v>1</v>
      </c>
      <c r="B13" s="56" t="s">
        <v>72</v>
      </c>
      <c r="C13" s="51" t="s">
        <v>73</v>
      </c>
      <c r="D13" s="52"/>
      <c r="E13" s="53"/>
      <c r="F13" s="53"/>
      <c r="G13" s="53"/>
      <c r="H13" s="53"/>
      <c r="I13" s="54">
        <f t="shared" ref="I13:I45" si="0">H13+G13+F13+E13</f>
        <v>0</v>
      </c>
      <c r="J13" s="57"/>
    </row>
    <row r="14" spans="1:12" ht="16.5" x14ac:dyDescent="0.25">
      <c r="A14" s="49">
        <v>2</v>
      </c>
      <c r="B14" s="56" t="s">
        <v>74</v>
      </c>
      <c r="C14" s="51" t="s">
        <v>75</v>
      </c>
      <c r="D14" s="52"/>
      <c r="E14" s="53"/>
      <c r="F14" s="53"/>
      <c r="G14" s="53"/>
      <c r="H14" s="53"/>
      <c r="I14" s="54">
        <f t="shared" si="0"/>
        <v>0</v>
      </c>
      <c r="J14" s="57"/>
    </row>
    <row r="15" spans="1:12" ht="16.5" x14ac:dyDescent="0.25">
      <c r="A15" s="49">
        <v>3</v>
      </c>
      <c r="B15" s="58" t="s">
        <v>76</v>
      </c>
      <c r="C15" s="51"/>
      <c r="D15" s="52"/>
      <c r="E15" s="53"/>
      <c r="F15" s="53"/>
      <c r="G15" s="53"/>
      <c r="H15" s="53"/>
      <c r="I15" s="54">
        <f t="shared" si="0"/>
        <v>0</v>
      </c>
      <c r="J15" s="57"/>
    </row>
    <row r="16" spans="1:12" ht="16.5" x14ac:dyDescent="0.25">
      <c r="A16" s="49">
        <v>4</v>
      </c>
      <c r="B16" s="58" t="s">
        <v>77</v>
      </c>
      <c r="C16" s="51"/>
      <c r="D16" s="52"/>
      <c r="E16" s="53"/>
      <c r="F16" s="53"/>
      <c r="G16" s="53"/>
      <c r="H16" s="53"/>
      <c r="I16" s="54">
        <f t="shared" si="0"/>
        <v>0</v>
      </c>
      <c r="J16" s="57"/>
    </row>
    <row r="17" spans="1:10" ht="16.5" x14ac:dyDescent="0.25">
      <c r="A17" s="49">
        <v>5</v>
      </c>
      <c r="B17" s="58" t="s">
        <v>78</v>
      </c>
      <c r="C17" s="51"/>
      <c r="D17" s="52"/>
      <c r="E17" s="53"/>
      <c r="F17" s="53"/>
      <c r="G17" s="53"/>
      <c r="H17" s="53"/>
      <c r="I17" s="54">
        <f t="shared" si="0"/>
        <v>0</v>
      </c>
      <c r="J17" s="57"/>
    </row>
    <row r="18" spans="1:10" ht="16.5" x14ac:dyDescent="0.25">
      <c r="A18" s="49">
        <v>6</v>
      </c>
      <c r="B18" s="58" t="s">
        <v>79</v>
      </c>
      <c r="C18" s="51"/>
      <c r="D18" s="52"/>
      <c r="E18" s="53"/>
      <c r="F18" s="53"/>
      <c r="G18" s="53"/>
      <c r="H18" s="53"/>
      <c r="I18" s="54">
        <f t="shared" si="0"/>
        <v>0</v>
      </c>
      <c r="J18" s="57"/>
    </row>
    <row r="19" spans="1:10" ht="16.5" x14ac:dyDescent="0.25">
      <c r="A19" s="49">
        <v>7</v>
      </c>
      <c r="B19" s="58" t="s">
        <v>80</v>
      </c>
      <c r="C19" s="51"/>
      <c r="D19" s="52"/>
      <c r="E19" s="53"/>
      <c r="F19" s="53"/>
      <c r="G19" s="53"/>
      <c r="H19" s="53"/>
      <c r="I19" s="54">
        <f t="shared" si="0"/>
        <v>0</v>
      </c>
      <c r="J19" s="57"/>
    </row>
    <row r="20" spans="1:10" ht="16.5" x14ac:dyDescent="0.25">
      <c r="A20" s="49">
        <v>8</v>
      </c>
      <c r="B20" s="56" t="s">
        <v>81</v>
      </c>
      <c r="C20" s="51" t="s">
        <v>82</v>
      </c>
      <c r="D20" s="52"/>
      <c r="E20" s="53"/>
      <c r="F20" s="53"/>
      <c r="G20" s="53"/>
      <c r="H20" s="53"/>
      <c r="I20" s="54">
        <f t="shared" si="0"/>
        <v>0</v>
      </c>
      <c r="J20" s="57"/>
    </row>
    <row r="21" spans="1:10" ht="16.5" x14ac:dyDescent="0.25">
      <c r="A21" s="49">
        <v>9</v>
      </c>
      <c r="B21" s="58" t="s">
        <v>83</v>
      </c>
      <c r="C21" s="51"/>
      <c r="D21" s="52"/>
      <c r="E21" s="53"/>
      <c r="F21" s="53"/>
      <c r="G21" s="53"/>
      <c r="H21" s="53"/>
      <c r="I21" s="54">
        <f t="shared" si="0"/>
        <v>0</v>
      </c>
      <c r="J21" s="57"/>
    </row>
    <row r="22" spans="1:10" ht="16.5" x14ac:dyDescent="0.25">
      <c r="A22" s="49">
        <v>10</v>
      </c>
      <c r="B22" s="56">
        <v>601</v>
      </c>
      <c r="C22" s="51" t="s">
        <v>84</v>
      </c>
      <c r="D22" s="52"/>
      <c r="E22" s="53"/>
      <c r="F22" s="53"/>
      <c r="G22" s="53"/>
      <c r="H22" s="53"/>
      <c r="I22" s="54">
        <f t="shared" si="0"/>
        <v>0</v>
      </c>
      <c r="J22" s="57"/>
    </row>
    <row r="23" spans="1:10" ht="16.5" x14ac:dyDescent="0.25">
      <c r="A23" s="49">
        <v>11</v>
      </c>
      <c r="B23" s="56">
        <v>602</v>
      </c>
      <c r="C23" s="51" t="s">
        <v>85</v>
      </c>
      <c r="D23" s="52"/>
      <c r="E23" s="53"/>
      <c r="F23" s="53"/>
      <c r="G23" s="53"/>
      <c r="H23" s="53"/>
      <c r="I23" s="54">
        <f t="shared" si="0"/>
        <v>0</v>
      </c>
      <c r="J23" s="57"/>
    </row>
    <row r="24" spans="1:10" ht="16.5" x14ac:dyDescent="0.25">
      <c r="A24" s="49">
        <v>12</v>
      </c>
      <c r="B24" s="56">
        <v>603</v>
      </c>
      <c r="C24" s="51" t="s">
        <v>86</v>
      </c>
      <c r="D24" s="52"/>
      <c r="E24" s="53"/>
      <c r="F24" s="53"/>
      <c r="G24" s="53"/>
      <c r="H24" s="53"/>
      <c r="I24" s="54">
        <f t="shared" si="0"/>
        <v>0</v>
      </c>
      <c r="J24" s="57"/>
    </row>
    <row r="25" spans="1:10" ht="16.5" x14ac:dyDescent="0.25">
      <c r="A25" s="49">
        <v>13</v>
      </c>
      <c r="B25" s="56">
        <v>604</v>
      </c>
      <c r="C25" s="51" t="s">
        <v>87</v>
      </c>
      <c r="D25" s="52"/>
      <c r="E25" s="53"/>
      <c r="F25" s="53"/>
      <c r="G25" s="53"/>
      <c r="H25" s="53"/>
      <c r="I25" s="54">
        <f t="shared" si="0"/>
        <v>0</v>
      </c>
      <c r="J25" s="57"/>
    </row>
    <row r="26" spans="1:10" ht="16.5" x14ac:dyDescent="0.25">
      <c r="A26" s="49">
        <v>14</v>
      </c>
      <c r="B26" s="56">
        <v>605</v>
      </c>
      <c r="C26" s="51" t="s">
        <v>88</v>
      </c>
      <c r="D26" s="52"/>
      <c r="E26" s="53"/>
      <c r="F26" s="53"/>
      <c r="G26" s="53"/>
      <c r="H26" s="53"/>
      <c r="I26" s="54">
        <f t="shared" si="0"/>
        <v>0</v>
      </c>
      <c r="J26" s="57"/>
    </row>
    <row r="27" spans="1:10" ht="16.5" x14ac:dyDescent="0.25">
      <c r="A27" s="49">
        <v>15</v>
      </c>
      <c r="B27" s="59">
        <v>606</v>
      </c>
      <c r="C27" s="51" t="s">
        <v>89</v>
      </c>
      <c r="D27" s="60">
        <v>3</v>
      </c>
      <c r="E27" s="53">
        <v>64880</v>
      </c>
      <c r="F27" s="53">
        <v>85000</v>
      </c>
      <c r="G27" s="53">
        <v>436500</v>
      </c>
      <c r="H27" s="53">
        <v>1726700</v>
      </c>
      <c r="I27" s="54">
        <f t="shared" si="0"/>
        <v>2313080</v>
      </c>
      <c r="J27" s="57" t="s">
        <v>90</v>
      </c>
    </row>
    <row r="28" spans="1:10" ht="16.5" x14ac:dyDescent="0.25">
      <c r="A28" s="49">
        <v>16</v>
      </c>
      <c r="B28" s="56">
        <v>607</v>
      </c>
      <c r="C28" s="51" t="s">
        <v>91</v>
      </c>
      <c r="D28" s="52"/>
      <c r="E28" s="53"/>
      <c r="F28" s="53"/>
      <c r="G28" s="53"/>
      <c r="H28" s="53"/>
      <c r="I28" s="54">
        <f t="shared" si="0"/>
        <v>0</v>
      </c>
      <c r="J28" s="57"/>
    </row>
    <row r="29" spans="1:10" ht="16.5" x14ac:dyDescent="0.25">
      <c r="A29" s="49">
        <v>17</v>
      </c>
      <c r="B29" s="59">
        <v>608</v>
      </c>
      <c r="C29" s="51" t="s">
        <v>92</v>
      </c>
      <c r="D29" s="52"/>
      <c r="E29" s="53"/>
      <c r="F29" s="53"/>
      <c r="G29" s="53"/>
      <c r="H29" s="53"/>
      <c r="I29" s="54">
        <f t="shared" si="0"/>
        <v>0</v>
      </c>
      <c r="J29" s="57"/>
    </row>
    <row r="30" spans="1:10" ht="16.5" x14ac:dyDescent="0.25">
      <c r="A30" s="49">
        <v>18</v>
      </c>
      <c r="B30" s="61">
        <v>609</v>
      </c>
      <c r="C30" s="51" t="s">
        <v>93</v>
      </c>
      <c r="D30" s="52"/>
      <c r="E30" s="53"/>
      <c r="F30" s="53"/>
      <c r="G30" s="53"/>
      <c r="H30" s="53"/>
      <c r="I30" s="54">
        <f t="shared" si="0"/>
        <v>0</v>
      </c>
      <c r="J30" s="57"/>
    </row>
    <row r="31" spans="1:10" ht="16.5" x14ac:dyDescent="0.25">
      <c r="A31" s="49">
        <v>19</v>
      </c>
      <c r="B31" s="61">
        <v>610</v>
      </c>
      <c r="C31" s="51" t="s">
        <v>94</v>
      </c>
      <c r="D31" s="52"/>
      <c r="E31" s="53"/>
      <c r="F31" s="53"/>
      <c r="G31" s="53"/>
      <c r="H31" s="53"/>
      <c r="I31" s="54">
        <f t="shared" si="0"/>
        <v>0</v>
      </c>
      <c r="J31" s="57"/>
    </row>
    <row r="32" spans="1:10" ht="16.5" x14ac:dyDescent="0.25">
      <c r="A32" s="49">
        <v>20</v>
      </c>
      <c r="B32" s="61">
        <v>701</v>
      </c>
      <c r="C32" s="51" t="s">
        <v>95</v>
      </c>
      <c r="D32" s="52"/>
      <c r="E32" s="53"/>
      <c r="F32" s="53"/>
      <c r="G32" s="53"/>
      <c r="H32" s="53"/>
      <c r="I32" s="54">
        <f t="shared" si="0"/>
        <v>0</v>
      </c>
      <c r="J32" s="57"/>
    </row>
    <row r="33" spans="1:10" ht="16.5" x14ac:dyDescent="0.25">
      <c r="A33" s="49">
        <v>21</v>
      </c>
      <c r="B33" s="61">
        <v>702</v>
      </c>
      <c r="C33" s="51" t="s">
        <v>96</v>
      </c>
      <c r="D33" s="52"/>
      <c r="E33" s="53"/>
      <c r="F33" s="53"/>
      <c r="G33" s="53"/>
      <c r="H33" s="53"/>
      <c r="I33" s="54">
        <f t="shared" si="0"/>
        <v>0</v>
      </c>
      <c r="J33" s="57"/>
    </row>
    <row r="34" spans="1:10" ht="16.5" x14ac:dyDescent="0.25">
      <c r="A34" s="49">
        <v>22</v>
      </c>
      <c r="B34" s="62">
        <v>703</v>
      </c>
      <c r="C34" s="51" t="s">
        <v>97</v>
      </c>
      <c r="D34" s="52"/>
      <c r="E34" s="53"/>
      <c r="F34" s="53"/>
      <c r="G34" s="53"/>
      <c r="H34" s="53"/>
      <c r="I34" s="54">
        <f t="shared" si="0"/>
        <v>0</v>
      </c>
      <c r="J34" s="57"/>
    </row>
    <row r="35" spans="1:10" ht="16.5" x14ac:dyDescent="0.25">
      <c r="A35" s="49">
        <v>23</v>
      </c>
      <c r="B35" s="62">
        <v>704</v>
      </c>
      <c r="C35" s="51" t="s">
        <v>98</v>
      </c>
      <c r="D35" s="52"/>
      <c r="E35" s="53"/>
      <c r="F35" s="53"/>
      <c r="G35" s="53"/>
      <c r="H35" s="53"/>
      <c r="I35" s="54">
        <f t="shared" si="0"/>
        <v>0</v>
      </c>
      <c r="J35" s="57"/>
    </row>
    <row r="36" spans="1:10" ht="16.5" x14ac:dyDescent="0.25">
      <c r="A36" s="49">
        <v>24</v>
      </c>
      <c r="B36" s="61">
        <v>705</v>
      </c>
      <c r="C36" s="51" t="s">
        <v>99</v>
      </c>
      <c r="D36" s="52"/>
      <c r="E36" s="53"/>
      <c r="F36" s="53"/>
      <c r="G36" s="53"/>
      <c r="H36" s="53"/>
      <c r="I36" s="54">
        <f t="shared" si="0"/>
        <v>0</v>
      </c>
      <c r="J36" s="57"/>
    </row>
    <row r="37" spans="1:10" ht="16.5" x14ac:dyDescent="0.25">
      <c r="A37" s="49">
        <v>25</v>
      </c>
      <c r="B37" s="61">
        <v>706</v>
      </c>
      <c r="C37" s="51" t="s">
        <v>100</v>
      </c>
      <c r="D37" s="52"/>
      <c r="E37" s="53"/>
      <c r="F37" s="53"/>
      <c r="G37" s="53"/>
      <c r="H37" s="53"/>
      <c r="I37" s="54">
        <f t="shared" si="0"/>
        <v>0</v>
      </c>
      <c r="J37" s="57"/>
    </row>
    <row r="38" spans="1:10" ht="16.5" x14ac:dyDescent="0.25">
      <c r="A38" s="49">
        <v>26</v>
      </c>
      <c r="B38" s="59">
        <v>707</v>
      </c>
      <c r="C38" s="51" t="s">
        <v>101</v>
      </c>
      <c r="D38" s="63"/>
      <c r="E38" s="53"/>
      <c r="F38" s="53"/>
      <c r="G38" s="53"/>
      <c r="H38" s="53"/>
      <c r="I38" s="54">
        <f t="shared" si="0"/>
        <v>0</v>
      </c>
      <c r="J38" s="57"/>
    </row>
    <row r="39" spans="1:10" ht="16.5" x14ac:dyDescent="0.25">
      <c r="A39" s="49">
        <v>27</v>
      </c>
      <c r="B39" s="61">
        <v>708</v>
      </c>
      <c r="C39" s="64" t="s">
        <v>102</v>
      </c>
      <c r="D39" s="63"/>
      <c r="E39" s="53"/>
      <c r="F39" s="53"/>
      <c r="G39" s="53"/>
      <c r="H39" s="53"/>
      <c r="I39" s="54">
        <f t="shared" si="0"/>
        <v>0</v>
      </c>
      <c r="J39" s="57"/>
    </row>
    <row r="40" spans="1:10" ht="16.5" x14ac:dyDescent="0.25">
      <c r="A40" s="49">
        <v>28</v>
      </c>
      <c r="B40" s="56">
        <v>709</v>
      </c>
      <c r="C40" s="51" t="s">
        <v>103</v>
      </c>
      <c r="D40" s="52"/>
      <c r="E40" s="53"/>
      <c r="F40" s="53"/>
      <c r="G40" s="53"/>
      <c r="H40" s="53"/>
      <c r="I40" s="54">
        <f t="shared" si="0"/>
        <v>0</v>
      </c>
      <c r="J40" s="57"/>
    </row>
    <row r="41" spans="1:10" ht="16.5" x14ac:dyDescent="0.25">
      <c r="A41" s="49">
        <v>29</v>
      </c>
      <c r="B41" s="59">
        <v>710</v>
      </c>
      <c r="C41" s="51" t="s">
        <v>104</v>
      </c>
      <c r="D41" s="52"/>
      <c r="E41" s="53"/>
      <c r="F41" s="53"/>
      <c r="G41" s="53"/>
      <c r="H41" s="53"/>
      <c r="I41" s="54">
        <f t="shared" si="0"/>
        <v>0</v>
      </c>
      <c r="J41" s="57"/>
    </row>
    <row r="42" spans="1:10" ht="16.5" x14ac:dyDescent="0.25">
      <c r="A42" s="49">
        <v>30</v>
      </c>
      <c r="B42" s="59">
        <v>801</v>
      </c>
      <c r="C42" s="51" t="s">
        <v>93</v>
      </c>
      <c r="D42" s="52"/>
      <c r="E42" s="53"/>
      <c r="F42" s="53"/>
      <c r="G42" s="53"/>
      <c r="H42" s="53"/>
      <c r="I42" s="54">
        <f t="shared" si="0"/>
        <v>0</v>
      </c>
      <c r="J42" s="57"/>
    </row>
    <row r="43" spans="1:10" ht="16.5" x14ac:dyDescent="0.25">
      <c r="A43" s="49">
        <v>31</v>
      </c>
      <c r="B43" s="56">
        <v>802</v>
      </c>
      <c r="C43" s="51" t="s">
        <v>105</v>
      </c>
      <c r="D43" s="52"/>
      <c r="E43" s="53"/>
      <c r="F43" s="53"/>
      <c r="G43" s="53"/>
      <c r="H43" s="53"/>
      <c r="I43" s="54">
        <f t="shared" si="0"/>
        <v>0</v>
      </c>
      <c r="J43" s="57"/>
    </row>
    <row r="44" spans="1:10" ht="16.5" x14ac:dyDescent="0.25">
      <c r="A44" s="49">
        <v>32</v>
      </c>
      <c r="B44" s="59">
        <v>803</v>
      </c>
      <c r="C44" s="216" t="s">
        <v>106</v>
      </c>
      <c r="D44" s="52"/>
      <c r="E44" s="53"/>
      <c r="F44" s="65"/>
      <c r="G44" s="53"/>
      <c r="H44" s="218"/>
      <c r="I44" s="54">
        <f t="shared" si="0"/>
        <v>0</v>
      </c>
      <c r="J44" s="212"/>
    </row>
    <row r="45" spans="1:10" ht="16.5" x14ac:dyDescent="0.25">
      <c r="A45" s="49">
        <v>33</v>
      </c>
      <c r="B45" s="56">
        <v>804</v>
      </c>
      <c r="C45" s="217"/>
      <c r="D45" s="52"/>
      <c r="E45" s="53"/>
      <c r="F45" s="65"/>
      <c r="G45" s="53"/>
      <c r="H45" s="219"/>
      <c r="I45" s="54">
        <f t="shared" si="0"/>
        <v>0</v>
      </c>
      <c r="J45" s="213"/>
    </row>
    <row r="46" spans="1:10" ht="16.5" x14ac:dyDescent="0.25">
      <c r="A46" s="49">
        <v>34</v>
      </c>
      <c r="B46" s="66">
        <v>805</v>
      </c>
      <c r="C46" s="55" t="s">
        <v>107</v>
      </c>
      <c r="D46" s="52"/>
      <c r="E46" s="53"/>
      <c r="F46" s="53"/>
      <c r="G46" s="53"/>
      <c r="H46" s="53"/>
      <c r="I46" s="54">
        <f>H46+G46+F46+E46</f>
        <v>0</v>
      </c>
      <c r="J46" s="57"/>
    </row>
    <row r="47" spans="1:10" ht="16.5" x14ac:dyDescent="0.25">
      <c r="A47" s="49">
        <v>35</v>
      </c>
      <c r="B47" s="66">
        <v>806</v>
      </c>
      <c r="C47" s="51" t="s">
        <v>108</v>
      </c>
      <c r="D47" s="52"/>
      <c r="E47" s="53"/>
      <c r="F47" s="53"/>
      <c r="G47" s="53"/>
      <c r="H47" s="53"/>
      <c r="I47" s="54">
        <f t="shared" ref="I47:I65" si="1">H47+G47+F47+E47</f>
        <v>0</v>
      </c>
      <c r="J47" s="57"/>
    </row>
    <row r="48" spans="1:10" ht="16.5" x14ac:dyDescent="0.25">
      <c r="A48" s="49">
        <v>36</v>
      </c>
      <c r="B48" s="56">
        <v>807</v>
      </c>
      <c r="C48" s="51" t="s">
        <v>109</v>
      </c>
      <c r="D48" s="52"/>
      <c r="E48" s="53"/>
      <c r="F48" s="53"/>
      <c r="G48" s="53"/>
      <c r="H48" s="53"/>
      <c r="I48" s="54">
        <f t="shared" si="1"/>
        <v>0</v>
      </c>
      <c r="J48" s="57"/>
    </row>
    <row r="49" spans="1:10" ht="16.5" x14ac:dyDescent="0.25">
      <c r="A49" s="49">
        <v>37</v>
      </c>
      <c r="B49" s="56">
        <v>808</v>
      </c>
      <c r="C49" s="51" t="s">
        <v>110</v>
      </c>
      <c r="D49" s="52"/>
      <c r="E49" s="53"/>
      <c r="F49" s="53"/>
      <c r="G49" s="53"/>
      <c r="H49" s="53"/>
      <c r="I49" s="54">
        <f t="shared" si="1"/>
        <v>0</v>
      </c>
      <c r="J49" s="57"/>
    </row>
    <row r="50" spans="1:10" ht="16.5" x14ac:dyDescent="0.25">
      <c r="A50" s="49">
        <v>38</v>
      </c>
      <c r="B50" s="59">
        <v>809</v>
      </c>
      <c r="C50" s="51" t="s">
        <v>111</v>
      </c>
      <c r="D50" s="52"/>
      <c r="E50" s="53"/>
      <c r="F50" s="53"/>
      <c r="G50" s="53"/>
      <c r="H50" s="53"/>
      <c r="I50" s="54">
        <f t="shared" si="1"/>
        <v>0</v>
      </c>
      <c r="J50" s="57"/>
    </row>
    <row r="51" spans="1:10" ht="16.5" x14ac:dyDescent="0.25">
      <c r="A51" s="49">
        <v>39</v>
      </c>
      <c r="B51" s="56">
        <v>810</v>
      </c>
      <c r="C51" s="51" t="s">
        <v>112</v>
      </c>
      <c r="D51" s="52"/>
      <c r="E51" s="53"/>
      <c r="F51" s="53"/>
      <c r="G51" s="53"/>
      <c r="H51" s="53"/>
      <c r="I51" s="54">
        <f t="shared" si="1"/>
        <v>0</v>
      </c>
      <c r="J51" s="57"/>
    </row>
    <row r="52" spans="1:10" ht="16.5" x14ac:dyDescent="0.25">
      <c r="A52" s="49">
        <v>40</v>
      </c>
      <c r="B52" s="66">
        <v>901</v>
      </c>
      <c r="C52" s="51" t="s">
        <v>113</v>
      </c>
      <c r="D52" s="52"/>
      <c r="E52" s="53"/>
      <c r="F52" s="53"/>
      <c r="G52" s="53"/>
      <c r="H52" s="53"/>
      <c r="I52" s="54">
        <f t="shared" si="1"/>
        <v>0</v>
      </c>
      <c r="J52" s="57"/>
    </row>
    <row r="53" spans="1:10" ht="16.5" x14ac:dyDescent="0.25">
      <c r="A53" s="49">
        <v>41</v>
      </c>
      <c r="B53" s="66">
        <v>902</v>
      </c>
      <c r="C53" s="51" t="s">
        <v>114</v>
      </c>
      <c r="D53" s="52"/>
      <c r="E53" s="53"/>
      <c r="F53" s="53"/>
      <c r="G53" s="53"/>
      <c r="H53" s="53"/>
      <c r="I53" s="54">
        <f t="shared" si="1"/>
        <v>0</v>
      </c>
      <c r="J53" s="57"/>
    </row>
    <row r="54" spans="1:10" ht="16.5" x14ac:dyDescent="0.25">
      <c r="A54" s="49">
        <v>42</v>
      </c>
      <c r="B54" s="56">
        <v>903</v>
      </c>
      <c r="C54" s="51" t="s">
        <v>115</v>
      </c>
      <c r="D54" s="52"/>
      <c r="E54" s="53"/>
      <c r="F54" s="53"/>
      <c r="G54" s="53"/>
      <c r="H54" s="53"/>
      <c r="I54" s="54">
        <f t="shared" si="1"/>
        <v>0</v>
      </c>
      <c r="J54" s="57"/>
    </row>
    <row r="55" spans="1:10" ht="16.5" x14ac:dyDescent="0.25">
      <c r="A55" s="49">
        <v>43</v>
      </c>
      <c r="B55" s="56">
        <v>904</v>
      </c>
      <c r="C55" s="51" t="s">
        <v>116</v>
      </c>
      <c r="D55" s="52"/>
      <c r="E55" s="53"/>
      <c r="F55" s="53"/>
      <c r="G55" s="53"/>
      <c r="H55" s="53"/>
      <c r="I55" s="54">
        <f t="shared" si="1"/>
        <v>0</v>
      </c>
      <c r="J55" s="57"/>
    </row>
    <row r="56" spans="1:10" ht="16.5" x14ac:dyDescent="0.25">
      <c r="A56" s="49">
        <v>44</v>
      </c>
      <c r="B56" s="62">
        <v>905</v>
      </c>
      <c r="C56" s="51" t="s">
        <v>117</v>
      </c>
      <c r="D56" s="52">
        <v>3</v>
      </c>
      <c r="E56" s="53">
        <v>40550</v>
      </c>
      <c r="F56" s="53">
        <v>85000</v>
      </c>
      <c r="G56" s="53">
        <v>436500</v>
      </c>
      <c r="H56" s="53"/>
      <c r="I56" s="54">
        <f t="shared" si="1"/>
        <v>562050</v>
      </c>
      <c r="J56" s="57" t="s">
        <v>118</v>
      </c>
    </row>
    <row r="57" spans="1:10" ht="16.5" x14ac:dyDescent="0.25">
      <c r="A57" s="49">
        <v>45</v>
      </c>
      <c r="B57" s="59">
        <v>906</v>
      </c>
      <c r="C57" s="51" t="s">
        <v>119</v>
      </c>
      <c r="D57" s="52"/>
      <c r="E57" s="53"/>
      <c r="F57" s="53"/>
      <c r="G57" s="53"/>
      <c r="H57" s="53"/>
      <c r="I57" s="54">
        <f t="shared" si="1"/>
        <v>0</v>
      </c>
      <c r="J57" s="57"/>
    </row>
    <row r="58" spans="1:10" ht="16.5" x14ac:dyDescent="0.25">
      <c r="A58" s="49">
        <v>46</v>
      </c>
      <c r="B58" s="61">
        <v>907</v>
      </c>
      <c r="C58" s="51" t="s">
        <v>120</v>
      </c>
      <c r="D58" s="52"/>
      <c r="E58" s="53"/>
      <c r="F58" s="53"/>
      <c r="G58" s="53"/>
      <c r="H58" s="53"/>
      <c r="I58" s="54">
        <f t="shared" si="1"/>
        <v>0</v>
      </c>
      <c r="J58" s="57"/>
    </row>
    <row r="59" spans="1:10" ht="16.5" x14ac:dyDescent="0.25">
      <c r="A59" s="49">
        <v>47</v>
      </c>
      <c r="B59" s="67">
        <v>908</v>
      </c>
      <c r="C59" s="51" t="s">
        <v>121</v>
      </c>
      <c r="D59" s="52"/>
      <c r="E59" s="53"/>
      <c r="F59" s="53"/>
      <c r="G59" s="53"/>
      <c r="H59" s="53"/>
      <c r="I59" s="54">
        <f t="shared" si="1"/>
        <v>0</v>
      </c>
      <c r="J59" s="57"/>
    </row>
    <row r="60" spans="1:10" ht="16.5" x14ac:dyDescent="0.25">
      <c r="A60" s="49">
        <v>48</v>
      </c>
      <c r="B60" s="61">
        <v>909</v>
      </c>
      <c r="C60" s="51" t="s">
        <v>122</v>
      </c>
      <c r="D60" s="52"/>
      <c r="E60" s="53"/>
      <c r="F60" s="53"/>
      <c r="G60" s="53"/>
      <c r="H60" s="53"/>
      <c r="I60" s="54">
        <f t="shared" si="1"/>
        <v>0</v>
      </c>
      <c r="J60" s="57"/>
    </row>
    <row r="61" spans="1:10" ht="16.5" x14ac:dyDescent="0.25">
      <c r="A61" s="49">
        <v>49</v>
      </c>
      <c r="B61" s="59">
        <v>910</v>
      </c>
      <c r="C61" s="51" t="s">
        <v>123</v>
      </c>
      <c r="D61" s="52"/>
      <c r="E61" s="53"/>
      <c r="F61" s="53"/>
      <c r="G61" s="53"/>
      <c r="H61" s="53"/>
      <c r="I61" s="54">
        <f t="shared" si="1"/>
        <v>0</v>
      </c>
      <c r="J61" s="57"/>
    </row>
    <row r="62" spans="1:10" ht="16.5" x14ac:dyDescent="0.25">
      <c r="A62" s="49">
        <v>50</v>
      </c>
      <c r="B62" s="56">
        <v>1001</v>
      </c>
      <c r="C62" s="51" t="s">
        <v>124</v>
      </c>
      <c r="D62" s="52"/>
      <c r="E62" s="53"/>
      <c r="F62" s="53"/>
      <c r="G62" s="53"/>
      <c r="H62" s="53"/>
      <c r="I62" s="54">
        <f t="shared" si="1"/>
        <v>0</v>
      </c>
      <c r="J62" s="57"/>
    </row>
    <row r="63" spans="1:10" ht="16.5" x14ac:dyDescent="0.25">
      <c r="A63" s="49">
        <v>51</v>
      </c>
      <c r="B63" s="61">
        <v>1002</v>
      </c>
      <c r="C63" s="51" t="s">
        <v>125</v>
      </c>
      <c r="D63" s="52"/>
      <c r="E63" s="53"/>
      <c r="F63" s="53"/>
      <c r="G63" s="53"/>
      <c r="H63" s="53"/>
      <c r="I63" s="54">
        <f t="shared" si="1"/>
        <v>0</v>
      </c>
      <c r="J63" s="57"/>
    </row>
    <row r="64" spans="1:10" ht="16.5" x14ac:dyDescent="0.25">
      <c r="A64" s="49">
        <v>52</v>
      </c>
      <c r="B64" s="56">
        <v>1003</v>
      </c>
      <c r="C64" s="209" t="s">
        <v>126</v>
      </c>
      <c r="D64" s="52"/>
      <c r="E64" s="53"/>
      <c r="F64" s="65"/>
      <c r="G64" s="53"/>
      <c r="H64" s="210"/>
      <c r="I64" s="54">
        <f t="shared" si="1"/>
        <v>0</v>
      </c>
      <c r="J64" s="212"/>
    </row>
    <row r="65" spans="1:10" ht="16.5" x14ac:dyDescent="0.25">
      <c r="A65" s="49">
        <v>53</v>
      </c>
      <c r="B65" s="56">
        <v>1004</v>
      </c>
      <c r="C65" s="209"/>
      <c r="D65" s="52"/>
      <c r="E65" s="53"/>
      <c r="F65" s="65"/>
      <c r="G65" s="53"/>
      <c r="H65" s="211"/>
      <c r="I65" s="54">
        <f t="shared" si="1"/>
        <v>0</v>
      </c>
      <c r="J65" s="213"/>
    </row>
    <row r="66" spans="1:10" ht="16.5" x14ac:dyDescent="0.25">
      <c r="A66" s="49">
        <v>54</v>
      </c>
      <c r="B66" s="56">
        <v>1005</v>
      </c>
      <c r="C66" s="55" t="s">
        <v>127</v>
      </c>
      <c r="D66" s="52"/>
      <c r="E66" s="53"/>
      <c r="F66" s="53"/>
      <c r="G66" s="53"/>
      <c r="H66" s="53"/>
      <c r="I66" s="54">
        <f>H66+G66+F66+E66</f>
        <v>0</v>
      </c>
      <c r="J66" s="57"/>
    </row>
    <row r="67" spans="1:10" ht="16.5" x14ac:dyDescent="0.25">
      <c r="A67" s="49">
        <v>55</v>
      </c>
      <c r="B67" s="61">
        <v>1006</v>
      </c>
      <c r="C67" s="55" t="s">
        <v>128</v>
      </c>
      <c r="D67" s="52"/>
      <c r="E67" s="53"/>
      <c r="F67" s="53"/>
      <c r="G67" s="53"/>
      <c r="H67" s="53"/>
      <c r="I67" s="54">
        <f t="shared" ref="I67:I130" si="2">H67+G67+F67+E67</f>
        <v>0</v>
      </c>
      <c r="J67" s="57"/>
    </row>
    <row r="68" spans="1:10" ht="16.5" x14ac:dyDescent="0.25">
      <c r="A68" s="49">
        <v>56</v>
      </c>
      <c r="B68" s="56">
        <v>1007</v>
      </c>
      <c r="C68" s="55" t="s">
        <v>129</v>
      </c>
      <c r="D68" s="52"/>
      <c r="E68" s="53"/>
      <c r="F68" s="53"/>
      <c r="G68" s="53"/>
      <c r="H68" s="53"/>
      <c r="I68" s="54">
        <f t="shared" si="2"/>
        <v>0</v>
      </c>
      <c r="J68" s="57"/>
    </row>
    <row r="69" spans="1:10" ht="16.5" x14ac:dyDescent="0.25">
      <c r="A69" s="49">
        <v>57</v>
      </c>
      <c r="B69" s="59">
        <v>1008</v>
      </c>
      <c r="C69" s="55" t="s">
        <v>130</v>
      </c>
      <c r="D69" s="52"/>
      <c r="E69" s="53"/>
      <c r="F69" s="53"/>
      <c r="G69" s="53"/>
      <c r="H69" s="53"/>
      <c r="I69" s="54">
        <f t="shared" si="2"/>
        <v>0</v>
      </c>
      <c r="J69" s="57"/>
    </row>
    <row r="70" spans="1:10" ht="16.5" x14ac:dyDescent="0.25">
      <c r="A70" s="49">
        <v>58</v>
      </c>
      <c r="B70" s="59">
        <v>1009</v>
      </c>
      <c r="C70" s="55" t="s">
        <v>130</v>
      </c>
      <c r="D70" s="52"/>
      <c r="E70" s="53"/>
      <c r="F70" s="53"/>
      <c r="G70" s="53"/>
      <c r="H70" s="53"/>
      <c r="I70" s="54">
        <f t="shared" si="2"/>
        <v>0</v>
      </c>
      <c r="J70" s="57"/>
    </row>
    <row r="71" spans="1:10" ht="16.5" x14ac:dyDescent="0.25">
      <c r="A71" s="49">
        <v>59</v>
      </c>
      <c r="B71" s="59">
        <v>1010</v>
      </c>
      <c r="C71" s="55" t="s">
        <v>131</v>
      </c>
      <c r="D71" s="52"/>
      <c r="E71" s="53"/>
      <c r="F71" s="53"/>
      <c r="G71" s="53"/>
      <c r="H71" s="53"/>
      <c r="I71" s="54">
        <f t="shared" si="2"/>
        <v>0</v>
      </c>
      <c r="J71" s="57"/>
    </row>
    <row r="72" spans="1:10" ht="16.5" x14ac:dyDescent="0.25">
      <c r="A72" s="49">
        <v>60</v>
      </c>
      <c r="B72" s="56">
        <v>1101</v>
      </c>
      <c r="C72" s="55" t="s">
        <v>132</v>
      </c>
      <c r="D72" s="52"/>
      <c r="E72" s="53"/>
      <c r="F72" s="53"/>
      <c r="G72" s="53"/>
      <c r="H72" s="53"/>
      <c r="I72" s="54">
        <f t="shared" si="2"/>
        <v>0</v>
      </c>
      <c r="J72" s="57"/>
    </row>
    <row r="73" spans="1:10" ht="16.5" x14ac:dyDescent="0.25">
      <c r="A73" s="49">
        <v>61</v>
      </c>
      <c r="B73" s="56">
        <v>1102</v>
      </c>
      <c r="C73" s="55" t="s">
        <v>133</v>
      </c>
      <c r="D73" s="52"/>
      <c r="E73" s="53"/>
      <c r="F73" s="53"/>
      <c r="G73" s="53"/>
      <c r="H73" s="53"/>
      <c r="I73" s="54">
        <f t="shared" si="2"/>
        <v>0</v>
      </c>
      <c r="J73" s="57"/>
    </row>
    <row r="74" spans="1:10" ht="16.5" x14ac:dyDescent="0.25">
      <c r="A74" s="49">
        <v>62</v>
      </c>
      <c r="B74" s="66">
        <v>1103</v>
      </c>
      <c r="C74" s="55" t="s">
        <v>134</v>
      </c>
      <c r="D74" s="52"/>
      <c r="E74" s="53"/>
      <c r="F74" s="53"/>
      <c r="G74" s="53"/>
      <c r="H74" s="53"/>
      <c r="I74" s="54">
        <f t="shared" si="2"/>
        <v>0</v>
      </c>
      <c r="J74" s="57"/>
    </row>
    <row r="75" spans="1:10" ht="16.5" x14ac:dyDescent="0.25">
      <c r="A75" s="49">
        <v>63</v>
      </c>
      <c r="B75" s="56">
        <v>1104</v>
      </c>
      <c r="C75" s="55" t="s">
        <v>135</v>
      </c>
      <c r="D75" s="52"/>
      <c r="E75" s="53"/>
      <c r="F75" s="53"/>
      <c r="G75" s="53"/>
      <c r="H75" s="53"/>
      <c r="I75" s="54">
        <f t="shared" si="2"/>
        <v>0</v>
      </c>
      <c r="J75" s="57"/>
    </row>
    <row r="76" spans="1:10" ht="16.5" x14ac:dyDescent="0.25">
      <c r="A76" s="49">
        <v>64</v>
      </c>
      <c r="B76" s="56">
        <v>1105</v>
      </c>
      <c r="C76" s="55" t="s">
        <v>136</v>
      </c>
      <c r="D76" s="52"/>
      <c r="E76" s="53"/>
      <c r="F76" s="53"/>
      <c r="G76" s="53"/>
      <c r="H76" s="53"/>
      <c r="I76" s="54">
        <f t="shared" si="2"/>
        <v>0</v>
      </c>
      <c r="J76" s="57"/>
    </row>
    <row r="77" spans="1:10" ht="16.5" x14ac:dyDescent="0.25">
      <c r="A77" s="49">
        <v>65</v>
      </c>
      <c r="B77" s="59">
        <v>1106</v>
      </c>
      <c r="C77" s="55" t="s">
        <v>137</v>
      </c>
      <c r="D77" s="52"/>
      <c r="E77" s="53"/>
      <c r="F77" s="53"/>
      <c r="G77" s="53"/>
      <c r="H77" s="53"/>
      <c r="I77" s="54">
        <f t="shared" si="2"/>
        <v>0</v>
      </c>
      <c r="J77" s="57"/>
    </row>
    <row r="78" spans="1:10" ht="16.5" x14ac:dyDescent="0.25">
      <c r="A78" s="49">
        <v>66</v>
      </c>
      <c r="B78" s="59">
        <v>1107</v>
      </c>
      <c r="C78" s="55" t="s">
        <v>138</v>
      </c>
      <c r="D78" s="52"/>
      <c r="E78" s="53"/>
      <c r="F78" s="53"/>
      <c r="G78" s="53"/>
      <c r="H78" s="53"/>
      <c r="I78" s="54">
        <f t="shared" si="2"/>
        <v>0</v>
      </c>
      <c r="J78" s="57"/>
    </row>
    <row r="79" spans="1:10" ht="16.5" x14ac:dyDescent="0.25">
      <c r="A79" s="49">
        <v>67</v>
      </c>
      <c r="B79" s="66">
        <v>1108</v>
      </c>
      <c r="C79" s="55" t="s">
        <v>139</v>
      </c>
      <c r="D79" s="52"/>
      <c r="E79" s="53"/>
      <c r="F79" s="53"/>
      <c r="G79" s="53"/>
      <c r="H79" s="53"/>
      <c r="I79" s="54">
        <f t="shared" si="2"/>
        <v>0</v>
      </c>
      <c r="J79" s="57"/>
    </row>
    <row r="80" spans="1:10" ht="16.5" x14ac:dyDescent="0.25">
      <c r="A80" s="49">
        <v>68</v>
      </c>
      <c r="B80" s="56">
        <v>1109</v>
      </c>
      <c r="C80" s="55" t="s">
        <v>140</v>
      </c>
      <c r="D80" s="52"/>
      <c r="E80" s="53"/>
      <c r="F80" s="53"/>
      <c r="G80" s="53"/>
      <c r="H80" s="53"/>
      <c r="I80" s="54">
        <f t="shared" si="2"/>
        <v>0</v>
      </c>
      <c r="J80" s="57"/>
    </row>
    <row r="81" spans="1:10" ht="16.5" x14ac:dyDescent="0.25">
      <c r="A81" s="49">
        <v>69</v>
      </c>
      <c r="B81" s="56">
        <v>1110</v>
      </c>
      <c r="C81" s="55" t="s">
        <v>141</v>
      </c>
      <c r="D81" s="52"/>
      <c r="E81" s="53"/>
      <c r="F81" s="53"/>
      <c r="G81" s="53"/>
      <c r="H81" s="53"/>
      <c r="I81" s="54">
        <f t="shared" si="2"/>
        <v>0</v>
      </c>
      <c r="J81" s="57"/>
    </row>
    <row r="82" spans="1:10" ht="16.5" x14ac:dyDescent="0.25">
      <c r="A82" s="49">
        <v>70</v>
      </c>
      <c r="B82" s="56">
        <v>1201</v>
      </c>
      <c r="C82" s="55" t="s">
        <v>142</v>
      </c>
      <c r="D82" s="52"/>
      <c r="E82" s="53"/>
      <c r="F82" s="53"/>
      <c r="G82" s="53"/>
      <c r="H82" s="53"/>
      <c r="I82" s="54">
        <f t="shared" si="2"/>
        <v>0</v>
      </c>
      <c r="J82" s="57"/>
    </row>
    <row r="83" spans="1:10" ht="16.5" x14ac:dyDescent="0.25">
      <c r="A83" s="49">
        <v>71</v>
      </c>
      <c r="B83" s="56">
        <v>1202</v>
      </c>
      <c r="C83" s="55" t="s">
        <v>143</v>
      </c>
      <c r="D83" s="52"/>
      <c r="E83" s="53"/>
      <c r="F83" s="53"/>
      <c r="G83" s="53"/>
      <c r="H83" s="53"/>
      <c r="I83" s="54">
        <f t="shared" si="2"/>
        <v>0</v>
      </c>
      <c r="J83" s="57"/>
    </row>
    <row r="84" spans="1:10" ht="16.5" x14ac:dyDescent="0.25">
      <c r="A84" s="49">
        <v>72</v>
      </c>
      <c r="B84" s="59">
        <v>1203</v>
      </c>
      <c r="C84" s="55" t="s">
        <v>144</v>
      </c>
      <c r="D84" s="52"/>
      <c r="E84" s="53"/>
      <c r="F84" s="53"/>
      <c r="G84" s="53"/>
      <c r="H84" s="53"/>
      <c r="I84" s="54">
        <f t="shared" si="2"/>
        <v>0</v>
      </c>
      <c r="J84" s="57"/>
    </row>
    <row r="85" spans="1:10" ht="16.5" x14ac:dyDescent="0.25">
      <c r="A85" s="49">
        <v>73</v>
      </c>
      <c r="B85" s="59">
        <v>1204</v>
      </c>
      <c r="C85" s="55" t="s">
        <v>145</v>
      </c>
      <c r="D85" s="52"/>
      <c r="E85" s="53"/>
      <c r="F85" s="53"/>
      <c r="G85" s="53"/>
      <c r="H85" s="53"/>
      <c r="I85" s="54">
        <f t="shared" si="2"/>
        <v>0</v>
      </c>
      <c r="J85" s="57"/>
    </row>
    <row r="86" spans="1:10" ht="16.5" x14ac:dyDescent="0.25">
      <c r="A86" s="49">
        <v>74</v>
      </c>
      <c r="B86" s="59">
        <v>1205</v>
      </c>
      <c r="C86" s="55" t="s">
        <v>146</v>
      </c>
      <c r="D86" s="52"/>
      <c r="E86" s="53"/>
      <c r="F86" s="53"/>
      <c r="G86" s="53"/>
      <c r="H86" s="53"/>
      <c r="I86" s="54">
        <f t="shared" si="2"/>
        <v>0</v>
      </c>
      <c r="J86" s="57"/>
    </row>
    <row r="87" spans="1:10" ht="16.5" x14ac:dyDescent="0.25">
      <c r="A87" s="49">
        <v>75</v>
      </c>
      <c r="B87" s="59">
        <v>1206</v>
      </c>
      <c r="C87" s="55" t="s">
        <v>147</v>
      </c>
      <c r="D87" s="52"/>
      <c r="E87" s="53"/>
      <c r="F87" s="53"/>
      <c r="G87" s="53"/>
      <c r="H87" s="53"/>
      <c r="I87" s="54">
        <f t="shared" si="2"/>
        <v>0</v>
      </c>
      <c r="J87" s="57"/>
    </row>
    <row r="88" spans="1:10" ht="16.5" x14ac:dyDescent="0.25">
      <c r="A88" s="49">
        <v>76</v>
      </c>
      <c r="B88" s="56">
        <v>1207</v>
      </c>
      <c r="C88" s="55" t="s">
        <v>148</v>
      </c>
      <c r="D88" s="52"/>
      <c r="E88" s="53"/>
      <c r="F88" s="53"/>
      <c r="G88" s="53"/>
      <c r="H88" s="53"/>
      <c r="I88" s="54">
        <f t="shared" si="2"/>
        <v>0</v>
      </c>
      <c r="J88" s="57"/>
    </row>
    <row r="89" spans="1:10" ht="16.5" x14ac:dyDescent="0.25">
      <c r="A89" s="49">
        <v>77</v>
      </c>
      <c r="B89" s="56">
        <v>1208</v>
      </c>
      <c r="C89" s="55" t="s">
        <v>149</v>
      </c>
      <c r="D89" s="52"/>
      <c r="E89" s="53"/>
      <c r="F89" s="53"/>
      <c r="G89" s="53"/>
      <c r="H89" s="53"/>
      <c r="I89" s="54">
        <f t="shared" si="2"/>
        <v>0</v>
      </c>
      <c r="J89" s="57"/>
    </row>
    <row r="90" spans="1:10" ht="16.5" x14ac:dyDescent="0.25">
      <c r="A90" s="49">
        <v>78</v>
      </c>
      <c r="B90" s="59">
        <v>1209</v>
      </c>
      <c r="C90" s="55" t="s">
        <v>150</v>
      </c>
      <c r="D90" s="52"/>
      <c r="E90" s="53"/>
      <c r="F90" s="53"/>
      <c r="G90" s="53"/>
      <c r="H90" s="53"/>
      <c r="I90" s="54">
        <f t="shared" si="2"/>
        <v>0</v>
      </c>
      <c r="J90" s="57"/>
    </row>
    <row r="91" spans="1:10" ht="16.5" x14ac:dyDescent="0.25">
      <c r="A91" s="49">
        <v>79</v>
      </c>
      <c r="B91" s="59">
        <v>1210</v>
      </c>
      <c r="C91" s="55" t="s">
        <v>151</v>
      </c>
      <c r="D91" s="52"/>
      <c r="E91" s="53"/>
      <c r="F91" s="53"/>
      <c r="G91" s="53"/>
      <c r="H91" s="53"/>
      <c r="I91" s="54">
        <f t="shared" si="2"/>
        <v>0</v>
      </c>
      <c r="J91" s="57"/>
    </row>
    <row r="92" spans="1:10" ht="16.5" x14ac:dyDescent="0.25">
      <c r="A92" s="49">
        <v>80</v>
      </c>
      <c r="B92" s="59">
        <v>1301</v>
      </c>
      <c r="C92" s="55" t="s">
        <v>152</v>
      </c>
      <c r="D92" s="52"/>
      <c r="E92" s="53"/>
      <c r="F92" s="53"/>
      <c r="G92" s="53"/>
      <c r="H92" s="53"/>
      <c r="I92" s="54">
        <f t="shared" si="2"/>
        <v>0</v>
      </c>
      <c r="J92" s="57"/>
    </row>
    <row r="93" spans="1:10" ht="16.5" x14ac:dyDescent="0.25">
      <c r="A93" s="49">
        <v>81</v>
      </c>
      <c r="B93" s="59">
        <v>1302</v>
      </c>
      <c r="C93" s="55" t="s">
        <v>153</v>
      </c>
      <c r="D93" s="52"/>
      <c r="E93" s="53"/>
      <c r="F93" s="53"/>
      <c r="G93" s="53"/>
      <c r="H93" s="53"/>
      <c r="I93" s="54">
        <f t="shared" si="2"/>
        <v>0</v>
      </c>
      <c r="J93" s="57"/>
    </row>
    <row r="94" spans="1:10" ht="16.5" x14ac:dyDescent="0.25">
      <c r="A94" s="49">
        <v>82</v>
      </c>
      <c r="B94" s="56">
        <v>1303</v>
      </c>
      <c r="C94" s="55" t="s">
        <v>154</v>
      </c>
      <c r="D94" s="52"/>
      <c r="E94" s="53"/>
      <c r="F94" s="53"/>
      <c r="G94" s="53"/>
      <c r="H94" s="53"/>
      <c r="I94" s="54">
        <f t="shared" si="2"/>
        <v>0</v>
      </c>
      <c r="J94" s="57"/>
    </row>
    <row r="95" spans="1:10" ht="16.5" x14ac:dyDescent="0.25">
      <c r="A95" s="49">
        <v>83</v>
      </c>
      <c r="B95" s="56">
        <v>1304</v>
      </c>
      <c r="C95" s="68" t="s">
        <v>155</v>
      </c>
      <c r="D95" s="63"/>
      <c r="E95" s="53"/>
      <c r="F95" s="53"/>
      <c r="G95" s="53"/>
      <c r="H95" s="53"/>
      <c r="I95" s="54">
        <f t="shared" si="2"/>
        <v>0</v>
      </c>
      <c r="J95" s="57"/>
    </row>
    <row r="96" spans="1:10" ht="16.5" x14ac:dyDescent="0.25">
      <c r="A96" s="49">
        <v>84</v>
      </c>
      <c r="B96" s="61">
        <v>1305</v>
      </c>
      <c r="C96" s="55" t="s">
        <v>156</v>
      </c>
      <c r="D96" s="52"/>
      <c r="E96" s="53"/>
      <c r="F96" s="53"/>
      <c r="G96" s="53"/>
      <c r="H96" s="53"/>
      <c r="I96" s="54">
        <f t="shared" si="2"/>
        <v>0</v>
      </c>
      <c r="J96" s="57"/>
    </row>
    <row r="97" spans="1:10" ht="16.5" x14ac:dyDescent="0.25">
      <c r="A97" s="49">
        <v>85</v>
      </c>
      <c r="B97" s="61">
        <v>1306</v>
      </c>
      <c r="C97" s="55" t="s">
        <v>157</v>
      </c>
      <c r="D97" s="52"/>
      <c r="E97" s="53"/>
      <c r="F97" s="53"/>
      <c r="G97" s="53"/>
      <c r="H97" s="53"/>
      <c r="I97" s="54">
        <f t="shared" si="2"/>
        <v>0</v>
      </c>
      <c r="J97" s="57"/>
    </row>
    <row r="98" spans="1:10" ht="16.5" x14ac:dyDescent="0.25">
      <c r="A98" s="49">
        <v>86</v>
      </c>
      <c r="B98" s="56">
        <v>1307</v>
      </c>
      <c r="C98" s="55" t="s">
        <v>158</v>
      </c>
      <c r="D98" s="52"/>
      <c r="E98" s="53"/>
      <c r="F98" s="53"/>
      <c r="G98" s="53"/>
      <c r="H98" s="53"/>
      <c r="I98" s="54">
        <f t="shared" si="2"/>
        <v>0</v>
      </c>
      <c r="J98" s="57"/>
    </row>
    <row r="99" spans="1:10" ht="16.5" x14ac:dyDescent="0.25">
      <c r="A99" s="49">
        <v>87</v>
      </c>
      <c r="B99" s="62">
        <v>1308</v>
      </c>
      <c r="C99" s="55" t="s">
        <v>159</v>
      </c>
      <c r="D99" s="52"/>
      <c r="E99" s="53"/>
      <c r="F99" s="53"/>
      <c r="G99" s="53"/>
      <c r="H99" s="53"/>
      <c r="I99" s="54">
        <f t="shared" si="2"/>
        <v>0</v>
      </c>
      <c r="J99" s="57"/>
    </row>
    <row r="100" spans="1:10" ht="16.5" x14ac:dyDescent="0.25">
      <c r="A100" s="49">
        <v>88</v>
      </c>
      <c r="B100" s="56">
        <v>1309</v>
      </c>
      <c r="C100" s="55" t="s">
        <v>160</v>
      </c>
      <c r="D100" s="52"/>
      <c r="E100" s="53"/>
      <c r="F100" s="53"/>
      <c r="G100" s="53"/>
      <c r="H100" s="53"/>
      <c r="I100" s="54">
        <f t="shared" si="2"/>
        <v>0</v>
      </c>
      <c r="J100" s="57"/>
    </row>
    <row r="101" spans="1:10" ht="16.5" x14ac:dyDescent="0.25">
      <c r="A101" s="49">
        <v>89</v>
      </c>
      <c r="B101" s="69">
        <v>1310</v>
      </c>
      <c r="C101" s="55"/>
      <c r="D101" s="52"/>
      <c r="E101" s="53"/>
      <c r="F101" s="53"/>
      <c r="G101" s="53"/>
      <c r="H101" s="53"/>
      <c r="I101" s="54">
        <f t="shared" si="2"/>
        <v>0</v>
      </c>
      <c r="J101" s="57"/>
    </row>
    <row r="102" spans="1:10" ht="16.5" x14ac:dyDescent="0.25">
      <c r="A102" s="49">
        <v>90</v>
      </c>
      <c r="B102" s="61">
        <v>1401</v>
      </c>
      <c r="C102" s="55" t="s">
        <v>161</v>
      </c>
      <c r="D102" s="52"/>
      <c r="E102" s="53"/>
      <c r="F102" s="53"/>
      <c r="G102" s="53"/>
      <c r="H102" s="53"/>
      <c r="I102" s="54">
        <f t="shared" si="2"/>
        <v>0</v>
      </c>
      <c r="J102" s="57"/>
    </row>
    <row r="103" spans="1:10" ht="16.5" x14ac:dyDescent="0.25">
      <c r="A103" s="49">
        <v>91</v>
      </c>
      <c r="B103" s="56">
        <v>1402</v>
      </c>
      <c r="C103" s="55" t="s">
        <v>162</v>
      </c>
      <c r="D103" s="52"/>
      <c r="E103" s="53"/>
      <c r="F103" s="53"/>
      <c r="G103" s="53"/>
      <c r="H103" s="53"/>
      <c r="I103" s="54">
        <f t="shared" si="2"/>
        <v>0</v>
      </c>
      <c r="J103" s="57"/>
    </row>
    <row r="104" spans="1:10" ht="16.5" x14ac:dyDescent="0.25">
      <c r="A104" s="49">
        <v>92</v>
      </c>
      <c r="B104" s="59">
        <v>1403</v>
      </c>
      <c r="C104" s="55" t="s">
        <v>163</v>
      </c>
      <c r="D104" s="52"/>
      <c r="E104" s="53"/>
      <c r="F104" s="53"/>
      <c r="G104" s="53"/>
      <c r="H104" s="53"/>
      <c r="I104" s="54">
        <f t="shared" si="2"/>
        <v>0</v>
      </c>
      <c r="J104" s="57"/>
    </row>
    <row r="105" spans="1:10" ht="16.5" x14ac:dyDescent="0.25">
      <c r="A105" s="49">
        <v>93</v>
      </c>
      <c r="B105" s="59">
        <v>1404</v>
      </c>
      <c r="C105" s="55" t="s">
        <v>164</v>
      </c>
      <c r="D105" s="52"/>
      <c r="E105" s="53"/>
      <c r="F105" s="53"/>
      <c r="G105" s="53"/>
      <c r="H105" s="53"/>
      <c r="I105" s="54">
        <f t="shared" si="2"/>
        <v>0</v>
      </c>
      <c r="J105" s="57"/>
    </row>
    <row r="106" spans="1:10" ht="16.5" x14ac:dyDescent="0.25">
      <c r="A106" s="49">
        <v>94</v>
      </c>
      <c r="B106" s="61">
        <v>1405</v>
      </c>
      <c r="C106" s="55" t="s">
        <v>165</v>
      </c>
      <c r="D106" s="52"/>
      <c r="E106" s="53"/>
      <c r="F106" s="53"/>
      <c r="G106" s="53"/>
      <c r="H106" s="53"/>
      <c r="I106" s="54">
        <f t="shared" si="2"/>
        <v>0</v>
      </c>
      <c r="J106" s="57"/>
    </row>
    <row r="107" spans="1:10" ht="16.5" x14ac:dyDescent="0.25">
      <c r="A107" s="49">
        <v>95</v>
      </c>
      <c r="B107" s="56">
        <v>1406</v>
      </c>
      <c r="C107" s="55" t="s">
        <v>166</v>
      </c>
      <c r="D107" s="52"/>
      <c r="E107" s="53"/>
      <c r="F107" s="53"/>
      <c r="G107" s="53"/>
      <c r="H107" s="53"/>
      <c r="I107" s="54">
        <f t="shared" si="2"/>
        <v>0</v>
      </c>
      <c r="J107" s="57"/>
    </row>
    <row r="108" spans="1:10" ht="16.5" x14ac:dyDescent="0.25">
      <c r="A108" s="49">
        <v>96</v>
      </c>
      <c r="B108" s="62">
        <v>1407</v>
      </c>
      <c r="C108" s="55" t="s">
        <v>167</v>
      </c>
      <c r="D108" s="52"/>
      <c r="E108" s="53"/>
      <c r="F108" s="53"/>
      <c r="G108" s="53"/>
      <c r="H108" s="53"/>
      <c r="I108" s="54">
        <f t="shared" si="2"/>
        <v>0</v>
      </c>
      <c r="J108" s="57"/>
    </row>
    <row r="109" spans="1:10" ht="16.5" x14ac:dyDescent="0.25">
      <c r="A109" s="49">
        <v>97</v>
      </c>
      <c r="B109" s="59">
        <v>1408</v>
      </c>
      <c r="C109" s="55" t="s">
        <v>168</v>
      </c>
      <c r="D109" s="52"/>
      <c r="E109" s="53"/>
      <c r="F109" s="53"/>
      <c r="G109" s="53"/>
      <c r="H109" s="53"/>
      <c r="I109" s="54">
        <f t="shared" si="2"/>
        <v>0</v>
      </c>
      <c r="J109" s="57"/>
    </row>
    <row r="110" spans="1:10" ht="16.5" x14ac:dyDescent="0.25">
      <c r="A110" s="49">
        <v>98</v>
      </c>
      <c r="B110" s="61">
        <v>1409</v>
      </c>
      <c r="C110" s="55" t="s">
        <v>169</v>
      </c>
      <c r="D110" s="52"/>
      <c r="E110" s="53"/>
      <c r="F110" s="53"/>
      <c r="G110" s="53"/>
      <c r="H110" s="53"/>
      <c r="I110" s="54">
        <f t="shared" si="2"/>
        <v>0</v>
      </c>
      <c r="J110" s="57"/>
    </row>
    <row r="111" spans="1:10" ht="16.5" x14ac:dyDescent="0.25">
      <c r="A111" s="49">
        <v>99</v>
      </c>
      <c r="B111" s="61">
        <v>1410</v>
      </c>
      <c r="C111" s="64" t="s">
        <v>170</v>
      </c>
      <c r="D111" s="63"/>
      <c r="E111" s="53"/>
      <c r="F111" s="53"/>
      <c r="G111" s="53"/>
      <c r="H111" s="53"/>
      <c r="I111" s="54">
        <f t="shared" si="2"/>
        <v>0</v>
      </c>
      <c r="J111" s="57"/>
    </row>
    <row r="112" spans="1:10" ht="16.5" x14ac:dyDescent="0.25">
      <c r="A112" s="49">
        <v>100</v>
      </c>
      <c r="B112" s="67">
        <v>1501</v>
      </c>
      <c r="C112" s="55" t="s">
        <v>171</v>
      </c>
      <c r="D112" s="52"/>
      <c r="E112" s="53"/>
      <c r="F112" s="53"/>
      <c r="G112" s="53"/>
      <c r="H112" s="53"/>
      <c r="I112" s="54">
        <f t="shared" si="2"/>
        <v>0</v>
      </c>
      <c r="J112" s="57"/>
    </row>
    <row r="113" spans="1:10" ht="16.5" x14ac:dyDescent="0.25">
      <c r="A113" s="49">
        <v>101</v>
      </c>
      <c r="B113" s="59">
        <v>1502</v>
      </c>
      <c r="C113" s="64" t="s">
        <v>172</v>
      </c>
      <c r="D113" s="63"/>
      <c r="E113" s="53"/>
      <c r="F113" s="53"/>
      <c r="G113" s="53"/>
      <c r="H113" s="53"/>
      <c r="I113" s="54">
        <f t="shared" si="2"/>
        <v>0</v>
      </c>
      <c r="J113" s="57"/>
    </row>
    <row r="114" spans="1:10" ht="16.5" x14ac:dyDescent="0.25">
      <c r="A114" s="49">
        <v>102</v>
      </c>
      <c r="B114" s="67">
        <v>1503</v>
      </c>
      <c r="C114" s="55" t="s">
        <v>173</v>
      </c>
      <c r="D114" s="52"/>
      <c r="E114" s="53"/>
      <c r="F114" s="53"/>
      <c r="G114" s="53"/>
      <c r="H114" s="53"/>
      <c r="I114" s="54">
        <f t="shared" si="2"/>
        <v>0</v>
      </c>
      <c r="J114" s="57"/>
    </row>
    <row r="115" spans="1:10" ht="16.5" x14ac:dyDescent="0.25">
      <c r="A115" s="49">
        <v>103</v>
      </c>
      <c r="B115" s="59">
        <v>1504</v>
      </c>
      <c r="C115" s="55" t="s">
        <v>174</v>
      </c>
      <c r="D115" s="52"/>
      <c r="E115" s="53"/>
      <c r="F115" s="53"/>
      <c r="G115" s="53"/>
      <c r="H115" s="53"/>
      <c r="I115" s="54">
        <f t="shared" si="2"/>
        <v>0</v>
      </c>
      <c r="J115" s="57"/>
    </row>
    <row r="116" spans="1:10" ht="16.5" x14ac:dyDescent="0.25">
      <c r="A116" s="49">
        <v>104</v>
      </c>
      <c r="B116" s="59">
        <v>1505</v>
      </c>
      <c r="C116" s="55" t="s">
        <v>175</v>
      </c>
      <c r="D116" s="52"/>
      <c r="E116" s="53"/>
      <c r="F116" s="53"/>
      <c r="G116" s="53"/>
      <c r="H116" s="53"/>
      <c r="I116" s="54">
        <f t="shared" si="2"/>
        <v>0</v>
      </c>
      <c r="J116" s="57"/>
    </row>
    <row r="117" spans="1:10" ht="16.5" x14ac:dyDescent="0.25">
      <c r="A117" s="49">
        <v>105</v>
      </c>
      <c r="B117" s="59">
        <v>1506</v>
      </c>
      <c r="C117" s="55" t="s">
        <v>176</v>
      </c>
      <c r="D117" s="52"/>
      <c r="E117" s="53"/>
      <c r="F117" s="53"/>
      <c r="G117" s="53"/>
      <c r="H117" s="53"/>
      <c r="I117" s="54">
        <f t="shared" si="2"/>
        <v>0</v>
      </c>
      <c r="J117" s="57"/>
    </row>
    <row r="118" spans="1:10" ht="16.5" x14ac:dyDescent="0.25">
      <c r="A118" s="49">
        <v>106</v>
      </c>
      <c r="B118" s="59">
        <v>1507</v>
      </c>
      <c r="C118" s="55" t="s">
        <v>177</v>
      </c>
      <c r="D118" s="52"/>
      <c r="E118" s="53"/>
      <c r="F118" s="53"/>
      <c r="G118" s="53"/>
      <c r="H118" s="53"/>
      <c r="I118" s="54">
        <f t="shared" si="2"/>
        <v>0</v>
      </c>
      <c r="J118" s="57"/>
    </row>
    <row r="119" spans="1:10" ht="16.5" x14ac:dyDescent="0.25">
      <c r="A119" s="49">
        <v>107</v>
      </c>
      <c r="B119" s="59">
        <v>1508</v>
      </c>
      <c r="C119" s="55" t="s">
        <v>178</v>
      </c>
      <c r="D119" s="52"/>
      <c r="E119" s="53"/>
      <c r="F119" s="53"/>
      <c r="G119" s="53"/>
      <c r="H119" s="53"/>
      <c r="I119" s="54">
        <f t="shared" si="2"/>
        <v>0</v>
      </c>
      <c r="J119" s="57"/>
    </row>
    <row r="120" spans="1:10" ht="16.5" x14ac:dyDescent="0.25">
      <c r="A120" s="49">
        <v>108</v>
      </c>
      <c r="B120" s="59">
        <v>1509</v>
      </c>
      <c r="C120" s="68" t="s">
        <v>179</v>
      </c>
      <c r="D120" s="63"/>
      <c r="E120" s="53"/>
      <c r="F120" s="53"/>
      <c r="G120" s="53"/>
      <c r="H120" s="53"/>
      <c r="I120" s="54">
        <f t="shared" si="2"/>
        <v>0</v>
      </c>
      <c r="J120" s="57"/>
    </row>
    <row r="121" spans="1:10" ht="16.5" x14ac:dyDescent="0.25">
      <c r="A121" s="49">
        <v>109</v>
      </c>
      <c r="B121" s="59">
        <v>1510</v>
      </c>
      <c r="C121" s="55" t="s">
        <v>180</v>
      </c>
      <c r="D121" s="52"/>
      <c r="E121" s="53"/>
      <c r="F121" s="53"/>
      <c r="G121" s="53"/>
      <c r="H121" s="53"/>
      <c r="I121" s="54">
        <f t="shared" si="2"/>
        <v>0</v>
      </c>
      <c r="J121" s="57"/>
    </row>
    <row r="122" spans="1:10" ht="16.5" x14ac:dyDescent="0.25">
      <c r="A122" s="49">
        <v>110</v>
      </c>
      <c r="B122" s="59">
        <v>1601</v>
      </c>
      <c r="C122" s="55" t="s">
        <v>181</v>
      </c>
      <c r="D122" s="52"/>
      <c r="E122" s="53"/>
      <c r="F122" s="53"/>
      <c r="G122" s="53"/>
      <c r="H122" s="53"/>
      <c r="I122" s="54">
        <f t="shared" si="2"/>
        <v>0</v>
      </c>
      <c r="J122" s="57"/>
    </row>
    <row r="123" spans="1:10" ht="16.5" x14ac:dyDescent="0.25">
      <c r="A123" s="49">
        <v>111</v>
      </c>
      <c r="B123" s="59">
        <v>1602</v>
      </c>
      <c r="C123" s="55" t="s">
        <v>182</v>
      </c>
      <c r="D123" s="52"/>
      <c r="E123" s="53"/>
      <c r="F123" s="53"/>
      <c r="G123" s="53"/>
      <c r="H123" s="53"/>
      <c r="I123" s="54">
        <f t="shared" si="2"/>
        <v>0</v>
      </c>
      <c r="J123" s="57"/>
    </row>
    <row r="124" spans="1:10" ht="16.5" x14ac:dyDescent="0.25">
      <c r="A124" s="49">
        <v>112</v>
      </c>
      <c r="B124" s="56">
        <v>1603</v>
      </c>
      <c r="C124" s="55" t="s">
        <v>183</v>
      </c>
      <c r="D124" s="52"/>
      <c r="E124" s="53"/>
      <c r="F124" s="53"/>
      <c r="G124" s="53"/>
      <c r="H124" s="53"/>
      <c r="I124" s="54">
        <f t="shared" si="2"/>
        <v>0</v>
      </c>
      <c r="J124" s="57"/>
    </row>
    <row r="125" spans="1:10" ht="16.5" x14ac:dyDescent="0.25">
      <c r="A125" s="49">
        <v>113</v>
      </c>
      <c r="B125" s="67">
        <v>1604</v>
      </c>
      <c r="C125" s="55" t="s">
        <v>184</v>
      </c>
      <c r="D125" s="52"/>
      <c r="E125" s="53"/>
      <c r="F125" s="53"/>
      <c r="G125" s="53"/>
      <c r="H125" s="53"/>
      <c r="I125" s="54">
        <f t="shared" si="2"/>
        <v>0</v>
      </c>
      <c r="J125" s="57"/>
    </row>
    <row r="126" spans="1:10" ht="16.5" x14ac:dyDescent="0.25">
      <c r="A126" s="49">
        <v>114</v>
      </c>
      <c r="B126" s="59">
        <v>1605</v>
      </c>
      <c r="C126" s="55" t="s">
        <v>185</v>
      </c>
      <c r="D126" s="52"/>
      <c r="E126" s="53"/>
      <c r="F126" s="53"/>
      <c r="G126" s="53"/>
      <c r="H126" s="53"/>
      <c r="I126" s="54">
        <f t="shared" si="2"/>
        <v>0</v>
      </c>
      <c r="J126" s="57"/>
    </row>
    <row r="127" spans="1:10" ht="16.5" x14ac:dyDescent="0.25">
      <c r="A127" s="49">
        <v>115</v>
      </c>
      <c r="B127" s="59">
        <v>1606</v>
      </c>
      <c r="C127" s="55" t="s">
        <v>186</v>
      </c>
      <c r="D127" s="52"/>
      <c r="E127" s="53"/>
      <c r="F127" s="53"/>
      <c r="G127" s="53"/>
      <c r="H127" s="53"/>
      <c r="I127" s="54">
        <f t="shared" si="2"/>
        <v>0</v>
      </c>
      <c r="J127" s="57"/>
    </row>
    <row r="128" spans="1:10" ht="16.5" x14ac:dyDescent="0.25">
      <c r="A128" s="49">
        <v>116</v>
      </c>
      <c r="B128" s="59">
        <v>1607</v>
      </c>
      <c r="C128" s="55" t="s">
        <v>187</v>
      </c>
      <c r="D128" s="52"/>
      <c r="E128" s="53"/>
      <c r="F128" s="53"/>
      <c r="G128" s="53"/>
      <c r="H128" s="53"/>
      <c r="I128" s="54">
        <f t="shared" si="2"/>
        <v>0</v>
      </c>
      <c r="J128" s="57"/>
    </row>
    <row r="129" spans="1:10" ht="16.5" x14ac:dyDescent="0.25">
      <c r="A129" s="49">
        <v>117</v>
      </c>
      <c r="B129" s="67">
        <v>1608</v>
      </c>
      <c r="C129" s="55" t="s">
        <v>188</v>
      </c>
      <c r="D129" s="52"/>
      <c r="E129" s="53"/>
      <c r="F129" s="53"/>
      <c r="G129" s="53"/>
      <c r="H129" s="53"/>
      <c r="I129" s="54">
        <f t="shared" si="2"/>
        <v>0</v>
      </c>
      <c r="J129" s="57"/>
    </row>
    <row r="130" spans="1:10" ht="16.5" x14ac:dyDescent="0.25">
      <c r="A130" s="49">
        <v>118</v>
      </c>
      <c r="B130" s="59">
        <v>1609</v>
      </c>
      <c r="C130" s="55" t="s">
        <v>189</v>
      </c>
      <c r="D130" s="52"/>
      <c r="E130" s="53"/>
      <c r="F130" s="53"/>
      <c r="G130" s="53"/>
      <c r="H130" s="53"/>
      <c r="I130" s="54">
        <f t="shared" si="2"/>
        <v>0</v>
      </c>
      <c r="J130" s="57"/>
    </row>
    <row r="131" spans="1:10" ht="16.5" x14ac:dyDescent="0.25">
      <c r="A131" s="49">
        <v>119</v>
      </c>
      <c r="B131" s="56">
        <v>1610</v>
      </c>
      <c r="C131" s="55" t="s">
        <v>190</v>
      </c>
      <c r="D131" s="52"/>
      <c r="E131" s="53"/>
      <c r="F131" s="53"/>
      <c r="G131" s="53"/>
      <c r="H131" s="53"/>
      <c r="I131" s="54">
        <f t="shared" ref="I131:I191" si="3">H131+G131+F131+E131</f>
        <v>0</v>
      </c>
      <c r="J131" s="57"/>
    </row>
    <row r="132" spans="1:10" ht="16.5" x14ac:dyDescent="0.25">
      <c r="A132" s="49">
        <v>120</v>
      </c>
      <c r="B132" s="56">
        <v>1701</v>
      </c>
      <c r="C132" s="64" t="s">
        <v>191</v>
      </c>
      <c r="D132" s="63"/>
      <c r="E132" s="53"/>
      <c r="F132" s="53"/>
      <c r="G132" s="53"/>
      <c r="H132" s="53"/>
      <c r="I132" s="54">
        <f t="shared" si="3"/>
        <v>0</v>
      </c>
      <c r="J132" s="57"/>
    </row>
    <row r="133" spans="1:10" ht="16.5" x14ac:dyDescent="0.25">
      <c r="A133" s="49">
        <v>121</v>
      </c>
      <c r="B133" s="67">
        <v>1702</v>
      </c>
      <c r="C133" s="55" t="s">
        <v>192</v>
      </c>
      <c r="D133" s="52"/>
      <c r="E133" s="53"/>
      <c r="F133" s="53"/>
      <c r="G133" s="53"/>
      <c r="H133" s="53"/>
      <c r="I133" s="54">
        <f t="shared" si="3"/>
        <v>0</v>
      </c>
      <c r="J133" s="57"/>
    </row>
    <row r="134" spans="1:10" ht="16.5" x14ac:dyDescent="0.25">
      <c r="A134" s="49">
        <v>122</v>
      </c>
      <c r="B134" s="56">
        <v>1703</v>
      </c>
      <c r="C134" s="55" t="s">
        <v>193</v>
      </c>
      <c r="D134" s="52"/>
      <c r="E134" s="53"/>
      <c r="F134" s="53"/>
      <c r="G134" s="53"/>
      <c r="H134" s="53"/>
      <c r="I134" s="54">
        <f t="shared" si="3"/>
        <v>0</v>
      </c>
      <c r="J134" s="57"/>
    </row>
    <row r="135" spans="1:10" ht="16.5" x14ac:dyDescent="0.25">
      <c r="A135" s="49">
        <v>123</v>
      </c>
      <c r="B135" s="56">
        <v>1704</v>
      </c>
      <c r="C135" s="55" t="s">
        <v>194</v>
      </c>
      <c r="D135" s="52"/>
      <c r="E135" s="53"/>
      <c r="F135" s="53"/>
      <c r="G135" s="53"/>
      <c r="H135" s="53"/>
      <c r="I135" s="54">
        <f t="shared" si="3"/>
        <v>0</v>
      </c>
      <c r="J135" s="57"/>
    </row>
    <row r="136" spans="1:10" ht="16.5" x14ac:dyDescent="0.25">
      <c r="A136" s="49">
        <v>124</v>
      </c>
      <c r="B136" s="56">
        <v>1705</v>
      </c>
      <c r="C136" s="55" t="s">
        <v>195</v>
      </c>
      <c r="D136" s="52"/>
      <c r="E136" s="53"/>
      <c r="F136" s="53"/>
      <c r="G136" s="53"/>
      <c r="H136" s="53"/>
      <c r="I136" s="54">
        <f t="shared" si="3"/>
        <v>0</v>
      </c>
      <c r="J136" s="57"/>
    </row>
    <row r="137" spans="1:10" ht="16.5" x14ac:dyDescent="0.25">
      <c r="A137" s="49">
        <v>125</v>
      </c>
      <c r="B137" s="56">
        <v>1706</v>
      </c>
      <c r="C137" s="55" t="s">
        <v>196</v>
      </c>
      <c r="D137" s="52"/>
      <c r="E137" s="53"/>
      <c r="F137" s="53"/>
      <c r="G137" s="53"/>
      <c r="H137" s="53"/>
      <c r="I137" s="54">
        <f t="shared" si="3"/>
        <v>0</v>
      </c>
      <c r="J137" s="57"/>
    </row>
    <row r="138" spans="1:10" ht="16.5" x14ac:dyDescent="0.25">
      <c r="A138" s="49">
        <v>126</v>
      </c>
      <c r="B138" s="66">
        <v>1707</v>
      </c>
      <c r="C138" s="55" t="s">
        <v>197</v>
      </c>
      <c r="D138" s="52"/>
      <c r="E138" s="53"/>
      <c r="F138" s="53"/>
      <c r="G138" s="53"/>
      <c r="H138" s="53"/>
      <c r="I138" s="54">
        <f t="shared" si="3"/>
        <v>0</v>
      </c>
      <c r="J138" s="57"/>
    </row>
    <row r="139" spans="1:10" ht="16.5" x14ac:dyDescent="0.25">
      <c r="A139" s="49">
        <v>127</v>
      </c>
      <c r="B139" s="56">
        <v>1708</v>
      </c>
      <c r="C139" s="55" t="s">
        <v>198</v>
      </c>
      <c r="D139" s="52"/>
      <c r="E139" s="53"/>
      <c r="F139" s="53"/>
      <c r="G139" s="53"/>
      <c r="H139" s="53"/>
      <c r="I139" s="54">
        <f t="shared" si="3"/>
        <v>0</v>
      </c>
      <c r="J139" s="57"/>
    </row>
    <row r="140" spans="1:10" ht="16.5" x14ac:dyDescent="0.25">
      <c r="A140" s="49">
        <v>128</v>
      </c>
      <c r="B140" s="61">
        <v>1709</v>
      </c>
      <c r="C140" s="55" t="s">
        <v>199</v>
      </c>
      <c r="D140" s="52"/>
      <c r="E140" s="53"/>
      <c r="F140" s="53"/>
      <c r="G140" s="53"/>
      <c r="H140" s="53"/>
      <c r="I140" s="54">
        <f t="shared" si="3"/>
        <v>0</v>
      </c>
      <c r="J140" s="57"/>
    </row>
    <row r="141" spans="1:10" ht="16.5" x14ac:dyDescent="0.25">
      <c r="A141" s="49">
        <v>129</v>
      </c>
      <c r="B141" s="61">
        <v>1710</v>
      </c>
      <c r="C141" s="55" t="s">
        <v>200</v>
      </c>
      <c r="D141" s="52"/>
      <c r="E141" s="53"/>
      <c r="F141" s="53"/>
      <c r="G141" s="53"/>
      <c r="H141" s="53"/>
      <c r="I141" s="54">
        <f t="shared" si="3"/>
        <v>0</v>
      </c>
      <c r="J141" s="57"/>
    </row>
    <row r="142" spans="1:10" ht="16.5" x14ac:dyDescent="0.25">
      <c r="A142" s="49">
        <v>130</v>
      </c>
      <c r="B142" s="61">
        <v>1801</v>
      </c>
      <c r="C142" s="55" t="s">
        <v>201</v>
      </c>
      <c r="D142" s="52"/>
      <c r="E142" s="53"/>
      <c r="F142" s="53"/>
      <c r="G142" s="53"/>
      <c r="H142" s="53"/>
      <c r="I142" s="54">
        <f t="shared" si="3"/>
        <v>0</v>
      </c>
      <c r="J142" s="57"/>
    </row>
    <row r="143" spans="1:10" ht="16.5" x14ac:dyDescent="0.25">
      <c r="A143" s="49">
        <v>131</v>
      </c>
      <c r="B143" s="59">
        <v>1802</v>
      </c>
      <c r="C143" s="55" t="s">
        <v>202</v>
      </c>
      <c r="D143" s="52">
        <v>1</v>
      </c>
      <c r="E143" s="53"/>
      <c r="F143" s="53"/>
      <c r="G143" s="53"/>
      <c r="H143" s="53">
        <v>472480</v>
      </c>
      <c r="I143" s="54">
        <f t="shared" si="3"/>
        <v>472480</v>
      </c>
      <c r="J143" s="57"/>
    </row>
    <row r="144" spans="1:10" ht="16.5" x14ac:dyDescent="0.25">
      <c r="A144" s="49">
        <v>132</v>
      </c>
      <c r="B144" s="59">
        <v>1803</v>
      </c>
      <c r="C144" s="55" t="s">
        <v>203</v>
      </c>
      <c r="D144" s="52"/>
      <c r="E144" s="53"/>
      <c r="F144" s="53"/>
      <c r="G144" s="53"/>
      <c r="H144" s="53"/>
      <c r="I144" s="54">
        <f t="shared" si="3"/>
        <v>0</v>
      </c>
      <c r="J144" s="57"/>
    </row>
    <row r="145" spans="1:10" ht="16.5" x14ac:dyDescent="0.25">
      <c r="A145" s="49">
        <v>133</v>
      </c>
      <c r="B145" s="59">
        <v>1804</v>
      </c>
      <c r="C145" s="55" t="s">
        <v>204</v>
      </c>
      <c r="D145" s="52"/>
      <c r="E145" s="53"/>
      <c r="F145" s="53"/>
      <c r="G145" s="53"/>
      <c r="H145" s="53"/>
      <c r="I145" s="54">
        <f t="shared" si="3"/>
        <v>0</v>
      </c>
      <c r="J145" s="57"/>
    </row>
    <row r="146" spans="1:10" ht="16.5" x14ac:dyDescent="0.25">
      <c r="A146" s="49">
        <v>134</v>
      </c>
      <c r="B146" s="56">
        <v>1805</v>
      </c>
      <c r="C146" s="55" t="s">
        <v>205</v>
      </c>
      <c r="D146" s="52"/>
      <c r="E146" s="53"/>
      <c r="F146" s="53"/>
      <c r="G146" s="53"/>
      <c r="H146" s="53"/>
      <c r="I146" s="54">
        <f t="shared" si="3"/>
        <v>0</v>
      </c>
      <c r="J146" s="57"/>
    </row>
    <row r="147" spans="1:10" ht="16.5" x14ac:dyDescent="0.25">
      <c r="A147" s="49">
        <v>135</v>
      </c>
      <c r="B147" s="59">
        <v>1806</v>
      </c>
      <c r="C147" s="55" t="s">
        <v>206</v>
      </c>
      <c r="D147" s="52"/>
      <c r="E147" s="53"/>
      <c r="F147" s="53"/>
      <c r="G147" s="53"/>
      <c r="H147" s="53"/>
      <c r="I147" s="54">
        <f t="shared" si="3"/>
        <v>0</v>
      </c>
      <c r="J147" s="57"/>
    </row>
    <row r="148" spans="1:10" ht="16.5" x14ac:dyDescent="0.25">
      <c r="A148" s="49">
        <v>136</v>
      </c>
      <c r="B148" s="56">
        <v>1807</v>
      </c>
      <c r="C148" s="55" t="s">
        <v>207</v>
      </c>
      <c r="D148" s="52"/>
      <c r="E148" s="53"/>
      <c r="F148" s="53"/>
      <c r="G148" s="53"/>
      <c r="H148" s="53"/>
      <c r="I148" s="54">
        <f t="shared" si="3"/>
        <v>0</v>
      </c>
      <c r="J148" s="57"/>
    </row>
    <row r="149" spans="1:10" ht="16.5" x14ac:dyDescent="0.25">
      <c r="A149" s="49">
        <v>137</v>
      </c>
      <c r="B149" s="59">
        <v>1808</v>
      </c>
      <c r="C149" s="55" t="s">
        <v>208</v>
      </c>
      <c r="D149" s="52"/>
      <c r="E149" s="53"/>
      <c r="F149" s="53"/>
      <c r="G149" s="53"/>
      <c r="H149" s="53"/>
      <c r="I149" s="54">
        <f t="shared" si="3"/>
        <v>0</v>
      </c>
      <c r="J149" s="57"/>
    </row>
    <row r="150" spans="1:10" ht="16.5" x14ac:dyDescent="0.25">
      <c r="A150" s="49">
        <v>138</v>
      </c>
      <c r="B150" s="56">
        <v>1809</v>
      </c>
      <c r="C150" s="55" t="s">
        <v>209</v>
      </c>
      <c r="D150" s="52">
        <v>2</v>
      </c>
      <c r="E150" s="53"/>
      <c r="F150" s="53"/>
      <c r="G150" s="53"/>
      <c r="H150" s="53">
        <v>750470</v>
      </c>
      <c r="I150" s="54">
        <f t="shared" si="3"/>
        <v>750470</v>
      </c>
      <c r="J150" s="57"/>
    </row>
    <row r="151" spans="1:10" ht="16.5" x14ac:dyDescent="0.25">
      <c r="A151" s="49">
        <v>139</v>
      </c>
      <c r="B151" s="59">
        <v>1810</v>
      </c>
      <c r="C151" s="55" t="s">
        <v>210</v>
      </c>
      <c r="D151" s="52"/>
      <c r="E151" s="53"/>
      <c r="F151" s="53"/>
      <c r="G151" s="53"/>
      <c r="H151" s="53"/>
      <c r="I151" s="54">
        <f t="shared" si="3"/>
        <v>0</v>
      </c>
      <c r="J151" s="57"/>
    </row>
    <row r="152" spans="1:10" ht="16.5" x14ac:dyDescent="0.25">
      <c r="A152" s="49">
        <v>140</v>
      </c>
      <c r="B152" s="59">
        <v>1901</v>
      </c>
      <c r="C152" s="55" t="s">
        <v>211</v>
      </c>
      <c r="D152" s="52"/>
      <c r="E152" s="53"/>
      <c r="F152" s="53"/>
      <c r="G152" s="53"/>
      <c r="H152" s="53"/>
      <c r="I152" s="54">
        <f t="shared" si="3"/>
        <v>0</v>
      </c>
      <c r="J152" s="57"/>
    </row>
    <row r="153" spans="1:10" ht="16.5" x14ac:dyDescent="0.25">
      <c r="A153" s="49">
        <v>141</v>
      </c>
      <c r="B153" s="56">
        <v>1902</v>
      </c>
      <c r="C153" s="55" t="s">
        <v>212</v>
      </c>
      <c r="D153" s="52"/>
      <c r="E153" s="53"/>
      <c r="F153" s="53"/>
      <c r="G153" s="53"/>
      <c r="H153" s="53"/>
      <c r="I153" s="54">
        <f t="shared" si="3"/>
        <v>0</v>
      </c>
      <c r="J153" s="57"/>
    </row>
    <row r="154" spans="1:10" ht="16.5" x14ac:dyDescent="0.25">
      <c r="A154" s="49">
        <v>142</v>
      </c>
      <c r="B154" s="59">
        <v>1903</v>
      </c>
      <c r="C154" s="55" t="s">
        <v>213</v>
      </c>
      <c r="D154" s="52"/>
      <c r="E154" s="53"/>
      <c r="F154" s="53"/>
      <c r="G154" s="53"/>
      <c r="H154" s="53"/>
      <c r="I154" s="54">
        <f t="shared" si="3"/>
        <v>0</v>
      </c>
      <c r="J154" s="57"/>
    </row>
    <row r="155" spans="1:10" ht="16.5" x14ac:dyDescent="0.25">
      <c r="A155" s="49">
        <v>143</v>
      </c>
      <c r="B155" s="58">
        <v>1904</v>
      </c>
      <c r="C155" s="55"/>
      <c r="D155" s="52"/>
      <c r="E155" s="53"/>
      <c r="F155" s="53"/>
      <c r="G155" s="53"/>
      <c r="H155" s="53"/>
      <c r="I155" s="54">
        <f t="shared" si="3"/>
        <v>0</v>
      </c>
      <c r="J155" s="57"/>
    </row>
    <row r="156" spans="1:10" ht="16.5" x14ac:dyDescent="0.25">
      <c r="A156" s="49">
        <v>144</v>
      </c>
      <c r="B156" s="67">
        <v>1905</v>
      </c>
      <c r="C156" s="55" t="s">
        <v>214</v>
      </c>
      <c r="D156" s="52"/>
      <c r="E156" s="53"/>
      <c r="F156" s="53"/>
      <c r="G156" s="53"/>
      <c r="H156" s="53"/>
      <c r="I156" s="54">
        <f t="shared" si="3"/>
        <v>0</v>
      </c>
      <c r="J156" s="57"/>
    </row>
    <row r="157" spans="1:10" ht="16.5" x14ac:dyDescent="0.25">
      <c r="A157" s="49">
        <v>145</v>
      </c>
      <c r="B157" s="56">
        <v>1906</v>
      </c>
      <c r="C157" s="55" t="s">
        <v>215</v>
      </c>
      <c r="D157" s="52"/>
      <c r="E157" s="53"/>
      <c r="F157" s="53"/>
      <c r="G157" s="53"/>
      <c r="H157" s="53"/>
      <c r="I157" s="54">
        <f t="shared" si="3"/>
        <v>0</v>
      </c>
      <c r="J157" s="57"/>
    </row>
    <row r="158" spans="1:10" ht="16.5" x14ac:dyDescent="0.25">
      <c r="A158" s="49">
        <v>146</v>
      </c>
      <c r="B158" s="59">
        <v>1907</v>
      </c>
      <c r="C158" s="55" t="s">
        <v>216</v>
      </c>
      <c r="D158" s="52"/>
      <c r="E158" s="53"/>
      <c r="F158" s="53"/>
      <c r="G158" s="53"/>
      <c r="H158" s="53"/>
      <c r="I158" s="54">
        <f t="shared" si="3"/>
        <v>0</v>
      </c>
      <c r="J158" s="57"/>
    </row>
    <row r="159" spans="1:10" ht="16.5" x14ac:dyDescent="0.25">
      <c r="A159" s="49">
        <v>147</v>
      </c>
      <c r="B159" s="56">
        <v>1908</v>
      </c>
      <c r="C159" s="55" t="s">
        <v>217</v>
      </c>
      <c r="D159" s="52"/>
      <c r="E159" s="53"/>
      <c r="F159" s="53"/>
      <c r="G159" s="53"/>
      <c r="H159" s="53"/>
      <c r="I159" s="54">
        <f t="shared" si="3"/>
        <v>0</v>
      </c>
      <c r="J159" s="57"/>
    </row>
    <row r="160" spans="1:10" ht="16.5" x14ac:dyDescent="0.25">
      <c r="A160" s="49">
        <v>148</v>
      </c>
      <c r="B160" s="56">
        <v>1909</v>
      </c>
      <c r="C160" s="55" t="s">
        <v>218</v>
      </c>
      <c r="D160" s="52"/>
      <c r="E160" s="53"/>
      <c r="F160" s="53"/>
      <c r="G160" s="53"/>
      <c r="H160" s="53"/>
      <c r="I160" s="54">
        <f t="shared" si="3"/>
        <v>0</v>
      </c>
      <c r="J160" s="57"/>
    </row>
    <row r="161" spans="1:10" ht="16.5" x14ac:dyDescent="0.25">
      <c r="A161" s="49">
        <v>149</v>
      </c>
      <c r="B161" s="56">
        <v>1910</v>
      </c>
      <c r="C161" s="55" t="s">
        <v>219</v>
      </c>
      <c r="D161" s="52"/>
      <c r="E161" s="53"/>
      <c r="F161" s="53"/>
      <c r="G161" s="53"/>
      <c r="H161" s="53"/>
      <c r="I161" s="54">
        <f t="shared" si="3"/>
        <v>0</v>
      </c>
      <c r="J161" s="57"/>
    </row>
    <row r="162" spans="1:10" ht="16.5" x14ac:dyDescent="0.25">
      <c r="A162" s="49">
        <v>150</v>
      </c>
      <c r="B162" s="56">
        <v>2001</v>
      </c>
      <c r="C162" s="55" t="s">
        <v>220</v>
      </c>
      <c r="D162" s="52"/>
      <c r="E162" s="53"/>
      <c r="F162" s="53"/>
      <c r="G162" s="53"/>
      <c r="H162" s="53"/>
      <c r="I162" s="54">
        <f t="shared" si="3"/>
        <v>0</v>
      </c>
      <c r="J162" s="57"/>
    </row>
    <row r="163" spans="1:10" ht="16.5" x14ac:dyDescent="0.25">
      <c r="A163" s="49">
        <v>151</v>
      </c>
      <c r="B163" s="58">
        <v>2002</v>
      </c>
      <c r="C163" s="55"/>
      <c r="D163" s="52"/>
      <c r="E163" s="53"/>
      <c r="F163" s="53"/>
      <c r="G163" s="53"/>
      <c r="H163" s="53"/>
      <c r="I163" s="54">
        <f t="shared" si="3"/>
        <v>0</v>
      </c>
      <c r="J163" s="57"/>
    </row>
    <row r="164" spans="1:10" ht="16.5" x14ac:dyDescent="0.25">
      <c r="A164" s="49">
        <v>152</v>
      </c>
      <c r="B164" s="70">
        <v>2003</v>
      </c>
      <c r="C164" s="55"/>
      <c r="D164" s="52"/>
      <c r="E164" s="53"/>
      <c r="F164" s="53"/>
      <c r="G164" s="53"/>
      <c r="H164" s="53"/>
      <c r="I164" s="54">
        <f t="shared" si="3"/>
        <v>0</v>
      </c>
      <c r="J164" s="57"/>
    </row>
    <row r="165" spans="1:10" ht="16.5" x14ac:dyDescent="0.25">
      <c r="A165" s="49">
        <v>153</v>
      </c>
      <c r="B165" s="56">
        <v>2004</v>
      </c>
      <c r="C165" s="55" t="s">
        <v>221</v>
      </c>
      <c r="D165" s="52"/>
      <c r="E165" s="53"/>
      <c r="F165" s="53"/>
      <c r="G165" s="53"/>
      <c r="H165" s="53"/>
      <c r="I165" s="54">
        <f t="shared" si="3"/>
        <v>0</v>
      </c>
      <c r="J165" s="57"/>
    </row>
    <row r="166" spans="1:10" ht="16.5" x14ac:dyDescent="0.25">
      <c r="A166" s="49">
        <v>154</v>
      </c>
      <c r="B166" s="59">
        <v>2005</v>
      </c>
      <c r="C166" s="55" t="s">
        <v>222</v>
      </c>
      <c r="D166" s="52"/>
      <c r="E166" s="53"/>
      <c r="F166" s="53"/>
      <c r="G166" s="53"/>
      <c r="H166" s="53"/>
      <c r="I166" s="54">
        <f t="shared" si="3"/>
        <v>0</v>
      </c>
      <c r="J166" s="57"/>
    </row>
    <row r="167" spans="1:10" ht="16.5" x14ac:dyDescent="0.25">
      <c r="A167" s="49">
        <v>155</v>
      </c>
      <c r="B167" s="59">
        <v>2006</v>
      </c>
      <c r="C167" s="55" t="s">
        <v>223</v>
      </c>
      <c r="D167" s="52"/>
      <c r="E167" s="53"/>
      <c r="F167" s="53"/>
      <c r="G167" s="53"/>
      <c r="H167" s="53"/>
      <c r="I167" s="54">
        <f t="shared" si="3"/>
        <v>0</v>
      </c>
      <c r="J167" s="57"/>
    </row>
    <row r="168" spans="1:10" ht="16.5" x14ac:dyDescent="0.25">
      <c r="A168" s="49">
        <v>156</v>
      </c>
      <c r="B168" s="56">
        <v>2007</v>
      </c>
      <c r="C168" s="55" t="s">
        <v>224</v>
      </c>
      <c r="D168" s="52"/>
      <c r="E168" s="53"/>
      <c r="F168" s="53"/>
      <c r="G168" s="53"/>
      <c r="H168" s="53"/>
      <c r="I168" s="54">
        <f t="shared" si="3"/>
        <v>0</v>
      </c>
      <c r="J168" s="57"/>
    </row>
    <row r="169" spans="1:10" ht="16.5" x14ac:dyDescent="0.25">
      <c r="A169" s="49">
        <v>157</v>
      </c>
      <c r="B169" s="66">
        <v>2008</v>
      </c>
      <c r="C169" s="55" t="s">
        <v>225</v>
      </c>
      <c r="D169" s="52"/>
      <c r="E169" s="53"/>
      <c r="F169" s="53"/>
      <c r="G169" s="53"/>
      <c r="H169" s="53"/>
      <c r="I169" s="54">
        <f t="shared" si="3"/>
        <v>0</v>
      </c>
      <c r="J169" s="57"/>
    </row>
    <row r="170" spans="1:10" ht="16.5" x14ac:dyDescent="0.25">
      <c r="A170" s="49">
        <v>158</v>
      </c>
      <c r="B170" s="56">
        <v>2009</v>
      </c>
      <c r="C170" s="55" t="s">
        <v>226</v>
      </c>
      <c r="D170" s="52"/>
      <c r="E170" s="53"/>
      <c r="F170" s="53"/>
      <c r="G170" s="53"/>
      <c r="H170" s="53"/>
      <c r="I170" s="54">
        <f t="shared" si="3"/>
        <v>0</v>
      </c>
      <c r="J170" s="57"/>
    </row>
    <row r="171" spans="1:10" ht="16.5" x14ac:dyDescent="0.25">
      <c r="A171" s="49">
        <v>159</v>
      </c>
      <c r="B171" s="56">
        <v>2010</v>
      </c>
      <c r="C171" s="55" t="s">
        <v>226</v>
      </c>
      <c r="D171" s="52"/>
      <c r="E171" s="53"/>
      <c r="F171" s="53"/>
      <c r="G171" s="53"/>
      <c r="H171" s="53"/>
      <c r="I171" s="54">
        <f t="shared" si="3"/>
        <v>0</v>
      </c>
      <c r="J171" s="57"/>
    </row>
    <row r="172" spans="1:10" ht="16.5" x14ac:dyDescent="0.25">
      <c r="A172" s="49">
        <v>160</v>
      </c>
      <c r="B172" s="58">
        <v>2101</v>
      </c>
      <c r="C172" s="71"/>
      <c r="D172" s="52"/>
      <c r="E172" s="53"/>
      <c r="F172" s="53"/>
      <c r="G172" s="53"/>
      <c r="H172" s="53"/>
      <c r="I172" s="54">
        <f t="shared" si="3"/>
        <v>0</v>
      </c>
      <c r="J172" s="57"/>
    </row>
    <row r="173" spans="1:10" ht="16.5" x14ac:dyDescent="0.25">
      <c r="A173" s="49">
        <v>161</v>
      </c>
      <c r="B173" s="61">
        <v>2102</v>
      </c>
      <c r="C173" s="55" t="s">
        <v>227</v>
      </c>
      <c r="D173" s="52"/>
      <c r="E173" s="53"/>
      <c r="F173" s="53"/>
      <c r="G173" s="53"/>
      <c r="H173" s="53"/>
      <c r="I173" s="54">
        <f t="shared" si="3"/>
        <v>0</v>
      </c>
      <c r="J173" s="57"/>
    </row>
    <row r="174" spans="1:10" ht="16.5" x14ac:dyDescent="0.25">
      <c r="A174" s="49">
        <v>162</v>
      </c>
      <c r="B174" s="59">
        <v>2103</v>
      </c>
      <c r="C174" s="55" t="s">
        <v>228</v>
      </c>
      <c r="D174" s="52"/>
      <c r="E174" s="53"/>
      <c r="F174" s="53"/>
      <c r="G174" s="53"/>
      <c r="H174" s="53"/>
      <c r="I174" s="54">
        <f t="shared" si="3"/>
        <v>0</v>
      </c>
      <c r="J174" s="57"/>
    </row>
    <row r="175" spans="1:10" ht="16.5" x14ac:dyDescent="0.25">
      <c r="A175" s="49">
        <v>163</v>
      </c>
      <c r="B175" s="56">
        <v>2104</v>
      </c>
      <c r="C175" s="55" t="s">
        <v>229</v>
      </c>
      <c r="D175" s="52"/>
      <c r="E175" s="53"/>
      <c r="F175" s="53"/>
      <c r="G175" s="53"/>
      <c r="H175" s="53"/>
      <c r="I175" s="54">
        <f t="shared" si="3"/>
        <v>0</v>
      </c>
      <c r="J175" s="57"/>
    </row>
    <row r="176" spans="1:10" ht="16.5" x14ac:dyDescent="0.25">
      <c r="A176" s="49">
        <v>164</v>
      </c>
      <c r="B176" s="56">
        <v>2105</v>
      </c>
      <c r="C176" s="55" t="s">
        <v>230</v>
      </c>
      <c r="D176" s="52"/>
      <c r="E176" s="53"/>
      <c r="F176" s="53"/>
      <c r="G176" s="53"/>
      <c r="H176" s="53"/>
      <c r="I176" s="54">
        <f t="shared" si="3"/>
        <v>0</v>
      </c>
      <c r="J176" s="57"/>
    </row>
    <row r="177" spans="1:10" ht="16.5" x14ac:dyDescent="0.25">
      <c r="A177" s="49">
        <v>165</v>
      </c>
      <c r="B177" s="56">
        <v>2106</v>
      </c>
      <c r="C177" s="55" t="s">
        <v>231</v>
      </c>
      <c r="D177" s="52"/>
      <c r="E177" s="53"/>
      <c r="F177" s="53"/>
      <c r="G177" s="53"/>
      <c r="H177" s="53"/>
      <c r="I177" s="54">
        <f t="shared" si="3"/>
        <v>0</v>
      </c>
      <c r="J177" s="57"/>
    </row>
    <row r="178" spans="1:10" ht="16.5" x14ac:dyDescent="0.25">
      <c r="A178" s="49">
        <v>166</v>
      </c>
      <c r="B178" s="56">
        <v>2107</v>
      </c>
      <c r="C178" s="55" t="s">
        <v>232</v>
      </c>
      <c r="D178" s="52"/>
      <c r="E178" s="53"/>
      <c r="F178" s="53"/>
      <c r="G178" s="53"/>
      <c r="H178" s="53"/>
      <c r="I178" s="54">
        <f t="shared" si="3"/>
        <v>0</v>
      </c>
      <c r="J178" s="57"/>
    </row>
    <row r="179" spans="1:10" ht="16.5" x14ac:dyDescent="0.25">
      <c r="A179" s="49">
        <v>167</v>
      </c>
      <c r="B179" s="56">
        <v>2108</v>
      </c>
      <c r="C179" s="55" t="s">
        <v>233</v>
      </c>
      <c r="D179" s="52"/>
      <c r="E179" s="53"/>
      <c r="F179" s="53"/>
      <c r="G179" s="53"/>
      <c r="H179" s="53"/>
      <c r="I179" s="54">
        <f t="shared" si="3"/>
        <v>0</v>
      </c>
      <c r="J179" s="57"/>
    </row>
    <row r="180" spans="1:10" ht="16.5" x14ac:dyDescent="0.25">
      <c r="A180" s="49">
        <v>168</v>
      </c>
      <c r="B180" s="56">
        <v>2109</v>
      </c>
      <c r="C180" s="55" t="s">
        <v>234</v>
      </c>
      <c r="D180" s="52"/>
      <c r="E180" s="53"/>
      <c r="F180" s="53"/>
      <c r="G180" s="53"/>
      <c r="H180" s="53"/>
      <c r="I180" s="54">
        <f t="shared" si="3"/>
        <v>0</v>
      </c>
      <c r="J180" s="57"/>
    </row>
    <row r="181" spans="1:10" ht="16.5" x14ac:dyDescent="0.25">
      <c r="A181" s="49">
        <v>169</v>
      </c>
      <c r="B181" s="56">
        <v>2110</v>
      </c>
      <c r="C181" s="55" t="s">
        <v>235</v>
      </c>
      <c r="D181" s="52"/>
      <c r="E181" s="53"/>
      <c r="F181" s="53"/>
      <c r="G181" s="53"/>
      <c r="H181" s="53"/>
      <c r="I181" s="54">
        <f t="shared" si="3"/>
        <v>0</v>
      </c>
      <c r="J181" s="57"/>
    </row>
    <row r="182" spans="1:10" ht="16.5" x14ac:dyDescent="0.25">
      <c r="A182" s="49">
        <v>170</v>
      </c>
      <c r="B182" s="56">
        <v>2201</v>
      </c>
      <c r="C182" s="57" t="s">
        <v>236</v>
      </c>
      <c r="D182" s="72"/>
      <c r="E182" s="53"/>
      <c r="F182" s="53"/>
      <c r="G182" s="53"/>
      <c r="H182" s="53"/>
      <c r="I182" s="54">
        <f t="shared" si="3"/>
        <v>0</v>
      </c>
      <c r="J182" s="57"/>
    </row>
    <row r="183" spans="1:10" ht="16.5" x14ac:dyDescent="0.25">
      <c r="A183" s="49">
        <v>171</v>
      </c>
      <c r="B183" s="56">
        <v>2202</v>
      </c>
      <c r="C183" s="57" t="s">
        <v>237</v>
      </c>
      <c r="D183" s="72"/>
      <c r="E183" s="53"/>
      <c r="F183" s="53"/>
      <c r="G183" s="53"/>
      <c r="H183" s="53"/>
      <c r="I183" s="54">
        <f t="shared" si="3"/>
        <v>0</v>
      </c>
      <c r="J183" s="57"/>
    </row>
    <row r="184" spans="1:10" ht="16.5" x14ac:dyDescent="0.25">
      <c r="A184" s="49">
        <v>172</v>
      </c>
      <c r="B184" s="66">
        <v>2203</v>
      </c>
      <c r="C184" s="57" t="s">
        <v>238</v>
      </c>
      <c r="D184" s="72"/>
      <c r="E184" s="53"/>
      <c r="F184" s="53"/>
      <c r="G184" s="53"/>
      <c r="H184" s="53"/>
      <c r="I184" s="54">
        <f t="shared" si="3"/>
        <v>0</v>
      </c>
      <c r="J184" s="57"/>
    </row>
    <row r="185" spans="1:10" ht="16.5" x14ac:dyDescent="0.25">
      <c r="A185" s="49">
        <v>173</v>
      </c>
      <c r="B185" s="58">
        <v>2204</v>
      </c>
      <c r="C185" s="57"/>
      <c r="D185" s="72"/>
      <c r="E185" s="53"/>
      <c r="F185" s="53"/>
      <c r="G185" s="53"/>
      <c r="H185" s="53"/>
      <c r="I185" s="54">
        <f t="shared" si="3"/>
        <v>0</v>
      </c>
      <c r="J185" s="57"/>
    </row>
    <row r="186" spans="1:10" ht="16.5" x14ac:dyDescent="0.25">
      <c r="A186" s="49">
        <v>174</v>
      </c>
      <c r="B186" s="58">
        <v>2205</v>
      </c>
      <c r="C186" s="57"/>
      <c r="D186" s="72"/>
      <c r="E186" s="53"/>
      <c r="F186" s="53"/>
      <c r="G186" s="53"/>
      <c r="H186" s="53"/>
      <c r="I186" s="54">
        <f t="shared" si="3"/>
        <v>0</v>
      </c>
      <c r="J186" s="57"/>
    </row>
    <row r="187" spans="1:10" ht="16.5" x14ac:dyDescent="0.25">
      <c r="A187" s="49">
        <v>175</v>
      </c>
      <c r="B187" s="58">
        <v>2206</v>
      </c>
      <c r="C187" s="57"/>
      <c r="D187" s="72"/>
      <c r="E187" s="53"/>
      <c r="F187" s="53"/>
      <c r="G187" s="53"/>
      <c r="H187" s="53"/>
      <c r="I187" s="54">
        <f t="shared" si="3"/>
        <v>0</v>
      </c>
      <c r="J187" s="57"/>
    </row>
    <row r="188" spans="1:10" ht="16.5" x14ac:dyDescent="0.25">
      <c r="A188" s="49">
        <v>176</v>
      </c>
      <c r="B188" s="56">
        <v>2207</v>
      </c>
      <c r="C188" s="57" t="s">
        <v>239</v>
      </c>
      <c r="D188" s="72"/>
      <c r="E188" s="53"/>
      <c r="F188" s="53"/>
      <c r="G188" s="53"/>
      <c r="H188" s="53"/>
      <c r="I188" s="54">
        <f t="shared" si="3"/>
        <v>0</v>
      </c>
      <c r="J188" s="57"/>
    </row>
    <row r="189" spans="1:10" ht="16.5" x14ac:dyDescent="0.25">
      <c r="A189" s="49">
        <v>177</v>
      </c>
      <c r="B189" s="56">
        <v>2208</v>
      </c>
      <c r="C189" s="57" t="s">
        <v>240</v>
      </c>
      <c r="D189" s="72"/>
      <c r="E189" s="53"/>
      <c r="F189" s="53"/>
      <c r="G189" s="53"/>
      <c r="H189" s="53"/>
      <c r="I189" s="54">
        <f t="shared" si="3"/>
        <v>0</v>
      </c>
      <c r="J189" s="57"/>
    </row>
    <row r="190" spans="1:10" ht="16.5" x14ac:dyDescent="0.25">
      <c r="A190" s="49">
        <v>178</v>
      </c>
      <c r="B190" s="66">
        <v>2209</v>
      </c>
      <c r="C190" s="57" t="s">
        <v>241</v>
      </c>
      <c r="D190" s="72"/>
      <c r="E190" s="53"/>
      <c r="F190" s="53"/>
      <c r="G190" s="53"/>
      <c r="H190" s="53"/>
      <c r="I190" s="54">
        <f t="shared" si="3"/>
        <v>0</v>
      </c>
      <c r="J190" s="57"/>
    </row>
    <row r="191" spans="1:10" ht="16.5" x14ac:dyDescent="0.25">
      <c r="A191" s="49">
        <v>179</v>
      </c>
      <c r="B191" s="56">
        <v>2210</v>
      </c>
      <c r="C191" s="57" t="s">
        <v>242</v>
      </c>
      <c r="D191" s="72"/>
      <c r="E191" s="53"/>
      <c r="F191" s="53"/>
      <c r="G191" s="53"/>
      <c r="H191" s="53"/>
      <c r="I191" s="54">
        <f t="shared" si="3"/>
        <v>0</v>
      </c>
      <c r="J191" s="57"/>
    </row>
    <row r="192" spans="1:10" ht="15" customHeight="1" x14ac:dyDescent="0.25">
      <c r="E192" s="73"/>
      <c r="F192" s="73"/>
      <c r="G192" s="73"/>
      <c r="H192" s="73"/>
      <c r="I192" s="74"/>
      <c r="J192" s="75"/>
    </row>
    <row r="193" spans="1:10" ht="15" customHeight="1" x14ac:dyDescent="0.25">
      <c r="B193" s="76"/>
      <c r="C193" s="77" t="s">
        <v>243</v>
      </c>
      <c r="E193" s="78"/>
      <c r="F193" s="78"/>
      <c r="G193" s="78"/>
      <c r="H193" s="78"/>
      <c r="I193" s="79"/>
      <c r="J193" s="80"/>
    </row>
    <row r="194" spans="1:10" ht="16.5" x14ac:dyDescent="0.25">
      <c r="B194" s="81"/>
      <c r="C194" s="77" t="s">
        <v>244</v>
      </c>
    </row>
    <row r="195" spans="1:10" x14ac:dyDescent="0.25">
      <c r="H195" s="44">
        <f>H198-F198</f>
        <v>4372000</v>
      </c>
      <c r="I195" s="36" t="s">
        <v>245</v>
      </c>
    </row>
    <row r="196" spans="1:10" x14ac:dyDescent="0.25">
      <c r="A196" s="220" t="s">
        <v>1</v>
      </c>
      <c r="B196" s="220" t="s">
        <v>21</v>
      </c>
      <c r="C196" s="220"/>
      <c r="D196" s="220" t="s">
        <v>246</v>
      </c>
      <c r="E196" s="220" t="s">
        <v>23</v>
      </c>
      <c r="F196" s="220" t="s">
        <v>247</v>
      </c>
      <c r="G196" s="220" t="s">
        <v>23</v>
      </c>
      <c r="H196" s="220" t="s">
        <v>4</v>
      </c>
      <c r="I196" s="221" t="s">
        <v>37</v>
      </c>
      <c r="J196" s="221"/>
    </row>
    <row r="197" spans="1:10" x14ac:dyDescent="0.25">
      <c r="A197" s="220"/>
      <c r="B197" s="220"/>
      <c r="C197" s="220"/>
      <c r="D197" s="220"/>
      <c r="E197" s="220"/>
      <c r="F197" s="220"/>
      <c r="G197" s="220"/>
      <c r="H197" s="220"/>
      <c r="I197" s="221"/>
      <c r="J197" s="221"/>
    </row>
    <row r="198" spans="1:10" ht="16.5" x14ac:dyDescent="0.25">
      <c r="A198" s="82"/>
      <c r="B198" s="83"/>
      <c r="C198" s="83"/>
      <c r="D198" s="83"/>
      <c r="E198" s="83"/>
      <c r="F198" s="84">
        <f t="shared" ref="F198" si="4">SUM(F199:F228)</f>
        <v>398000</v>
      </c>
      <c r="G198" s="84"/>
      <c r="H198" s="84">
        <f>SUM(H199:H228)</f>
        <v>4770000</v>
      </c>
      <c r="I198" s="85">
        <f>I6+H198</f>
        <v>8868080</v>
      </c>
      <c r="J198" s="86" t="s">
        <v>248</v>
      </c>
    </row>
    <row r="199" spans="1:10" ht="16.5" x14ac:dyDescent="0.25">
      <c r="A199" s="87">
        <v>1</v>
      </c>
      <c r="B199" s="222" t="s">
        <v>249</v>
      </c>
      <c r="C199" s="222"/>
      <c r="D199" s="88">
        <v>570000</v>
      </c>
      <c r="E199" s="89">
        <v>43192</v>
      </c>
      <c r="F199" s="88"/>
      <c r="G199" s="89"/>
      <c r="H199" s="88">
        <f>D199-F199</f>
        <v>570000</v>
      </c>
      <c r="I199" s="222"/>
      <c r="J199" s="222"/>
    </row>
    <row r="200" spans="1:10" ht="16.5" x14ac:dyDescent="0.25">
      <c r="A200" s="87">
        <v>2</v>
      </c>
      <c r="B200" s="222" t="s">
        <v>250</v>
      </c>
      <c r="C200" s="222"/>
      <c r="D200" s="88">
        <v>1200000</v>
      </c>
      <c r="E200" s="89">
        <v>43192</v>
      </c>
      <c r="F200" s="88"/>
      <c r="G200" s="89"/>
      <c r="H200" s="88">
        <f t="shared" ref="H200:H228" si="5">D200-F200</f>
        <v>1200000</v>
      </c>
      <c r="I200" s="222"/>
      <c r="J200" s="222"/>
    </row>
    <row r="201" spans="1:10" ht="16.5" x14ac:dyDescent="0.25">
      <c r="A201" s="87">
        <v>3</v>
      </c>
      <c r="B201" s="222" t="s">
        <v>251</v>
      </c>
      <c r="C201" s="222"/>
      <c r="D201" s="88">
        <v>1800000</v>
      </c>
      <c r="E201" s="89">
        <v>43193</v>
      </c>
      <c r="F201" s="88"/>
      <c r="G201" s="89"/>
      <c r="H201" s="88">
        <f t="shared" si="5"/>
        <v>1800000</v>
      </c>
      <c r="I201" s="222"/>
      <c r="J201" s="222"/>
    </row>
    <row r="202" spans="1:10" ht="16.5" x14ac:dyDescent="0.25">
      <c r="A202" s="87">
        <v>4</v>
      </c>
      <c r="B202" s="222" t="s">
        <v>252</v>
      </c>
      <c r="C202" s="222"/>
      <c r="D202" s="88"/>
      <c r="E202" s="89">
        <v>43192</v>
      </c>
      <c r="F202" s="88">
        <v>140000</v>
      </c>
      <c r="G202" s="89"/>
      <c r="H202" s="88"/>
      <c r="I202" s="222"/>
      <c r="J202" s="222"/>
    </row>
    <row r="203" spans="1:10" ht="16.5" x14ac:dyDescent="0.25">
      <c r="A203" s="87">
        <v>5</v>
      </c>
      <c r="B203" s="222" t="s">
        <v>253</v>
      </c>
      <c r="C203" s="222"/>
      <c r="D203" s="88"/>
      <c r="E203" s="89">
        <v>43193</v>
      </c>
      <c r="F203" s="88">
        <v>258000</v>
      </c>
      <c r="G203" s="89"/>
      <c r="H203" s="88"/>
      <c r="I203" s="222"/>
      <c r="J203" s="222"/>
    </row>
    <row r="204" spans="1:10" ht="16.5" x14ac:dyDescent="0.25">
      <c r="A204" s="87">
        <v>6</v>
      </c>
      <c r="B204" s="222" t="s">
        <v>254</v>
      </c>
      <c r="C204" s="222"/>
      <c r="D204" s="88"/>
      <c r="E204" s="89"/>
      <c r="F204" s="88"/>
      <c r="G204" s="89"/>
      <c r="H204" s="88">
        <f t="shared" si="5"/>
        <v>0</v>
      </c>
      <c r="I204" s="222"/>
      <c r="J204" s="222"/>
    </row>
    <row r="205" spans="1:10" ht="16.5" x14ac:dyDescent="0.25">
      <c r="A205" s="87">
        <v>7</v>
      </c>
      <c r="B205" s="222" t="s">
        <v>250</v>
      </c>
      <c r="C205" s="222"/>
      <c r="D205" s="88">
        <v>1200000</v>
      </c>
      <c r="E205" s="89">
        <v>43195</v>
      </c>
      <c r="F205" s="88"/>
      <c r="G205" s="89"/>
      <c r="H205" s="88">
        <f t="shared" si="5"/>
        <v>1200000</v>
      </c>
      <c r="I205" s="222"/>
      <c r="J205" s="222"/>
    </row>
    <row r="206" spans="1:10" ht="16.5" x14ac:dyDescent="0.25">
      <c r="A206" s="87">
        <v>8</v>
      </c>
      <c r="B206" s="222"/>
      <c r="C206" s="222"/>
      <c r="D206" s="88"/>
      <c r="E206" s="89"/>
      <c r="F206" s="88"/>
      <c r="G206" s="89"/>
      <c r="H206" s="88">
        <f t="shared" si="5"/>
        <v>0</v>
      </c>
      <c r="I206" s="222"/>
      <c r="J206" s="222"/>
    </row>
    <row r="207" spans="1:10" ht="16.5" x14ac:dyDescent="0.25">
      <c r="A207" s="87">
        <v>9</v>
      </c>
      <c r="B207" s="222"/>
      <c r="C207" s="222"/>
      <c r="D207" s="88"/>
      <c r="E207" s="89"/>
      <c r="F207" s="88"/>
      <c r="G207" s="89"/>
      <c r="H207" s="88">
        <f t="shared" si="5"/>
        <v>0</v>
      </c>
      <c r="I207" s="222"/>
      <c r="J207" s="222"/>
    </row>
    <row r="208" spans="1:10" ht="16.5" x14ac:dyDescent="0.25">
      <c r="A208" s="87">
        <v>10</v>
      </c>
      <c r="B208" s="222"/>
      <c r="C208" s="222"/>
      <c r="D208" s="88"/>
      <c r="E208" s="89"/>
      <c r="F208" s="88"/>
      <c r="G208" s="89"/>
      <c r="H208" s="88">
        <f t="shared" si="5"/>
        <v>0</v>
      </c>
      <c r="I208" s="222"/>
      <c r="J208" s="222"/>
    </row>
    <row r="209" spans="1:10" ht="16.5" x14ac:dyDescent="0.25">
      <c r="A209" s="87">
        <v>11</v>
      </c>
      <c r="B209" s="222"/>
      <c r="C209" s="222"/>
      <c r="D209" s="88"/>
      <c r="E209" s="89"/>
      <c r="F209" s="88"/>
      <c r="G209" s="89"/>
      <c r="H209" s="88">
        <f t="shared" si="5"/>
        <v>0</v>
      </c>
      <c r="I209" s="222"/>
      <c r="J209" s="222"/>
    </row>
    <row r="210" spans="1:10" ht="16.5" x14ac:dyDescent="0.25">
      <c r="A210" s="87">
        <v>12</v>
      </c>
      <c r="B210" s="222"/>
      <c r="C210" s="222"/>
      <c r="D210" s="88"/>
      <c r="E210" s="89"/>
      <c r="F210" s="88"/>
      <c r="G210" s="89"/>
      <c r="H210" s="88">
        <f t="shared" si="5"/>
        <v>0</v>
      </c>
      <c r="I210" s="222"/>
      <c r="J210" s="222"/>
    </row>
    <row r="211" spans="1:10" ht="16.5" x14ac:dyDescent="0.25">
      <c r="A211" s="87">
        <v>13</v>
      </c>
      <c r="B211" s="222"/>
      <c r="C211" s="222"/>
      <c r="D211" s="88"/>
      <c r="E211" s="89"/>
      <c r="F211" s="88"/>
      <c r="G211" s="89"/>
      <c r="H211" s="88">
        <f t="shared" si="5"/>
        <v>0</v>
      </c>
      <c r="I211" s="222"/>
      <c r="J211" s="222"/>
    </row>
    <row r="212" spans="1:10" ht="16.5" x14ac:dyDescent="0.25">
      <c r="A212" s="87">
        <v>14</v>
      </c>
      <c r="B212" s="222"/>
      <c r="C212" s="222"/>
      <c r="D212" s="88"/>
      <c r="E212" s="89"/>
      <c r="F212" s="88"/>
      <c r="G212" s="89"/>
      <c r="H212" s="88">
        <f t="shared" si="5"/>
        <v>0</v>
      </c>
      <c r="I212" s="222"/>
      <c r="J212" s="222"/>
    </row>
    <row r="213" spans="1:10" ht="16.5" x14ac:dyDescent="0.25">
      <c r="A213" s="87">
        <v>15</v>
      </c>
      <c r="B213" s="222"/>
      <c r="C213" s="222"/>
      <c r="D213" s="88"/>
      <c r="E213" s="89"/>
      <c r="F213" s="88"/>
      <c r="G213" s="89"/>
      <c r="H213" s="88">
        <f t="shared" si="5"/>
        <v>0</v>
      </c>
      <c r="I213" s="222"/>
      <c r="J213" s="222"/>
    </row>
    <row r="214" spans="1:10" ht="16.5" x14ac:dyDescent="0.25">
      <c r="A214" s="87">
        <v>16</v>
      </c>
      <c r="B214" s="222"/>
      <c r="C214" s="222"/>
      <c r="D214" s="88"/>
      <c r="E214" s="89"/>
      <c r="F214" s="88"/>
      <c r="G214" s="89"/>
      <c r="H214" s="88">
        <f t="shared" si="5"/>
        <v>0</v>
      </c>
      <c r="I214" s="222"/>
      <c r="J214" s="222"/>
    </row>
    <row r="215" spans="1:10" ht="16.5" x14ac:dyDescent="0.25">
      <c r="A215" s="87">
        <v>17</v>
      </c>
      <c r="B215" s="222"/>
      <c r="C215" s="222"/>
      <c r="D215" s="88"/>
      <c r="E215" s="89"/>
      <c r="F215" s="88"/>
      <c r="G215" s="89"/>
      <c r="H215" s="88">
        <f t="shared" si="5"/>
        <v>0</v>
      </c>
      <c r="I215" s="222"/>
      <c r="J215" s="222"/>
    </row>
    <row r="216" spans="1:10" ht="16.5" x14ac:dyDescent="0.25">
      <c r="A216" s="87">
        <v>18</v>
      </c>
      <c r="B216" s="222"/>
      <c r="C216" s="222"/>
      <c r="D216" s="88"/>
      <c r="E216" s="89"/>
      <c r="F216" s="88"/>
      <c r="G216" s="89"/>
      <c r="H216" s="88">
        <f t="shared" si="5"/>
        <v>0</v>
      </c>
      <c r="I216" s="222"/>
      <c r="J216" s="222"/>
    </row>
    <row r="217" spans="1:10" ht="16.5" x14ac:dyDescent="0.25">
      <c r="A217" s="87">
        <v>19</v>
      </c>
      <c r="B217" s="222"/>
      <c r="C217" s="222"/>
      <c r="D217" s="88"/>
      <c r="E217" s="89"/>
      <c r="F217" s="88"/>
      <c r="G217" s="89"/>
      <c r="H217" s="88">
        <f t="shared" si="5"/>
        <v>0</v>
      </c>
      <c r="I217" s="222"/>
      <c r="J217" s="222"/>
    </row>
    <row r="218" spans="1:10" ht="16.5" x14ac:dyDescent="0.25">
      <c r="A218" s="87">
        <v>20</v>
      </c>
      <c r="B218" s="222"/>
      <c r="C218" s="222"/>
      <c r="D218" s="88"/>
      <c r="E218" s="89"/>
      <c r="F218" s="88"/>
      <c r="G218" s="89"/>
      <c r="H218" s="88">
        <f t="shared" si="5"/>
        <v>0</v>
      </c>
      <c r="I218" s="222"/>
      <c r="J218" s="222"/>
    </row>
    <row r="219" spans="1:10" ht="16.5" x14ac:dyDescent="0.25">
      <c r="A219" s="87">
        <v>21</v>
      </c>
      <c r="B219" s="223"/>
      <c r="C219" s="223"/>
      <c r="D219" s="88"/>
      <c r="E219" s="89"/>
      <c r="F219" s="88"/>
      <c r="G219" s="89"/>
      <c r="H219" s="88">
        <f t="shared" si="5"/>
        <v>0</v>
      </c>
      <c r="I219" s="222"/>
      <c r="J219" s="222"/>
    </row>
    <row r="220" spans="1:10" ht="16.5" x14ac:dyDescent="0.25">
      <c r="A220" s="87">
        <v>22</v>
      </c>
      <c r="B220" s="222"/>
      <c r="C220" s="222"/>
      <c r="D220" s="88"/>
      <c r="E220" s="89"/>
      <c r="F220" s="88"/>
      <c r="G220" s="89"/>
      <c r="H220" s="88">
        <f t="shared" si="5"/>
        <v>0</v>
      </c>
      <c r="I220" s="222"/>
      <c r="J220" s="222"/>
    </row>
    <row r="221" spans="1:10" ht="16.5" x14ac:dyDescent="0.25">
      <c r="A221" s="87">
        <v>23</v>
      </c>
      <c r="B221" s="222"/>
      <c r="C221" s="222"/>
      <c r="D221" s="88"/>
      <c r="E221" s="89"/>
      <c r="F221" s="88"/>
      <c r="G221" s="89"/>
      <c r="H221" s="88">
        <f t="shared" si="5"/>
        <v>0</v>
      </c>
      <c r="I221" s="222"/>
      <c r="J221" s="222"/>
    </row>
    <row r="222" spans="1:10" ht="16.5" x14ac:dyDescent="0.25">
      <c r="A222" s="87">
        <v>24</v>
      </c>
      <c r="B222" s="222"/>
      <c r="C222" s="222"/>
      <c r="D222" s="88"/>
      <c r="E222" s="89"/>
      <c r="F222" s="88"/>
      <c r="G222" s="89"/>
      <c r="H222" s="88">
        <f t="shared" si="5"/>
        <v>0</v>
      </c>
      <c r="I222" s="222"/>
      <c r="J222" s="222"/>
    </row>
    <row r="223" spans="1:10" ht="16.5" x14ac:dyDescent="0.25">
      <c r="A223" s="87">
        <v>25</v>
      </c>
      <c r="B223" s="222"/>
      <c r="C223" s="222"/>
      <c r="D223" s="88"/>
      <c r="E223" s="89"/>
      <c r="F223" s="88"/>
      <c r="G223" s="89"/>
      <c r="H223" s="88">
        <f t="shared" si="5"/>
        <v>0</v>
      </c>
      <c r="I223" s="222"/>
      <c r="J223" s="222"/>
    </row>
    <row r="224" spans="1:10" ht="16.5" x14ac:dyDescent="0.25">
      <c r="A224" s="87">
        <v>26</v>
      </c>
      <c r="B224" s="222"/>
      <c r="C224" s="222"/>
      <c r="D224" s="88"/>
      <c r="E224" s="89"/>
      <c r="F224" s="88"/>
      <c r="G224" s="89"/>
      <c r="H224" s="88">
        <f t="shared" si="5"/>
        <v>0</v>
      </c>
      <c r="I224" s="222"/>
      <c r="J224" s="222"/>
    </row>
    <row r="225" spans="1:10" ht="16.5" x14ac:dyDescent="0.25">
      <c r="A225" s="87">
        <v>27</v>
      </c>
      <c r="B225" s="222"/>
      <c r="C225" s="222"/>
      <c r="D225" s="88"/>
      <c r="E225" s="89"/>
      <c r="F225" s="88"/>
      <c r="G225" s="89"/>
      <c r="H225" s="88">
        <f t="shared" si="5"/>
        <v>0</v>
      </c>
      <c r="I225" s="222"/>
      <c r="J225" s="222"/>
    </row>
    <row r="226" spans="1:10" ht="16.5" x14ac:dyDescent="0.25">
      <c r="A226" s="87">
        <v>28</v>
      </c>
      <c r="B226" s="222"/>
      <c r="C226" s="222"/>
      <c r="D226" s="88"/>
      <c r="E226" s="89"/>
      <c r="F226" s="88"/>
      <c r="G226" s="89"/>
      <c r="H226" s="88">
        <f t="shared" si="5"/>
        <v>0</v>
      </c>
      <c r="I226" s="222"/>
      <c r="J226" s="222"/>
    </row>
    <row r="227" spans="1:10" ht="16.5" x14ac:dyDescent="0.25">
      <c r="A227" s="87">
        <v>29</v>
      </c>
      <c r="B227" s="222"/>
      <c r="C227" s="222"/>
      <c r="D227" s="88"/>
      <c r="E227" s="89"/>
      <c r="F227" s="88"/>
      <c r="G227" s="89"/>
      <c r="H227" s="88">
        <f t="shared" si="5"/>
        <v>0</v>
      </c>
      <c r="I227" s="222"/>
      <c r="J227" s="222"/>
    </row>
    <row r="228" spans="1:10" ht="16.5" x14ac:dyDescent="0.25">
      <c r="A228" s="87">
        <v>30</v>
      </c>
      <c r="B228" s="222"/>
      <c r="C228" s="222"/>
      <c r="D228" s="88"/>
      <c r="E228" s="89"/>
      <c r="F228" s="88"/>
      <c r="G228" s="89"/>
      <c r="H228" s="88">
        <f t="shared" si="5"/>
        <v>0</v>
      </c>
      <c r="I228" s="222"/>
      <c r="J228" s="222"/>
    </row>
  </sheetData>
  <autoFilter ref="A10:D11"/>
  <mergeCells count="86">
    <mergeCell ref="B228:C228"/>
    <mergeCell ref="I228:J228"/>
    <mergeCell ref="B225:C225"/>
    <mergeCell ref="I225:J225"/>
    <mergeCell ref="B226:C226"/>
    <mergeCell ref="I226:J226"/>
    <mergeCell ref="B227:C227"/>
    <mergeCell ref="I227:J227"/>
    <mergeCell ref="B222:C222"/>
    <mergeCell ref="I222:J222"/>
    <mergeCell ref="B223:C223"/>
    <mergeCell ref="I223:J223"/>
    <mergeCell ref="B224:C224"/>
    <mergeCell ref="I224:J224"/>
    <mergeCell ref="B219:C219"/>
    <mergeCell ref="I219:J219"/>
    <mergeCell ref="B220:C220"/>
    <mergeCell ref="I220:J220"/>
    <mergeCell ref="B221:C221"/>
    <mergeCell ref="I221:J221"/>
    <mergeCell ref="B216:C216"/>
    <mergeCell ref="I216:J216"/>
    <mergeCell ref="B217:C217"/>
    <mergeCell ref="I217:J217"/>
    <mergeCell ref="B218:C218"/>
    <mergeCell ref="I218:J218"/>
    <mergeCell ref="B213:C213"/>
    <mergeCell ref="I213:J213"/>
    <mergeCell ref="B214:C214"/>
    <mergeCell ref="I214:J214"/>
    <mergeCell ref="B215:C215"/>
    <mergeCell ref="I215:J215"/>
    <mergeCell ref="B210:C210"/>
    <mergeCell ref="I210:J210"/>
    <mergeCell ref="B211:C211"/>
    <mergeCell ref="I211:J211"/>
    <mergeCell ref="B212:C212"/>
    <mergeCell ref="I212:J212"/>
    <mergeCell ref="B207:C207"/>
    <mergeCell ref="I207:J207"/>
    <mergeCell ref="B208:C208"/>
    <mergeCell ref="I208:J208"/>
    <mergeCell ref="B209:C209"/>
    <mergeCell ref="I209:J209"/>
    <mergeCell ref="B204:C204"/>
    <mergeCell ref="I204:J204"/>
    <mergeCell ref="B205:C205"/>
    <mergeCell ref="I205:J205"/>
    <mergeCell ref="B206:C206"/>
    <mergeCell ref="I206:J206"/>
    <mergeCell ref="B201:C201"/>
    <mergeCell ref="I201:J201"/>
    <mergeCell ref="B202:C202"/>
    <mergeCell ref="I202:J202"/>
    <mergeCell ref="B203:C203"/>
    <mergeCell ref="I203:J203"/>
    <mergeCell ref="H196:H197"/>
    <mergeCell ref="I196:J197"/>
    <mergeCell ref="B199:C199"/>
    <mergeCell ref="I199:J199"/>
    <mergeCell ref="B200:C200"/>
    <mergeCell ref="I200:J200"/>
    <mergeCell ref="G196:G197"/>
    <mergeCell ref="A196:A197"/>
    <mergeCell ref="B196:C197"/>
    <mergeCell ref="D196:D197"/>
    <mergeCell ref="E196:E197"/>
    <mergeCell ref="F196:F197"/>
    <mergeCell ref="C64:C65"/>
    <mergeCell ref="H64:H65"/>
    <mergeCell ref="J64:J65"/>
    <mergeCell ref="C3:I4"/>
    <mergeCell ref="C5:I5"/>
    <mergeCell ref="F10:F11"/>
    <mergeCell ref="G10:G11"/>
    <mergeCell ref="H10:H11"/>
    <mergeCell ref="I10:I11"/>
    <mergeCell ref="J10:J11"/>
    <mergeCell ref="C44:C45"/>
    <mergeCell ref="H44:H45"/>
    <mergeCell ref="J44:J45"/>
    <mergeCell ref="A10:A11"/>
    <mergeCell ref="B10:B11"/>
    <mergeCell ref="C10:C11"/>
    <mergeCell ref="D10:D11"/>
    <mergeCell ref="E10:E11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topLeftCell="A7" zoomScale="120" zoomScaleNormal="120" workbookViewId="0">
      <selection activeCell="C18" sqref="C18"/>
    </sheetView>
  </sheetViews>
  <sheetFormatPr defaultRowHeight="15.75" x14ac:dyDescent="0.25"/>
  <cols>
    <col min="1" max="1" width="3.28515625" style="18" bestFit="1" customWidth="1"/>
    <col min="2" max="2" width="13.28515625" style="130" bestFit="1" customWidth="1"/>
    <col min="3" max="3" width="37.7109375" style="18" customWidth="1"/>
    <col min="4" max="4" width="15.140625" style="18" customWidth="1"/>
    <col min="5" max="5" width="14.42578125" style="18" customWidth="1"/>
    <col min="6" max="6" width="16.140625" style="18" customWidth="1"/>
    <col min="7" max="16384" width="9.140625" style="18"/>
  </cols>
  <sheetData>
    <row r="2" spans="1:6" s="128" customFormat="1" ht="27" customHeight="1" x14ac:dyDescent="0.4">
      <c r="A2" s="224" t="s">
        <v>255</v>
      </c>
      <c r="B2" s="224"/>
      <c r="C2" s="224"/>
      <c r="D2" s="224"/>
      <c r="E2" s="224"/>
      <c r="F2" s="224"/>
    </row>
    <row r="4" spans="1:6" s="125" customFormat="1" ht="47.25" x14ac:dyDescent="0.25">
      <c r="A4" s="35" t="s">
        <v>298</v>
      </c>
      <c r="B4" s="129" t="s">
        <v>23</v>
      </c>
      <c r="C4" s="35" t="s">
        <v>21</v>
      </c>
      <c r="D4" s="35" t="s">
        <v>53</v>
      </c>
      <c r="E4" s="35" t="s">
        <v>54</v>
      </c>
      <c r="F4" s="35" t="s">
        <v>55</v>
      </c>
    </row>
    <row r="5" spans="1:6" s="133" customFormat="1" x14ac:dyDescent="0.25">
      <c r="A5" s="91"/>
      <c r="B5" s="131" t="s">
        <v>256</v>
      </c>
      <c r="C5" s="91"/>
      <c r="D5" s="132">
        <f>SUM(D7:D29)</f>
        <v>56714652</v>
      </c>
      <c r="E5" s="132">
        <f>SUM(E7:E29)</f>
        <v>5985931</v>
      </c>
      <c r="F5" s="132">
        <f>SUM(F6:F29)</f>
        <v>63450583</v>
      </c>
    </row>
    <row r="6" spans="1:6" ht="31.5" customHeight="1" thickBot="1" x14ac:dyDescent="0.3">
      <c r="A6" s="160">
        <v>1</v>
      </c>
      <c r="B6" s="165">
        <v>43256</v>
      </c>
      <c r="C6" s="168" t="s">
        <v>327</v>
      </c>
      <c r="D6" s="90">
        <v>750000</v>
      </c>
      <c r="E6" s="90"/>
      <c r="F6" s="134">
        <f t="shared" ref="F6" si="0">SUM(D6:E6)</f>
        <v>750000</v>
      </c>
    </row>
    <row r="7" spans="1:6" ht="20.25" customHeight="1" x14ac:dyDescent="0.25">
      <c r="A7" s="160">
        <v>2</v>
      </c>
      <c r="B7" s="165">
        <v>43257</v>
      </c>
      <c r="C7" s="167" t="s">
        <v>315</v>
      </c>
      <c r="D7" s="90">
        <v>363000</v>
      </c>
      <c r="E7" s="33"/>
      <c r="F7" s="134">
        <f>SUM(D7:E7)</f>
        <v>363000</v>
      </c>
    </row>
    <row r="8" spans="1:6" ht="18" customHeight="1" x14ac:dyDescent="0.25">
      <c r="A8" s="160">
        <v>3</v>
      </c>
      <c r="B8" s="165">
        <v>43258</v>
      </c>
      <c r="C8" s="168" t="s">
        <v>326</v>
      </c>
      <c r="D8" s="90">
        <v>350000</v>
      </c>
      <c r="E8" s="33"/>
      <c r="F8" s="134">
        <f t="shared" ref="F8:F29" si="1">SUM(D8:E8)</f>
        <v>350000</v>
      </c>
    </row>
    <row r="9" spans="1:6" ht="21.75" customHeight="1" x14ac:dyDescent="0.25">
      <c r="A9" s="160">
        <v>4</v>
      </c>
      <c r="B9" s="165">
        <v>43262</v>
      </c>
      <c r="C9" s="168" t="s">
        <v>324</v>
      </c>
      <c r="D9" s="90">
        <v>140000</v>
      </c>
      <c r="E9" s="90"/>
      <c r="F9" s="134">
        <f t="shared" si="1"/>
        <v>140000</v>
      </c>
    </row>
    <row r="10" spans="1:6" ht="27" customHeight="1" x14ac:dyDescent="0.25">
      <c r="A10" s="160">
        <v>5</v>
      </c>
      <c r="B10" s="165">
        <v>43262</v>
      </c>
      <c r="C10" s="168" t="s">
        <v>338</v>
      </c>
      <c r="D10" s="90">
        <v>200000</v>
      </c>
      <c r="E10" s="90"/>
      <c r="F10" s="134">
        <f t="shared" si="1"/>
        <v>200000</v>
      </c>
    </row>
    <row r="11" spans="1:6" ht="31.5" customHeight="1" x14ac:dyDescent="0.25">
      <c r="A11" s="160">
        <v>6</v>
      </c>
      <c r="B11" s="165">
        <v>43262</v>
      </c>
      <c r="C11" s="168" t="s">
        <v>328</v>
      </c>
      <c r="D11" s="90">
        <v>23481900</v>
      </c>
      <c r="E11" s="90">
        <v>2348190</v>
      </c>
      <c r="F11" s="134">
        <f t="shared" si="1"/>
        <v>25830090</v>
      </c>
    </row>
    <row r="12" spans="1:6" ht="29.25" customHeight="1" x14ac:dyDescent="0.25">
      <c r="A12" s="160">
        <v>7</v>
      </c>
      <c r="B12" s="165">
        <v>43262</v>
      </c>
      <c r="C12" s="168" t="s">
        <v>321</v>
      </c>
      <c r="D12" s="90">
        <v>18561312</v>
      </c>
      <c r="E12" s="90">
        <v>2784197</v>
      </c>
      <c r="F12" s="134">
        <f t="shared" si="1"/>
        <v>21345509</v>
      </c>
    </row>
    <row r="13" spans="1:6" ht="18" customHeight="1" x14ac:dyDescent="0.25">
      <c r="A13" s="160">
        <v>8</v>
      </c>
      <c r="B13" s="165">
        <v>43262</v>
      </c>
      <c r="C13" s="168" t="s">
        <v>322</v>
      </c>
      <c r="D13" s="90">
        <v>8535440</v>
      </c>
      <c r="E13" s="90">
        <v>853544</v>
      </c>
      <c r="F13" s="134">
        <f t="shared" si="1"/>
        <v>9388984</v>
      </c>
    </row>
    <row r="14" spans="1:6" x14ac:dyDescent="0.25">
      <c r="A14" s="160">
        <v>9</v>
      </c>
      <c r="B14" s="165">
        <v>43263</v>
      </c>
      <c r="C14" s="168" t="s">
        <v>329</v>
      </c>
      <c r="D14" s="90">
        <v>212000</v>
      </c>
      <c r="E14" s="90"/>
      <c r="F14" s="134">
        <f t="shared" si="1"/>
        <v>212000</v>
      </c>
    </row>
    <row r="15" spans="1:6" ht="31.5" customHeight="1" x14ac:dyDescent="0.25">
      <c r="A15" s="160">
        <v>10</v>
      </c>
      <c r="B15" s="165">
        <v>43266</v>
      </c>
      <c r="C15" s="168" t="s">
        <v>330</v>
      </c>
      <c r="D15" s="90">
        <v>1600000</v>
      </c>
      <c r="E15" s="90"/>
      <c r="F15" s="134">
        <f t="shared" si="1"/>
        <v>1600000</v>
      </c>
    </row>
    <row r="16" spans="1:6" ht="19.5" customHeight="1" x14ac:dyDescent="0.25">
      <c r="A16" s="160">
        <v>11</v>
      </c>
      <c r="B16" s="165">
        <v>43269</v>
      </c>
      <c r="C16" s="168" t="s">
        <v>323</v>
      </c>
      <c r="D16" s="90">
        <v>286000</v>
      </c>
      <c r="E16" s="33"/>
      <c r="F16" s="134">
        <f t="shared" si="1"/>
        <v>286000</v>
      </c>
    </row>
    <row r="17" spans="1:6" ht="17.25" customHeight="1" x14ac:dyDescent="0.25">
      <c r="A17" s="160">
        <v>12</v>
      </c>
      <c r="B17" s="165">
        <v>43269</v>
      </c>
      <c r="C17" s="168" t="s">
        <v>331</v>
      </c>
      <c r="D17" s="126">
        <v>400000</v>
      </c>
      <c r="E17" s="127"/>
      <c r="F17" s="134">
        <f t="shared" si="1"/>
        <v>400000</v>
      </c>
    </row>
    <row r="18" spans="1:6" ht="29.25" customHeight="1" x14ac:dyDescent="0.25">
      <c r="A18" s="160">
        <v>13</v>
      </c>
      <c r="B18" s="165">
        <v>43271</v>
      </c>
      <c r="C18" s="168" t="s">
        <v>332</v>
      </c>
      <c r="D18" s="126">
        <v>200000</v>
      </c>
      <c r="E18" s="127"/>
      <c r="F18" s="134">
        <f t="shared" si="1"/>
        <v>200000</v>
      </c>
    </row>
    <row r="19" spans="1:6" ht="34.5" customHeight="1" x14ac:dyDescent="0.25">
      <c r="A19" s="160">
        <v>14</v>
      </c>
      <c r="B19" s="165">
        <v>43272</v>
      </c>
      <c r="C19" s="168" t="s">
        <v>333</v>
      </c>
      <c r="D19" s="126">
        <v>800000</v>
      </c>
      <c r="E19" s="127"/>
      <c r="F19" s="134">
        <f t="shared" si="1"/>
        <v>800000</v>
      </c>
    </row>
    <row r="20" spans="1:6" x14ac:dyDescent="0.25">
      <c r="A20" s="160">
        <v>15</v>
      </c>
      <c r="B20" s="165">
        <v>43276</v>
      </c>
      <c r="C20" s="169" t="s">
        <v>325</v>
      </c>
      <c r="D20" s="126">
        <v>82000</v>
      </c>
      <c r="E20" s="127"/>
      <c r="F20" s="134">
        <f t="shared" si="1"/>
        <v>82000</v>
      </c>
    </row>
    <row r="21" spans="1:6" x14ac:dyDescent="0.25">
      <c r="A21" s="160">
        <v>16</v>
      </c>
      <c r="B21" s="165">
        <v>43277</v>
      </c>
      <c r="C21" s="168" t="s">
        <v>337</v>
      </c>
      <c r="D21" s="126">
        <v>133000</v>
      </c>
      <c r="E21" s="127"/>
      <c r="F21" s="134">
        <f t="shared" si="1"/>
        <v>133000</v>
      </c>
    </row>
    <row r="22" spans="1:6" ht="31.5" x14ac:dyDescent="0.25">
      <c r="A22" s="160">
        <v>17</v>
      </c>
      <c r="B22" s="165">
        <v>43278</v>
      </c>
      <c r="C22" s="168" t="s">
        <v>334</v>
      </c>
      <c r="D22" s="126">
        <v>300000</v>
      </c>
      <c r="E22" s="127"/>
      <c r="F22" s="134">
        <f t="shared" si="1"/>
        <v>300000</v>
      </c>
    </row>
    <row r="23" spans="1:6" x14ac:dyDescent="0.25">
      <c r="A23" s="160">
        <v>18</v>
      </c>
      <c r="B23" s="165">
        <v>43278</v>
      </c>
      <c r="C23" s="169" t="s">
        <v>335</v>
      </c>
      <c r="D23" s="126">
        <v>70000</v>
      </c>
      <c r="E23" s="127"/>
      <c r="F23" s="134">
        <f t="shared" si="1"/>
        <v>70000</v>
      </c>
    </row>
    <row r="24" spans="1:6" ht="31.5" x14ac:dyDescent="0.25">
      <c r="A24" s="160">
        <v>19</v>
      </c>
      <c r="B24" s="165">
        <v>43278</v>
      </c>
      <c r="C24" s="168" t="s">
        <v>336</v>
      </c>
      <c r="D24" s="90">
        <v>100000</v>
      </c>
      <c r="E24" s="127"/>
      <c r="F24" s="134">
        <f t="shared" si="1"/>
        <v>100000</v>
      </c>
    </row>
    <row r="25" spans="1:6" x14ac:dyDescent="0.25">
      <c r="A25" s="160">
        <v>20</v>
      </c>
      <c r="B25" s="165"/>
      <c r="C25" s="169" t="s">
        <v>339</v>
      </c>
      <c r="D25" s="126">
        <v>900000</v>
      </c>
      <c r="E25" s="127"/>
      <c r="F25" s="134">
        <f t="shared" si="1"/>
        <v>900000</v>
      </c>
    </row>
    <row r="26" spans="1:6" x14ac:dyDescent="0.25">
      <c r="A26" s="160">
        <v>21</v>
      </c>
      <c r="B26" s="165"/>
      <c r="C26" s="169"/>
      <c r="D26" s="126"/>
      <c r="E26" s="127"/>
      <c r="F26" s="134">
        <f t="shared" si="1"/>
        <v>0</v>
      </c>
    </row>
    <row r="27" spans="1:6" x14ac:dyDescent="0.25">
      <c r="A27" s="160">
        <v>22</v>
      </c>
      <c r="B27" s="166"/>
      <c r="C27" s="168"/>
      <c r="D27" s="126"/>
      <c r="E27" s="127"/>
      <c r="F27" s="134">
        <f t="shared" si="1"/>
        <v>0</v>
      </c>
    </row>
    <row r="28" spans="1:6" x14ac:dyDescent="0.25">
      <c r="A28" s="160">
        <v>23</v>
      </c>
      <c r="B28" s="166"/>
      <c r="C28" s="169"/>
      <c r="D28" s="126"/>
      <c r="E28" s="127"/>
      <c r="F28" s="134">
        <f t="shared" si="1"/>
        <v>0</v>
      </c>
    </row>
    <row r="29" spans="1:6" x14ac:dyDescent="0.25">
      <c r="A29" s="160">
        <v>24</v>
      </c>
      <c r="B29" s="166"/>
      <c r="C29" s="169"/>
      <c r="D29" s="126"/>
      <c r="E29" s="127"/>
      <c r="F29" s="134">
        <f t="shared" si="1"/>
        <v>0</v>
      </c>
    </row>
    <row r="30" spans="1:6" x14ac:dyDescent="0.25">
      <c r="A30" s="160"/>
    </row>
  </sheetData>
  <autoFilter ref="A5:F16"/>
  <mergeCells count="1"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TỔNG</vt:lpstr>
      <vt:lpstr>Sheet1</vt:lpstr>
      <vt:lpstr>TIỀN THU PHÍ</vt:lpstr>
      <vt:lpstr>THU PHI TONG HOP</vt:lpstr>
      <vt:lpstr>PHÍ OTO</vt:lpstr>
      <vt:lpstr>Thẻ từ</vt:lpstr>
      <vt:lpstr>PHÍ VÉ XE</vt:lpstr>
      <vt:lpstr>TH 04.2018</vt:lpstr>
      <vt:lpstr>Khoản chi T4</vt:lpstr>
      <vt:lpstr>KIỂM KÊ</vt:lpstr>
      <vt:lpstr>'TIỀN THU PHÍ'!Print_Titles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cp:lastPrinted>2018-07-08T15:48:27Z</cp:lastPrinted>
  <dcterms:created xsi:type="dcterms:W3CDTF">2018-03-28T02:47:39Z</dcterms:created>
  <dcterms:modified xsi:type="dcterms:W3CDTF">2018-07-08T16:05:24Z</dcterms:modified>
</cp:coreProperties>
</file>