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Faculdade\4° Período\COM210 - Engenharia de Software I\ProjetoFinal\"/>
    </mc:Choice>
  </mc:AlternateContent>
  <bookViews>
    <workbookView xWindow="0" yWindow="0" windowWidth="20490" windowHeight="753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D13" i="3" l="1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D6" i="5"/>
  <c r="D29" i="5" s="1"/>
  <c r="G36" i="4"/>
  <c r="E22" i="4"/>
  <c r="B40" i="3"/>
  <c r="D9" i="3"/>
  <c r="C18" i="2"/>
  <c r="D9" i="2"/>
  <c r="D8" i="2"/>
  <c r="D7" i="2"/>
  <c r="D7" i="3" l="1"/>
  <c r="D8" i="3"/>
  <c r="L6" i="5"/>
  <c r="E14" i="1" s="1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7" i="1" s="1"/>
  <c r="K15" i="1"/>
  <c r="K14" i="1"/>
  <c r="L31" i="5"/>
  <c r="K13" i="1"/>
  <c r="J18" i="1" l="1"/>
  <c r="J20" i="1"/>
  <c r="J14" i="1"/>
  <c r="J16" i="1"/>
  <c r="J15" i="1"/>
  <c r="J19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<sst xmlns="http://schemas.openxmlformats.org/spreadsheetml/2006/main" count="164" uniqueCount="137">
  <si>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</si>
  <si>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</si>
  <si>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</si>
  <si>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</si>
  <si>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</si>
  <si>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</si>
  <si>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</si>
  <si>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</si>
  <si>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</si>
  <si>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</si>
  <si>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</si>
  <si>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</si>
  <si>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</si>
  <si>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</si>
  <si>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</si>
  <si>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</si>
  <si>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</si>
  <si>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</si>
  <si>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</si>
  <si>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</si>
  <si>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</si>
  <si>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</si>
  <si>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</si>
  <si>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</si>
  <si>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</si>
  <si>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</si>
  <si>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</si>
  <si>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</si>
  <si>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</si>
  <si>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</si>
  <si>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</si>
  <si>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</si>
  <si>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</si>
  <si>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</si>
  <si>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</si>
  <si>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</si>
  <si>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</si>
  <si>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</si>
  <si>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</si>
  <si>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</si>
  <si>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</si>
  <si>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</si>
  <si>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</si>
  <si>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</si>
  <si>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</si>
  <si>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</si>
  <si>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</si>
  <si>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</si>
  <si>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</si>
  <si>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</si>
  <si>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</si>
  <si>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</si>
  <si>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</si>
  <si>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</si>
  <si>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</si>
  <si>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</si>
  <si>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</si>
  <si>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</si>
  <si>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</si>
  <si>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</si>
  <si>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</si>
  <si>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</si>
  <si>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</si>
  <si>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</si>
  <si>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</si>
  <si>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</si>
  <si>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</si>
  <si>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</si>
  <si>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</si>
  <si>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</si>
  <si>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</si>
  <si>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</si>
  <si>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</si>
  <si>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</si>
  <si>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</si>
  <si>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</si>
  <si>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</si>
  <si>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</si>
  <si>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</si>
  <si>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</si>
  <si>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</si>
  <si>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</si>
  <si>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</si>
  <si>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</si>
  <si>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</si>
  <si>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</si>
  <si>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</si>
  <si>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</si>
  <si>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</si>
  <si>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</si>
  <si>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</si>
  <si>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</si>
  <si>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</si>
  <si>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</si>
  <si>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</si>
  <si>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</si>
  <si>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</si>
  <si>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</si>
  <si>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</si>
  <si>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</si>
  <si>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</si>
  <si>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</si>
  <si>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</si>
  <si>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</si>
  <si>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</si>
  <si>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</si>
  <si>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</si>
  <si>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</si>
  <si>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</si>
  <si>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</si>
  <si>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</si>
  <si>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</si>
  <si>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</si>
  <si>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</si>
  <si>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[RFC01] Controlar Usuários</t>
  </si>
  <si>
    <t>Administrador</t>
  </si>
  <si>
    <t>1.0</t>
  </si>
  <si>
    <t>Sala de Aula</t>
  </si>
  <si>
    <t>Grupo 1</t>
  </si>
  <si>
    <t>Alunos</t>
  </si>
  <si>
    <t>Professores</t>
  </si>
  <si>
    <t>[RFC02] Controlar Estudantes</t>
  </si>
  <si>
    <t>[RFC03] Controlar Professores</t>
  </si>
  <si>
    <t>[RFC04] Controlar Curso</t>
  </si>
  <si>
    <t>[RFC05] Controlar Matéria</t>
  </si>
  <si>
    <t>[RFC06] Controlar Tópicos</t>
  </si>
  <si>
    <t>[RFC07] Controlar Questões</t>
  </si>
  <si>
    <t>[RFC08] Controlar Grupo de estudo</t>
  </si>
  <si>
    <t>[RFC09] Ranking</t>
  </si>
  <si>
    <t>[RFC10] Relatório de questões</t>
  </si>
  <si>
    <t>Perfil Estudante e Professor</t>
  </si>
  <si>
    <t>Estudantes</t>
  </si>
  <si>
    <t>Curso</t>
  </si>
  <si>
    <t>Curso, matéria</t>
  </si>
  <si>
    <t>Curso, matéria, tópicos</t>
  </si>
  <si>
    <t>Curso, matéria, estudantes</t>
  </si>
  <si>
    <t>Curso, matéria, tópicos, questões, estudantes, professores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</si>
</sst>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zoomScaleNormal="100" workbookViewId="0">
      <selection activeCell="G38" sqref="G38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7.28515625" style="1" customWidth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2" t="s">
        <v>0</v>
      </c>
      <c r="C3" s="122"/>
      <c r="D3" s="122"/>
      <c r="E3" s="122"/>
      <c r="F3" s="122"/>
      <c r="G3" s="122"/>
      <c r="H3" s="122"/>
      <c r="I3" s="122"/>
      <c r="J3" s="122"/>
      <c r="K3" s="2"/>
      <c r="L3"/>
      <c r="M3"/>
    </row>
    <row r="4" spans="1:13" ht="15.75" x14ac:dyDescent="0.2">
      <c r="A4" s="2"/>
      <c r="B4" s="122"/>
      <c r="C4" s="122"/>
      <c r="D4" s="122"/>
      <c r="E4" s="122"/>
      <c r="F4" s="122"/>
      <c r="G4" s="122"/>
      <c r="H4" s="122"/>
      <c r="I4" s="122"/>
      <c r="J4" s="122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3" t="s">
        <v>1</v>
      </c>
      <c r="C6" s="123"/>
      <c r="D6" s="124" t="s">
        <v>117</v>
      </c>
      <c r="E6" s="124"/>
      <c r="F6" s="124"/>
      <c r="G6" s="124"/>
      <c r="H6" s="124"/>
      <c r="I6" s="124"/>
      <c r="J6"/>
      <c r="K6"/>
      <c r="L6"/>
      <c r="M6"/>
    </row>
    <row r="7" spans="1:13" x14ac:dyDescent="0.2">
      <c r="B7" s="118" t="s">
        <v>2</v>
      </c>
      <c r="C7" s="118"/>
      <c r="D7" s="125" t="s">
        <v>118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7" t="s">
        <v>3</v>
      </c>
      <c r="C8" s="117"/>
      <c r="D8" s="107">
        <v>42654</v>
      </c>
      <c r="E8" s="4"/>
      <c r="F8" s="118" t="s">
        <v>4</v>
      </c>
      <c r="G8" s="118"/>
      <c r="H8" s="3" t="s">
        <v>116</v>
      </c>
      <c r="I8" s="4"/>
      <c r="J8"/>
      <c r="K8"/>
      <c r="L8"/>
      <c r="M8"/>
    </row>
    <row r="9" spans="1:13" x14ac:dyDescent="0.2">
      <c r="B9"/>
      <c r="C9" s="5"/>
      <c r="D9" s="119"/>
      <c r="E9" s="119"/>
      <c r="F9" s="119"/>
      <c r="G9" s="119"/>
      <c r="H9" s="119"/>
      <c r="I9" s="119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0" t="s">
        <v>5</v>
      </c>
      <c r="C12" s="120"/>
      <c r="D12" s="120"/>
      <c r="E12" s="120"/>
      <c r="F12"/>
      <c r="G12" s="121" t="s">
        <v>6</v>
      </c>
      <c r="H12" s="121"/>
      <c r="I12" s="121"/>
      <c r="J12" s="7" t="s">
        <v>7</v>
      </c>
      <c r="K12" s="7" t="s">
        <v>8</v>
      </c>
      <c r="L12"/>
      <c r="M12" s="8"/>
    </row>
    <row r="13" spans="1:13" x14ac:dyDescent="0.2">
      <c r="B13" s="114" t="s">
        <v>9</v>
      </c>
      <c r="C13" s="114"/>
      <c r="D13" s="114"/>
      <c r="E13" s="9">
        <f>Atores!D10+'RFS ou RFC'!D10</f>
        <v>43</v>
      </c>
      <c r="F13"/>
      <c r="G13" s="114" t="s">
        <v>10</v>
      </c>
      <c r="H13" s="114"/>
      <c r="I13" s="114"/>
      <c r="J13" s="10">
        <f t="shared" ref="J13:J20" si="0">$E$13*$E$14*K13</f>
        <v>16.053333333333335</v>
      </c>
      <c r="K13" s="11">
        <f>dadoshistoricos!E31</f>
        <v>4.6666666666666669E-2</v>
      </c>
      <c r="L13"/>
      <c r="M13" s="12"/>
    </row>
    <row r="14" spans="1:13" x14ac:dyDescent="0.2">
      <c r="B14" s="115" t="s">
        <v>113</v>
      </c>
      <c r="C14" s="115"/>
      <c r="D14" s="115"/>
      <c r="E14" s="13">
        <f>dadoshistoricos!L30</f>
        <v>8</v>
      </c>
      <c r="F14"/>
      <c r="G14" s="113" t="s">
        <v>11</v>
      </c>
      <c r="H14" s="113"/>
      <c r="I14" s="113"/>
      <c r="J14" s="14">
        <f t="shared" si="0"/>
        <v>56.568888888888893</v>
      </c>
      <c r="K14" s="15">
        <f>dadoshistoricos!F31*0.8</f>
        <v>0.16444444444444445</v>
      </c>
      <c r="L14"/>
      <c r="M14" s="12"/>
    </row>
    <row r="15" spans="1:13" x14ac:dyDescent="0.2">
      <c r="B15" s="116"/>
      <c r="C15" s="116"/>
      <c r="D15" s="116"/>
      <c r="F15"/>
      <c r="G15" s="113" t="s">
        <v>12</v>
      </c>
      <c r="H15" s="113"/>
      <c r="I15" s="113"/>
      <c r="J15" s="14">
        <f t="shared" si="0"/>
        <v>14.142222222222223</v>
      </c>
      <c r="K15" s="16">
        <f>dadoshistoricos!F31*0.2</f>
        <v>4.1111111111111112E-2</v>
      </c>
      <c r="L15"/>
      <c r="M15" s="12"/>
    </row>
    <row r="16" spans="1:13" x14ac:dyDescent="0.2">
      <c r="B16" s="112"/>
      <c r="C16" s="112"/>
      <c r="D16" s="112"/>
      <c r="E16"/>
      <c r="F16"/>
      <c r="G16" s="113" t="s">
        <v>13</v>
      </c>
      <c r="H16" s="113"/>
      <c r="I16" s="113"/>
      <c r="J16" s="14">
        <f t="shared" si="0"/>
        <v>22.933333333333334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8" t="s">
        <v>14</v>
      </c>
      <c r="H17" s="108"/>
      <c r="I17" s="108"/>
      <c r="J17" s="14">
        <f t="shared" si="0"/>
        <v>191.11111111111111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8" t="s">
        <v>15</v>
      </c>
      <c r="H18" s="108"/>
      <c r="I18" s="108"/>
      <c r="J18" s="14">
        <f t="shared" si="0"/>
        <v>7.6444444444444448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8" t="s">
        <v>16</v>
      </c>
      <c r="H19" s="108"/>
      <c r="I19" s="108"/>
      <c r="J19" s="14">
        <f t="shared" si="0"/>
        <v>23.315555555555559</v>
      </c>
      <c r="K19" s="16">
        <f>dadoshistoricos!J31</f>
        <v>6.7777777777777784E-2</v>
      </c>
      <c r="L19" s="12"/>
    </row>
    <row r="20" spans="2:13" x14ac:dyDescent="0.2">
      <c r="B20" s="17" t="s">
        <v>17</v>
      </c>
      <c r="C20" s="17"/>
      <c r="D20" s="17"/>
      <c r="E20" s="17"/>
      <c r="F20" s="17"/>
      <c r="G20" s="108" t="s">
        <v>18</v>
      </c>
      <c r="H20" s="108"/>
      <c r="I20" s="108"/>
      <c r="J20" s="14">
        <f t="shared" si="0"/>
        <v>12.231111111111112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9" t="s">
        <v>19</v>
      </c>
      <c r="H21" s="109"/>
      <c r="I21" s="109"/>
      <c r="J21" s="18">
        <f>SUM(J13:J20)</f>
        <v>343.99999999999994</v>
      </c>
      <c r="K21" s="19">
        <f>SUM(K13:K20)</f>
        <v>1</v>
      </c>
      <c r="L21" s="12"/>
    </row>
    <row r="22" spans="2:13" x14ac:dyDescent="0.2">
      <c r="B22" s="110" t="s">
        <v>20</v>
      </c>
      <c r="C22" s="110"/>
      <c r="D22" s="110"/>
      <c r="E22" s="110"/>
      <c r="F22" s="110"/>
      <c r="G22" s="110"/>
      <c r="H22" s="110"/>
      <c r="I22" s="110"/>
      <c r="J22" s="110"/>
      <c r="L22" s="12"/>
    </row>
    <row r="23" spans="2:13" ht="12.75" customHeight="1" x14ac:dyDescent="0.2">
      <c r="B23" s="111" t="s">
        <v>112</v>
      </c>
      <c r="C23" s="111"/>
      <c r="D23" s="111"/>
      <c r="E23" s="111"/>
      <c r="F23" s="111"/>
      <c r="G23" s="111"/>
      <c r="H23" s="111"/>
      <c r="I23" s="111"/>
      <c r="J23" s="111"/>
      <c r="L23" s="12"/>
    </row>
    <row r="24" spans="2:13" x14ac:dyDescent="0.2">
      <c r="B24" s="1" t="s">
        <v>21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22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23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1" t="s">
        <v>24</v>
      </c>
      <c r="C28" s="111"/>
      <c r="D28" s="111"/>
      <c r="E28" s="111"/>
      <c r="F28" s="111"/>
      <c r="G28" s="111"/>
      <c r="H28" s="111"/>
      <c r="I28" s="111"/>
      <c r="J28" s="111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B16" sqref="B16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6" t="s">
        <v>25</v>
      </c>
      <c r="C2" s="126"/>
      <c r="D2" s="126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26</v>
      </c>
      <c r="C6" s="23" t="s">
        <v>27</v>
      </c>
      <c r="D6" s="24" t="s">
        <v>28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29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30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31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32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33</v>
      </c>
      <c r="C13" s="36" t="s">
        <v>34</v>
      </c>
      <c r="F13"/>
    </row>
    <row r="14" spans="1:12" x14ac:dyDescent="0.2">
      <c r="B14" s="37" t="s">
        <v>119</v>
      </c>
      <c r="C14" s="38" t="s">
        <v>31</v>
      </c>
      <c r="F14"/>
    </row>
    <row r="15" spans="1:12" x14ac:dyDescent="0.2">
      <c r="B15" s="37" t="s">
        <v>120</v>
      </c>
      <c r="C15" s="38" t="s">
        <v>31</v>
      </c>
      <c r="F15"/>
    </row>
    <row r="16" spans="1:12" x14ac:dyDescent="0.2">
      <c r="B16" s="39" t="s">
        <v>115</v>
      </c>
      <c r="C16" s="38" t="s">
        <v>31</v>
      </c>
      <c r="F16"/>
    </row>
    <row r="17" spans="2:6" x14ac:dyDescent="0.2">
      <c r="B17" s="37"/>
      <c r="C17" s="38"/>
      <c r="F17" s="40"/>
    </row>
    <row r="18" spans="2:6" x14ac:dyDescent="0.2">
      <c r="B18" s="41" t="s">
        <v>35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opLeftCell="A5" zoomScale="120" zoomScaleNormal="120" workbookViewId="0">
      <selection activeCell="D23" sqref="D23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86.85546875" style="20" customWidth="1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36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111</v>
      </c>
      <c r="C6" s="46" t="s">
        <v>27</v>
      </c>
      <c r="D6" s="47" t="s">
        <v>37</v>
      </c>
      <c r="E6" s="48"/>
      <c r="H6"/>
      <c r="O6"/>
    </row>
    <row r="7" spans="1:15" x14ac:dyDescent="0.2">
      <c r="A7"/>
      <c r="B7" s="49" t="s">
        <v>29</v>
      </c>
      <c r="C7" s="50">
        <v>3</v>
      </c>
      <c r="D7" s="9">
        <f>COUNTIF(CUC,B7)</f>
        <v>8</v>
      </c>
      <c r="E7" s="51"/>
      <c r="H7"/>
      <c r="O7"/>
    </row>
    <row r="8" spans="1:15" x14ac:dyDescent="0.2">
      <c r="A8"/>
      <c r="B8" s="52" t="s">
        <v>30</v>
      </c>
      <c r="C8" s="53">
        <v>4</v>
      </c>
      <c r="D8" s="27">
        <f>COUNTIF(CUC,B8)</f>
        <v>0</v>
      </c>
      <c r="E8" s="51"/>
      <c r="H8"/>
      <c r="O8"/>
    </row>
    <row r="9" spans="1:15" x14ac:dyDescent="0.2">
      <c r="A9"/>
      <c r="B9" s="54" t="s">
        <v>31</v>
      </c>
      <c r="C9" s="55">
        <v>5</v>
      </c>
      <c r="D9" s="27">
        <f>COUNTIF(CUC,B9)</f>
        <v>2</v>
      </c>
      <c r="E9" s="51"/>
      <c r="H9"/>
      <c r="O9"/>
    </row>
    <row r="10" spans="1:15" x14ac:dyDescent="0.2">
      <c r="A10"/>
      <c r="B10"/>
      <c r="C10" s="56" t="s">
        <v>38</v>
      </c>
      <c r="D10" s="57">
        <f>(C7*D7)+(C8*D8)+(C9*D9)</f>
        <v>34</v>
      </c>
      <c r="E10"/>
      <c r="H10"/>
      <c r="O10"/>
    </row>
    <row r="11" spans="1:15" x14ac:dyDescent="0.2">
      <c r="A11" s="128"/>
      <c r="B11" s="128"/>
      <c r="C11" s="128"/>
      <c r="D11"/>
      <c r="E11"/>
      <c r="H11"/>
      <c r="O11"/>
    </row>
    <row r="12" spans="1:15" ht="13.5" thickBot="1" x14ac:dyDescent="0.25">
      <c r="A12" s="58" t="s">
        <v>39</v>
      </c>
      <c r="B12" s="66" t="s">
        <v>40</v>
      </c>
      <c r="C12" s="60" t="s">
        <v>110</v>
      </c>
      <c r="D12" s="59" t="s">
        <v>34</v>
      </c>
      <c r="E12" s="61" t="s">
        <v>41</v>
      </c>
      <c r="H12"/>
      <c r="O12"/>
    </row>
    <row r="13" spans="1:15" x14ac:dyDescent="0.2">
      <c r="A13" s="62"/>
      <c r="B13" s="37" t="s">
        <v>114</v>
      </c>
      <c r="C13" s="64">
        <v>2</v>
      </c>
      <c r="D13" s="65" t="str">
        <f>IF(C13&lt;4,"Simples",(IF(C13&gt;5,"Complexo","Médio")))</f>
        <v>Simples</v>
      </c>
      <c r="E13" s="63" t="s">
        <v>130</v>
      </c>
      <c r="H13"/>
      <c r="O13" s="20">
        <v>1</v>
      </c>
    </row>
    <row r="14" spans="1:15" x14ac:dyDescent="0.2">
      <c r="A14" s="62"/>
      <c r="B14" s="106" t="s">
        <v>121</v>
      </c>
      <c r="C14" s="64">
        <v>1</v>
      </c>
      <c r="D14" s="65" t="s">
        <v>29</v>
      </c>
      <c r="E14" s="63" t="s">
        <v>131</v>
      </c>
      <c r="H14"/>
      <c r="O14" s="20">
        <v>2</v>
      </c>
    </row>
    <row r="15" spans="1:15" x14ac:dyDescent="0.2">
      <c r="A15" s="62"/>
      <c r="B15" s="106" t="s">
        <v>122</v>
      </c>
      <c r="C15" s="64">
        <v>1</v>
      </c>
      <c r="D15" s="65" t="s">
        <v>29</v>
      </c>
      <c r="E15" s="63" t="s">
        <v>120</v>
      </c>
      <c r="H15"/>
      <c r="O15" s="20">
        <v>3</v>
      </c>
    </row>
    <row r="16" spans="1:15" x14ac:dyDescent="0.2">
      <c r="A16" s="62"/>
      <c r="B16" s="106" t="s">
        <v>123</v>
      </c>
      <c r="C16" s="64">
        <v>1</v>
      </c>
      <c r="D16" s="65" t="s">
        <v>29</v>
      </c>
      <c r="E16" s="63" t="s">
        <v>132</v>
      </c>
      <c r="H16"/>
      <c r="O16" s="20">
        <v>4</v>
      </c>
    </row>
    <row r="17" spans="1:15" x14ac:dyDescent="0.2">
      <c r="A17" s="62"/>
      <c r="B17" s="106" t="s">
        <v>124</v>
      </c>
      <c r="C17" s="64">
        <v>1</v>
      </c>
      <c r="D17" s="65" t="s">
        <v>29</v>
      </c>
      <c r="E17" s="63" t="s">
        <v>132</v>
      </c>
      <c r="H17"/>
      <c r="O17" s="20">
        <v>5</v>
      </c>
    </row>
    <row r="18" spans="1:15" x14ac:dyDescent="0.2">
      <c r="A18" s="62"/>
      <c r="B18" s="106" t="s">
        <v>125</v>
      </c>
      <c r="C18" s="64">
        <v>2</v>
      </c>
      <c r="D18" s="65" t="s">
        <v>29</v>
      </c>
      <c r="E18" s="63" t="s">
        <v>133</v>
      </c>
      <c r="H18" s="43"/>
      <c r="O18" s="20">
        <v>6</v>
      </c>
    </row>
    <row r="19" spans="1:15" x14ac:dyDescent="0.2">
      <c r="A19" s="62"/>
      <c r="B19" s="106" t="s">
        <v>126</v>
      </c>
      <c r="C19" s="64">
        <v>3</v>
      </c>
      <c r="D19" s="65" t="s">
        <v>29</v>
      </c>
      <c r="E19" s="63" t="s">
        <v>134</v>
      </c>
      <c r="H19" s="43"/>
      <c r="O19" s="20">
        <v>7</v>
      </c>
    </row>
    <row r="20" spans="1:15" x14ac:dyDescent="0.2">
      <c r="A20" s="62"/>
      <c r="B20" s="106" t="s">
        <v>127</v>
      </c>
      <c r="C20" s="64">
        <v>3</v>
      </c>
      <c r="D20" s="65" t="s">
        <v>29</v>
      </c>
      <c r="E20" s="63" t="s">
        <v>135</v>
      </c>
      <c r="H20" s="43"/>
      <c r="O20" s="20">
        <v>8</v>
      </c>
    </row>
    <row r="21" spans="1:15" x14ac:dyDescent="0.2">
      <c r="A21" s="62"/>
      <c r="B21" s="106" t="s">
        <v>128</v>
      </c>
      <c r="C21" s="64">
        <v>6</v>
      </c>
      <c r="D21" s="65" t="s">
        <v>31</v>
      </c>
      <c r="E21" s="63" t="s">
        <v>136</v>
      </c>
      <c r="H21" s="43"/>
      <c r="O21" s="20">
        <v>9</v>
      </c>
    </row>
    <row r="22" spans="1:15" x14ac:dyDescent="0.2">
      <c r="A22" s="62"/>
      <c r="B22" s="106" t="s">
        <v>129</v>
      </c>
      <c r="C22" s="64">
        <v>6</v>
      </c>
      <c r="D22" s="65" t="s">
        <v>31</v>
      </c>
      <c r="E22" s="63" t="s">
        <v>136</v>
      </c>
      <c r="H22" s="43"/>
      <c r="O22" s="20">
        <v>10</v>
      </c>
    </row>
    <row r="23" spans="1:15" x14ac:dyDescent="0.2">
      <c r="A23" s="62"/>
      <c r="B23" s="106"/>
      <c r="C23" s="64"/>
      <c r="D23" s="65"/>
      <c r="E23" s="63"/>
      <c r="O23" s="20">
        <v>11</v>
      </c>
    </row>
    <row r="24" spans="1:15" x14ac:dyDescent="0.2">
      <c r="A24" s="62"/>
      <c r="B24" s="106"/>
      <c r="C24" s="64"/>
      <c r="D24" s="65"/>
      <c r="E24" s="63"/>
      <c r="O24" s="20">
        <v>12</v>
      </c>
    </row>
    <row r="25" spans="1:15" x14ac:dyDescent="0.2">
      <c r="A25" s="62"/>
      <c r="B25" s="106"/>
      <c r="C25" s="64"/>
      <c r="D25" s="65"/>
      <c r="E25" s="63"/>
      <c r="O25" s="20">
        <v>13</v>
      </c>
    </row>
    <row r="26" spans="1:15" x14ac:dyDescent="0.2">
      <c r="A26" s="62"/>
      <c r="B26" s="106"/>
      <c r="C26" s="64"/>
      <c r="D26" s="65"/>
      <c r="E26" s="63"/>
      <c r="O26" s="20">
        <v>14</v>
      </c>
    </row>
    <row r="27" spans="1:15" x14ac:dyDescent="0.2">
      <c r="A27" s="62"/>
      <c r="B27" s="106"/>
      <c r="C27" s="64"/>
      <c r="D27" s="65"/>
      <c r="E27" s="63"/>
      <c r="O27" s="20">
        <v>15</v>
      </c>
    </row>
    <row r="28" spans="1:15" x14ac:dyDescent="0.2">
      <c r="A28" s="62"/>
      <c r="B28" s="106"/>
      <c r="C28" s="64"/>
      <c r="D28" s="65"/>
      <c r="E28" s="63"/>
      <c r="O28" s="20">
        <v>16</v>
      </c>
    </row>
    <row r="29" spans="1:15" x14ac:dyDescent="0.2">
      <c r="A29" s="62"/>
      <c r="B29" s="106"/>
      <c r="C29" s="64"/>
      <c r="D29" s="65"/>
      <c r="E29" s="63"/>
      <c r="O29" s="20">
        <v>17</v>
      </c>
    </row>
    <row r="30" spans="1:15" x14ac:dyDescent="0.2">
      <c r="A30" s="62"/>
      <c r="B30" s="63"/>
      <c r="C30" s="64"/>
      <c r="D30" s="65"/>
      <c r="E30" s="63"/>
      <c r="O30" s="20">
        <v>18</v>
      </c>
    </row>
    <row r="31" spans="1:15" x14ac:dyDescent="0.2">
      <c r="A31" s="62"/>
      <c r="B31" s="63"/>
      <c r="C31" s="64"/>
      <c r="D31" s="65"/>
      <c r="E31" s="63"/>
      <c r="O31" s="20">
        <v>19</v>
      </c>
    </row>
    <row r="32" spans="1:15" x14ac:dyDescent="0.2">
      <c r="A32" s="62"/>
      <c r="B32" s="63"/>
      <c r="C32" s="64"/>
      <c r="D32" s="65"/>
      <c r="E32" s="63"/>
      <c r="O32" s="20">
        <v>21</v>
      </c>
    </row>
    <row r="33" spans="1:15" x14ac:dyDescent="0.2">
      <c r="A33" s="62"/>
      <c r="B33" s="63"/>
      <c r="C33" s="64"/>
      <c r="D33" s="65"/>
      <c r="E33" s="63"/>
      <c r="O33" s="20">
        <v>22</v>
      </c>
    </row>
    <row r="34" spans="1:15" x14ac:dyDescent="0.2">
      <c r="A34" s="62"/>
      <c r="B34" s="63"/>
      <c r="C34" s="64"/>
      <c r="D34" s="65"/>
      <c r="E34" s="63"/>
      <c r="O34" s="20">
        <v>23</v>
      </c>
    </row>
    <row r="35" spans="1:15" x14ac:dyDescent="0.2">
      <c r="A35" s="62"/>
      <c r="B35" s="63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66" t="s">
        <v>35</v>
      </c>
      <c r="B40" s="66">
        <f>SUBTOTAL(103,B13:B39)</f>
        <v>10</v>
      </c>
      <c r="C40" s="67"/>
      <c r="D40" s="68"/>
      <c r="E40" s="68"/>
      <c r="O40" s="20">
        <v>29</v>
      </c>
    </row>
    <row r="41" spans="1:15" x14ac:dyDescent="0.2"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30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7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42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43</v>
      </c>
      <c r="C7" s="131"/>
      <c r="D7" s="131"/>
      <c r="E7" s="131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39</v>
      </c>
      <c r="C8" s="70" t="s">
        <v>44</v>
      </c>
      <c r="D8" s="70" t="s">
        <v>27</v>
      </c>
      <c r="E8" s="70" t="s">
        <v>45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46</v>
      </c>
      <c r="C9" s="71" t="s">
        <v>47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48</v>
      </c>
      <c r="C10" s="71" t="s">
        <v>49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50</v>
      </c>
      <c r="C11" s="71" t="s">
        <v>51</v>
      </c>
      <c r="D11" s="29">
        <v>1</v>
      </c>
      <c r="E11" s="53">
        <v>4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52</v>
      </c>
      <c r="C12" s="71" t="s">
        <v>53</v>
      </c>
      <c r="D12" s="29">
        <v>1</v>
      </c>
      <c r="E12" s="53">
        <v>1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54</v>
      </c>
      <c r="C13" s="71" t="s">
        <v>55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56</v>
      </c>
      <c r="C14" s="71" t="s">
        <v>57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58</v>
      </c>
      <c r="C15" s="71" t="s">
        <v>59</v>
      </c>
      <c r="D15" s="29">
        <v>0.5</v>
      </c>
      <c r="E15" s="53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60</v>
      </c>
      <c r="C16" s="71" t="s">
        <v>61</v>
      </c>
      <c r="D16" s="29">
        <v>2</v>
      </c>
      <c r="E16" s="53">
        <v>0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62</v>
      </c>
      <c r="C17" s="71" t="s">
        <v>63</v>
      </c>
      <c r="D17" s="29">
        <v>1</v>
      </c>
      <c r="E17" s="53">
        <v>4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64</v>
      </c>
      <c r="C18" s="71" t="s">
        <v>65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66</v>
      </c>
      <c r="C19" s="71" t="s">
        <v>67</v>
      </c>
      <c r="D19" s="29">
        <v>1</v>
      </c>
      <c r="E19" s="53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68</v>
      </c>
      <c r="C20" s="71" t="s">
        <v>69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70</v>
      </c>
      <c r="C21" s="71" t="s">
        <v>71</v>
      </c>
      <c r="D21" s="29">
        <v>1</v>
      </c>
      <c r="E21" s="53">
        <v>5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0" t="s">
        <v>72</v>
      </c>
      <c r="C22" s="130"/>
      <c r="D22" s="130"/>
      <c r="E22" s="73">
        <f>0.6+(0.01*SUM(D9*E9,D10*E10,D11*E11,D12*E12,D13*E13,D14*E14,D15*E15,D16*E16,D17*E17,D18*E18,D19*E19,D20*E20,D21*E21))</f>
        <v>0.83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73</v>
      </c>
      <c r="C26" s="132"/>
      <c r="D26" s="132"/>
      <c r="E26" s="132"/>
      <c r="F26" s="74"/>
      <c r="G26" s="75"/>
      <c r="I26"/>
    </row>
    <row r="27" spans="2:13" x14ac:dyDescent="0.2">
      <c r="B27" s="76" t="s">
        <v>39</v>
      </c>
      <c r="C27" s="133" t="s">
        <v>44</v>
      </c>
      <c r="D27" s="133"/>
      <c r="E27" s="133"/>
      <c r="F27" s="76" t="s">
        <v>27</v>
      </c>
      <c r="G27" s="76" t="s">
        <v>45</v>
      </c>
      <c r="I27"/>
    </row>
    <row r="28" spans="2:13" x14ac:dyDescent="0.2">
      <c r="B28" s="29" t="s">
        <v>74</v>
      </c>
      <c r="C28" s="129" t="s">
        <v>75</v>
      </c>
      <c r="D28" s="129"/>
      <c r="E28" s="129"/>
      <c r="F28" s="29">
        <v>1.5</v>
      </c>
      <c r="G28" s="53">
        <v>1</v>
      </c>
      <c r="I28" s="72"/>
    </row>
    <row r="29" spans="2:13" x14ac:dyDescent="0.2">
      <c r="B29" s="29" t="s">
        <v>76</v>
      </c>
      <c r="C29" s="129" t="s">
        <v>77</v>
      </c>
      <c r="D29" s="129"/>
      <c r="E29" s="129"/>
      <c r="F29" s="29">
        <v>0.5</v>
      </c>
      <c r="G29" s="53">
        <v>0</v>
      </c>
      <c r="I29" s="72"/>
    </row>
    <row r="30" spans="2:13" x14ac:dyDescent="0.2">
      <c r="B30" s="29" t="s">
        <v>78</v>
      </c>
      <c r="C30" s="129" t="s">
        <v>79</v>
      </c>
      <c r="D30" s="129"/>
      <c r="E30" s="129"/>
      <c r="F30" s="29">
        <v>1</v>
      </c>
      <c r="G30" s="53">
        <v>0</v>
      </c>
      <c r="I30" s="72"/>
    </row>
    <row r="31" spans="2:13" x14ac:dyDescent="0.2">
      <c r="B31" s="29" t="s">
        <v>80</v>
      </c>
      <c r="C31" s="129" t="s">
        <v>81</v>
      </c>
      <c r="D31" s="129"/>
      <c r="E31" s="129"/>
      <c r="F31" s="29">
        <v>0.5</v>
      </c>
      <c r="G31" s="53">
        <v>0</v>
      </c>
      <c r="I31" s="72"/>
    </row>
    <row r="32" spans="2:13" x14ac:dyDescent="0.2">
      <c r="B32" s="29" t="s">
        <v>82</v>
      </c>
      <c r="C32" s="129" t="s">
        <v>83</v>
      </c>
      <c r="D32" s="129"/>
      <c r="E32" s="129"/>
      <c r="F32" s="29">
        <v>1</v>
      </c>
      <c r="G32" s="53">
        <v>5</v>
      </c>
      <c r="I32" s="72"/>
    </row>
    <row r="33" spans="2:9" x14ac:dyDescent="0.2">
      <c r="B33" s="29" t="s">
        <v>84</v>
      </c>
      <c r="C33" s="129" t="s">
        <v>85</v>
      </c>
      <c r="D33" s="129"/>
      <c r="E33" s="129"/>
      <c r="F33" s="29">
        <v>2</v>
      </c>
      <c r="G33" s="53">
        <v>4</v>
      </c>
      <c r="I33" s="72"/>
    </row>
    <row r="34" spans="2:9" x14ac:dyDescent="0.2">
      <c r="B34" s="29" t="s">
        <v>86</v>
      </c>
      <c r="C34" s="129" t="s">
        <v>87</v>
      </c>
      <c r="D34" s="129"/>
      <c r="E34" s="129"/>
      <c r="F34" s="29">
        <v>-1</v>
      </c>
      <c r="G34" s="53">
        <v>4</v>
      </c>
      <c r="I34" s="72"/>
    </row>
    <row r="35" spans="2:9" x14ac:dyDescent="0.2">
      <c r="B35" s="29" t="s">
        <v>88</v>
      </c>
      <c r="C35" s="129" t="s">
        <v>89</v>
      </c>
      <c r="D35" s="129"/>
      <c r="E35" s="129"/>
      <c r="F35" s="29">
        <v>-1</v>
      </c>
      <c r="G35" s="53">
        <v>3</v>
      </c>
      <c r="I35" s="72"/>
    </row>
    <row r="36" spans="2:9" x14ac:dyDescent="0.2">
      <c r="B36" s="130" t="s">
        <v>90</v>
      </c>
      <c r="C36" s="130"/>
      <c r="D36" s="130"/>
      <c r="E36" s="130"/>
      <c r="F36" s="130"/>
      <c r="G36" s="77">
        <f>1.4+(-0.03*SUM(F28*G28,F29*G29,F30*G30,F31*G31,F32*G32,F33*G33,F34*G34,F35*G35))</f>
        <v>1.1749999999999998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O30" sqref="O3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4" t="s">
        <v>91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92</v>
      </c>
      <c r="C5" s="81" t="s">
        <v>93</v>
      </c>
      <c r="D5" s="81" t="s">
        <v>94</v>
      </c>
      <c r="E5" s="82" t="s">
        <v>95</v>
      </c>
      <c r="F5" s="82" t="s">
        <v>96</v>
      </c>
      <c r="G5" s="82" t="s">
        <v>97</v>
      </c>
      <c r="H5" s="82" t="s">
        <v>98</v>
      </c>
      <c r="I5" s="82" t="s">
        <v>99</v>
      </c>
      <c r="J5" s="82" t="s">
        <v>100</v>
      </c>
      <c r="K5" s="82" t="s">
        <v>101</v>
      </c>
      <c r="L5" s="83" t="s">
        <v>102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103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104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105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106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107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5" t="s">
        <v>108</v>
      </c>
      <c r="K30" s="135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109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Vinicius Souza</cp:lastModifiedBy>
  <cp:revision>0</cp:revision>
  <cp:lastPrinted>2005-01-20T13:04:49Z</cp:lastPrinted>
  <dcterms:created xsi:type="dcterms:W3CDTF">2005-01-11T13:43:58Z</dcterms:created>
  <dcterms:modified xsi:type="dcterms:W3CDTF">2016-10-10T23:45:22Z</dcterms:modified>
  <dc:language>pt-BR</dc:language>
</cp:coreProperties>
</file>