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J24" i="1"/>
  <c r="J17"/>
  <c r="J13"/>
  <c r="J15"/>
  <c r="J12"/>
  <c r="L7" l="1"/>
  <c r="L6"/>
  <c r="L5"/>
  <c r="B69" i="2" l="1"/>
  <c r="F25" i="4" l="1"/>
  <c r="F24"/>
  <c r="F21"/>
  <c r="F3"/>
  <c r="F4"/>
  <c r="F5"/>
  <c r="F6"/>
  <c r="F7"/>
  <c r="F2"/>
  <c r="F16"/>
  <c r="F36"/>
  <c r="F32"/>
  <c r="F33"/>
  <c r="F34"/>
  <c r="F31"/>
  <c r="F16" i="2" l="1"/>
  <c r="B20" i="1" l="1"/>
  <c r="B71" i="2" l="1"/>
  <c r="F15" s="1"/>
  <c r="F18" s="1"/>
  <c r="B33" i="3"/>
  <c r="C42"/>
  <c r="C43"/>
  <c r="C48" l="1"/>
  <c r="B28" i="1" l="1"/>
  <c r="B25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3" l="1"/>
  <c r="B22" l="1"/>
  <c r="B21"/>
  <c r="J4" s="1"/>
  <c r="L4" s="1"/>
  <c r="B19" l="1"/>
  <c r="B11"/>
  <c r="J2" s="1"/>
  <c r="L2" s="1"/>
  <c r="B3" l="1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B6" l="1"/>
  <c r="J3" s="1"/>
  <c r="L3" l="1"/>
  <c r="J25" s="1"/>
  <c r="B29"/>
  <c r="E11"/>
  <c r="E15" s="1"/>
  <c r="R22" l="1"/>
  <c r="B30" l="1"/>
  <c r="B32" s="1"/>
</calcChain>
</file>

<file path=xl/sharedStrings.xml><?xml version="1.0" encoding="utf-8"?>
<sst xmlns="http://schemas.openxmlformats.org/spreadsheetml/2006/main" count="237" uniqueCount="144">
  <si>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</si>
  <si>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</si>
  <si>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</si>
  <si>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</si>
  <si>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</si>
  <si>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</si>
  <si>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</si>
  <si>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</si>
  <si>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</si>
  <si>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</si>
  <si>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</si>
  <si>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</si>
  <si>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</si>
  <si>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</si>
  <si>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</si>
  <si>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</si>
  <si>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</si>
  <si>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</si>
  <si>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</si>
  <si>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</si>
  <si>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</si>
  <si>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</si>
  <si>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</si>
  <si>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</si>
  <si>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</si>
  <si>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</si>
  <si>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</si>
  <si>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</si>
  <si>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</si>
  <si>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</si>
  <si>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</si>
  <si>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</si>
  <si>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</si>
  <si>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</si>
  <si>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</si>
  <si>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</si>
  <si>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</si>
  <si>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</si>
  <si>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</si>
  <si>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</si>
  <si>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</si>
  <si>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</si>
  <si>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</si>
  <si>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</si>
  <si>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</si>
  <si>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</si>
  <si>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</si>
  <si>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</si>
  <si>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</si>
  <si>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</si>
  <si>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</si>
  <si>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</si>
  <si>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</si>
  <si>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</si>
  <si>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</si>
  <si>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</si>
  <si>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</si>
  <si>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</si>
  <si>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</si>
  <si>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</si>
  <si>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</si>
  <si>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</si>
  <si>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</si>
  <si>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</si>
  <si>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</si>
  <si>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</si>
  <si>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</si>
  <si>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</si>
  <si>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</si>
  <si>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</si>
  <si>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</si>
  <si>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</si>
  <si>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</si>
  <si>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</si>
  <si>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</si>
  <si>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</si>
  <si>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</si>
  <si>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</si>
  <si>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</si>
  <si>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</si>
  <si>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</si>
  <si>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</si>
  <si>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</si>
  <si>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</si>
  <si>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</si>
  <si>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</si>
  <si>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</si>
  <si>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</si>
  <si>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</si>
  <si>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</si>
  <si>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</si>
  <si>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</si>
  <si>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</si>
  <si>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</si>
  <si>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</si>
  <si>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</si>
  <si>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</si>
  <si>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</si>
  <si>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</si>
  <si>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</si>
  <si>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</si>
  <si>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</si>
  <si>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</si>
  <si>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</si>
  <si>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TOY VILLA</t>
  </si>
  <si>
    <t xml:space="preserve">PALNA 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</si>
  <si>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</si>
  <si>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</si>
  <si>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</si>
  <si>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</si>
  <si>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</si>
  <si>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</si>
  <si>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</si>
  <si>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</si>
  <si>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</si>
  <si>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</si>
  <si>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</si>
  <si>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</si>
  <si>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</si>
  <si>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</si>
  <si>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</si>
  <si>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</si>
  <si>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</si>
  <si>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</si>
  <si>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</si>
  <si>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</si>
  <si>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</si>
  <si>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</si>
  <si>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</si>
  <si>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RENT</t>
  </si>
  <si>
    <t>BIKE</t>
  </si>
  <si>
    <t>PANTHER</t>
  </si>
  <si>
    <t>TRICYCLE</t>
  </si>
  <si>
    <t>RAMBO</t>
  </si>
  <si>
    <t>VESPA</t>
  </si>
  <si>
    <t>TOTAL WE REQUIRED</t>
  </si>
  <si>
    <t>CASH WE HAVE</t>
  </si>
  <si>
    <t>IN ACCOUNT WE HAVE</t>
  </si>
  <si>
    <t>WE REQUIRED AFTER EVERYTHING</t>
  </si>
  <si>
    <t>DAILY WE NEED</t>
  </si>
  <si>
    <t>PAKKA</t>
  </si>
  <si>
    <t>CASH WE WILL GIVE THEM</t>
  </si>
  <si>
    <t>WE NEED IN ACCOUNT</t>
  </si>
  <si>
    <t>kumar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</si>
</sst>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</cellXfs>
  <cellStyles count="3">
    <cellStyle name="Heading 1" xfId="2" builtinId="16"/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6336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162798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27390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167449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82204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-680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 refreshError="1"/>
      <sheetData sheetId="1" refreshError="1"/>
      <sheetData sheetId="2">
        <row r="1">
          <cell r="G1">
            <v>1708774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243768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135305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189150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zoomScale="73" zoomScaleNormal="73" workbookViewId="0">
      <selection activeCell="J25" sqref="J25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140</v>
      </c>
      <c r="L1" s="31" t="s">
        <v>141</v>
      </c>
    </row>
    <row r="2" spans="1:14" ht="24" thickTop="1">
      <c r="A2" s="2" t="s">
        <v>1</v>
      </c>
      <c r="B2" s="3">
        <f>[2]Sheet1!$E$38</f>
        <v>13750</v>
      </c>
      <c r="D2" s="23"/>
      <c r="E2" s="23"/>
      <c r="F2" s="23"/>
      <c r="G2" s="23"/>
      <c r="H2" s="23"/>
      <c r="I2" s="23" t="s">
        <v>15</v>
      </c>
      <c r="J2" s="24">
        <f>B11</f>
        <v>162798</v>
      </c>
      <c r="K2" s="13">
        <v>17657</v>
      </c>
      <c r="L2" s="8">
        <f>J2-K2-50000</f>
        <v>95141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4</v>
      </c>
      <c r="J3" s="24">
        <f>B6</f>
        <v>135305</v>
      </c>
      <c r="K3" s="13">
        <v>122995</v>
      </c>
      <c r="L3" s="8">
        <f>J3-K3</f>
        <v>12310</v>
      </c>
      <c r="N3" s="8"/>
    </row>
    <row r="4" spans="1:14" ht="23.25">
      <c r="A4" s="2" t="s">
        <v>2</v>
      </c>
      <c r="B4" s="2">
        <f>[4]Sheet1!$E$38</f>
        <v>243768</v>
      </c>
      <c r="D4" s="23"/>
      <c r="E4" s="23"/>
      <c r="F4" s="23"/>
      <c r="G4" s="23"/>
      <c r="H4" s="23"/>
      <c r="I4" s="23" t="s">
        <v>104</v>
      </c>
      <c r="J4" s="24">
        <f>B21</f>
        <v>82204</v>
      </c>
      <c r="K4" s="13">
        <v>42016</v>
      </c>
      <c r="L4" s="8">
        <f>J4-K4</f>
        <v>40188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70</v>
      </c>
      <c r="J5" s="24">
        <v>150000</v>
      </c>
      <c r="L5" s="8">
        <f>J5</f>
        <v>150000</v>
      </c>
      <c r="N5" s="8"/>
    </row>
    <row r="6" spans="1:14" ht="23.25">
      <c r="A6" s="2" t="s">
        <v>4</v>
      </c>
      <c r="B6" s="2">
        <f>[6]Sheet1!$E$38</f>
        <v>135305</v>
      </c>
      <c r="D6" s="23"/>
      <c r="E6" s="23"/>
      <c r="F6" s="23"/>
      <c r="G6" s="23"/>
      <c r="H6" s="23"/>
      <c r="I6" s="23" t="s">
        <v>129</v>
      </c>
      <c r="J6" s="24">
        <v>75000</v>
      </c>
      <c r="L6" s="8">
        <f>J6</f>
        <v>75000</v>
      </c>
      <c r="N6" s="8"/>
    </row>
    <row r="7" spans="1:14" ht="23.25">
      <c r="A7" s="2" t="s">
        <v>5</v>
      </c>
      <c r="B7" s="2">
        <f>[7]Sheet1!$E$38</f>
        <v>189150</v>
      </c>
      <c r="D7" s="23"/>
      <c r="E7" s="23"/>
      <c r="F7" s="23"/>
      <c r="G7" s="23"/>
      <c r="H7" s="23"/>
      <c r="I7" s="23" t="s">
        <v>5</v>
      </c>
      <c r="J7" s="24">
        <v>45000</v>
      </c>
      <c r="L7" s="8">
        <f>J7</f>
        <v>45000</v>
      </c>
    </row>
    <row r="8" spans="1:14" ht="23.25">
      <c r="A8" s="2" t="s">
        <v>6</v>
      </c>
      <c r="B8" s="2">
        <f>[8]Sheet1!$E$38</f>
        <v>7000</v>
      </c>
      <c r="D8" s="23"/>
      <c r="E8" s="23"/>
      <c r="F8" s="23"/>
      <c r="G8" s="23"/>
      <c r="H8" s="23"/>
      <c r="I8" s="23" t="s">
        <v>143</v>
      </c>
      <c r="J8" s="24">
        <v>49000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6336</v>
      </c>
      <c r="D10" s="23"/>
      <c r="E10" s="23">
        <f>SUM(B1,B3,B4,B5,B8,B9,B13,B17,B19,B20,B22,B23)</f>
        <v>250768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162798</v>
      </c>
      <c r="D11" s="23"/>
      <c r="E11" s="23">
        <f>SUM(B6,B12,B11,B21,B25,B28)</f>
        <v>382770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3143</v>
      </c>
      <c r="D12" s="23"/>
      <c r="E12" s="23">
        <f>SUM(B2,B7,B14,B16,B18)</f>
        <v>573084</v>
      </c>
      <c r="F12" s="23" t="s">
        <v>21</v>
      </c>
      <c r="G12" s="23"/>
      <c r="H12" s="26"/>
      <c r="I12" s="23"/>
      <c r="J12" s="11">
        <f>SUM(L2,J3,L4,L5,L6,L7,J8)</f>
        <v>589634</v>
      </c>
      <c r="K12" t="s">
        <v>135</v>
      </c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33726</v>
      </c>
      <c r="F13" s="23" t="s">
        <v>23</v>
      </c>
      <c r="G13" s="23"/>
      <c r="H13" s="23"/>
      <c r="I13" s="23"/>
      <c r="J13" s="11">
        <f>SUM(75000+33000+31500)</f>
        <v>139500</v>
      </c>
      <c r="K13" t="s">
        <v>136</v>
      </c>
    </row>
    <row r="14" spans="1:14" ht="23.25">
      <c r="A14" s="2" t="s">
        <v>11</v>
      </c>
      <c r="B14" s="2">
        <f>[14]Sheet1!$E$38</f>
        <v>102280</v>
      </c>
      <c r="D14" s="23"/>
      <c r="E14" s="23"/>
      <c r="F14" s="23"/>
      <c r="G14" s="23"/>
      <c r="H14" s="23"/>
      <c r="I14" s="23"/>
      <c r="J14" s="11">
        <v>53766</v>
      </c>
      <c r="K14" t="s">
        <v>137</v>
      </c>
    </row>
    <row r="15" spans="1:14" ht="23.25">
      <c r="A15" s="2" t="s">
        <v>12</v>
      </c>
      <c r="B15" s="2">
        <f>[15]Sheet1!$E$38</f>
        <v>27390</v>
      </c>
      <c r="D15" s="23"/>
      <c r="E15" s="26">
        <f>SUM(E10:E13)</f>
        <v>1240348</v>
      </c>
      <c r="F15" s="26" t="s">
        <v>24</v>
      </c>
      <c r="G15" s="23"/>
      <c r="H15" s="23"/>
      <c r="I15" s="23"/>
      <c r="J15" s="11">
        <f>SUM(J12-J13-J14)</f>
        <v>396368</v>
      </c>
      <c r="K15" t="s">
        <v>138</v>
      </c>
    </row>
    <row r="16" spans="1:14" ht="23.25">
      <c r="A16" s="2" t="s">
        <v>16</v>
      </c>
      <c r="B16" s="2">
        <f>[16]Sheet1!$E$38</f>
        <v>100455</v>
      </c>
      <c r="D16" s="23"/>
      <c r="E16" s="23"/>
      <c r="F16" s="23"/>
      <c r="G16" s="23"/>
      <c r="H16" s="23"/>
      <c r="I16" s="27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>
        <f>J15/8</f>
        <v>49546</v>
      </c>
      <c r="K17" s="28" t="s">
        <v>139</v>
      </c>
      <c r="L17" s="28"/>
    </row>
    <row r="18" spans="1:18" ht="23.25">
      <c r="A18" s="2" t="s">
        <v>18</v>
      </c>
      <c r="B18" s="6">
        <f>[18]Sheet1!$E$38</f>
        <v>167449</v>
      </c>
      <c r="D18" s="23"/>
      <c r="E18" s="23"/>
      <c r="F18" s="23"/>
      <c r="G18" s="23"/>
      <c r="H18" s="23"/>
      <c r="J18" s="24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82204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>
        <f>SUM(J17:J21)</f>
        <v>49546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>
        <f>J14-K3</f>
        <v>-69229</v>
      </c>
      <c r="K24" t="s">
        <v>142</v>
      </c>
    </row>
    <row r="25" spans="1:18" ht="23.25">
      <c r="A25" s="2" t="s">
        <v>71</v>
      </c>
      <c r="B25" s="9">
        <f>[25]Sheet1!$E$38</f>
        <v>-680</v>
      </c>
      <c r="I25" s="7"/>
      <c r="J25" s="8">
        <f>SUM(L2,L3,L4,L5,L6,L7)-J14</f>
        <v>363873</v>
      </c>
      <c r="K25" t="s">
        <v>70</v>
      </c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0</v>
      </c>
    </row>
    <row r="29" spans="1:18" ht="23.25">
      <c r="B29" s="1">
        <f>SUM(B1:B28)</f>
        <v>1240348</v>
      </c>
    </row>
    <row r="30" spans="1:18" ht="23.25">
      <c r="B30" s="1">
        <f>[27]Sheet5!$G$1</f>
        <v>1708774</v>
      </c>
    </row>
    <row r="32" spans="1:18" ht="21">
      <c r="A32" s="4" t="s">
        <v>14</v>
      </c>
      <c r="B32" s="5">
        <f>B30-B29</f>
        <v>468426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1" sqref="A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1"/>
  <sheetViews>
    <sheetView topLeftCell="A41" workbookViewId="0">
      <selection activeCell="A72" sqref="A7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B71</f>
        <v>67320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122370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t="s">
        <v>100</v>
      </c>
      <c r="B69" s="11">
        <f>SUM(B33:B68)</f>
        <v>253276</v>
      </c>
    </row>
    <row r="70" spans="1:3">
      <c r="A70" t="s">
        <v>101</v>
      </c>
      <c r="B70" s="13">
        <v>185956</v>
      </c>
    </row>
    <row r="71" spans="1:3">
      <c r="A71" t="s">
        <v>102</v>
      </c>
      <c r="B71" s="11">
        <f>B69-B70</f>
        <v>67320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tabSelected="1" topLeftCell="A2" workbookViewId="0">
      <selection activeCell="C18" sqref="C18"/>
    </sheetView>
  </sheetViews>
  <sheetFormatPr defaultRowHeight="15"/>
  <cols>
    <col min="1" max="1" width="23.28515625" customWidth="1"/>
    <col min="2" max="2" width="18" customWidth="1"/>
    <col min="3" max="4" width="17.7109375" customWidth="1"/>
  </cols>
  <sheetData>
    <row r="1" spans="1:6">
      <c r="A1" s="11" t="s">
        <v>105</v>
      </c>
    </row>
    <row r="2" spans="1:6">
      <c r="A2" s="8">
        <v>1360</v>
      </c>
      <c r="B2" s="8">
        <v>1</v>
      </c>
      <c r="C2" t="s">
        <v>122</v>
      </c>
      <c r="D2">
        <v>12</v>
      </c>
      <c r="E2">
        <v>470</v>
      </c>
      <c r="F2">
        <f>E2*D2</f>
        <v>5640</v>
      </c>
    </row>
    <row r="3" spans="1:6">
      <c r="A3" s="8">
        <v>2120</v>
      </c>
      <c r="B3" s="8">
        <v>1</v>
      </c>
      <c r="C3" t="s">
        <v>123</v>
      </c>
      <c r="D3">
        <v>12</v>
      </c>
      <c r="E3">
        <v>730</v>
      </c>
      <c r="F3">
        <f t="shared" ref="F3:F7" si="0">E3*D3</f>
        <v>8760</v>
      </c>
    </row>
    <row r="4" spans="1:6">
      <c r="A4" s="8">
        <v>1970</v>
      </c>
      <c r="B4" s="8">
        <v>3</v>
      </c>
      <c r="C4" t="s">
        <v>121</v>
      </c>
      <c r="D4">
        <v>12</v>
      </c>
      <c r="E4">
        <v>680</v>
      </c>
      <c r="F4">
        <f t="shared" si="0"/>
        <v>8160</v>
      </c>
    </row>
    <row r="5" spans="1:6">
      <c r="A5" s="8">
        <v>1830</v>
      </c>
      <c r="B5" s="8">
        <v>1</v>
      </c>
      <c r="C5" t="s">
        <v>124</v>
      </c>
      <c r="D5">
        <v>12</v>
      </c>
      <c r="E5">
        <v>630</v>
      </c>
      <c r="F5">
        <f t="shared" si="0"/>
        <v>7560</v>
      </c>
    </row>
    <row r="6" spans="1:6">
      <c r="A6" s="8">
        <v>1220</v>
      </c>
      <c r="B6" s="8">
        <v>0</v>
      </c>
      <c r="C6" t="s">
        <v>125</v>
      </c>
      <c r="D6">
        <v>12</v>
      </c>
      <c r="E6">
        <v>420</v>
      </c>
      <c r="F6">
        <f t="shared" si="0"/>
        <v>5040</v>
      </c>
    </row>
    <row r="7" spans="1:6">
      <c r="A7" s="8">
        <v>1320</v>
      </c>
      <c r="B7" s="8">
        <v>0</v>
      </c>
      <c r="C7" t="s">
        <v>126</v>
      </c>
      <c r="D7">
        <v>12</v>
      </c>
      <c r="E7">
        <v>1320</v>
      </c>
      <c r="F7">
        <f t="shared" si="0"/>
        <v>15840</v>
      </c>
    </row>
    <row r="8" spans="1:6">
      <c r="A8" s="8">
        <v>2950</v>
      </c>
      <c r="B8" s="8">
        <v>4</v>
      </c>
    </row>
    <row r="10" spans="1:6">
      <c r="A10" s="11" t="s">
        <v>106</v>
      </c>
    </row>
    <row r="11" spans="1:6">
      <c r="A11" s="8" t="s">
        <v>107</v>
      </c>
      <c r="B11" s="8">
        <v>3</v>
      </c>
    </row>
    <row r="12" spans="1:6">
      <c r="A12" s="8" t="s">
        <v>109</v>
      </c>
      <c r="B12" s="8">
        <v>8</v>
      </c>
    </row>
    <row r="13" spans="1:6">
      <c r="A13" s="8" t="s">
        <v>110</v>
      </c>
      <c r="B13" s="8">
        <v>8</v>
      </c>
    </row>
    <row r="14" spans="1:6">
      <c r="A14" s="8" t="s">
        <v>111</v>
      </c>
      <c r="B14" s="8">
        <v>8</v>
      </c>
    </row>
    <row r="15" spans="1:6">
      <c r="A15" s="8" t="s">
        <v>112</v>
      </c>
      <c r="B15" s="8">
        <v>6</v>
      </c>
    </row>
    <row r="16" spans="1:6">
      <c r="A16" s="8" t="s">
        <v>113</v>
      </c>
      <c r="B16" s="8">
        <v>4</v>
      </c>
      <c r="C16">
        <v>675</v>
      </c>
      <c r="F16">
        <f>C16*B16</f>
        <v>2700</v>
      </c>
    </row>
    <row r="17" spans="1:6">
      <c r="A17" s="8" t="s">
        <v>108</v>
      </c>
      <c r="B17" s="8">
        <v>7</v>
      </c>
    </row>
    <row r="19" spans="1:6">
      <c r="A19" s="11"/>
    </row>
    <row r="20" spans="1:6">
      <c r="A20" s="8" t="s">
        <v>130</v>
      </c>
      <c r="B20" s="8"/>
    </row>
    <row r="21" spans="1:6">
      <c r="A21" s="8" t="s">
        <v>131</v>
      </c>
      <c r="B21" s="8">
        <v>4</v>
      </c>
      <c r="C21">
        <v>2100</v>
      </c>
      <c r="F21">
        <f>C21*B21</f>
        <v>8400</v>
      </c>
    </row>
    <row r="22" spans="1:6">
      <c r="A22" s="8"/>
      <c r="B22" s="8"/>
    </row>
    <row r="23" spans="1:6">
      <c r="A23" s="11" t="s">
        <v>132</v>
      </c>
      <c r="B23" s="8"/>
    </row>
    <row r="24" spans="1:6">
      <c r="A24" s="8" t="s">
        <v>133</v>
      </c>
      <c r="B24" s="8">
        <v>15</v>
      </c>
      <c r="C24">
        <v>440</v>
      </c>
      <c r="F24">
        <f>C24*B24</f>
        <v>6600</v>
      </c>
    </row>
    <row r="25" spans="1:6">
      <c r="A25" s="8" t="s">
        <v>134</v>
      </c>
      <c r="B25" s="8">
        <v>4</v>
      </c>
      <c r="C25">
        <v>780</v>
      </c>
      <c r="F25">
        <f>B25*C25</f>
        <v>3120</v>
      </c>
    </row>
    <row r="26" spans="1:6">
      <c r="B26" s="8"/>
    </row>
    <row r="27" spans="1:6">
      <c r="A27" s="11" t="s">
        <v>115</v>
      </c>
      <c r="B27" s="8"/>
    </row>
    <row r="28" spans="1:6">
      <c r="A28" s="8" t="s">
        <v>116</v>
      </c>
      <c r="B28" s="8"/>
    </row>
    <row r="30" spans="1:6">
      <c r="A30" s="11" t="s">
        <v>114</v>
      </c>
    </row>
    <row r="31" spans="1:6">
      <c r="A31" s="8">
        <v>440</v>
      </c>
      <c r="B31" s="8" t="s">
        <v>120</v>
      </c>
      <c r="C31">
        <v>40</v>
      </c>
      <c r="D31">
        <v>150</v>
      </c>
      <c r="F31">
        <f>D31*C31</f>
        <v>6000</v>
      </c>
    </row>
    <row r="32" spans="1:6">
      <c r="A32" s="8">
        <v>500</v>
      </c>
      <c r="B32" s="8" t="s">
        <v>119</v>
      </c>
      <c r="C32">
        <v>40</v>
      </c>
      <c r="D32">
        <v>170</v>
      </c>
      <c r="F32">
        <f t="shared" ref="F32:F34" si="1">D32*C32</f>
        <v>6800</v>
      </c>
    </row>
    <row r="33" spans="1:6">
      <c r="A33" s="8">
        <v>610</v>
      </c>
      <c r="B33" s="8" t="s">
        <v>118</v>
      </c>
      <c r="C33">
        <v>20</v>
      </c>
      <c r="D33">
        <v>205</v>
      </c>
      <c r="F33">
        <f t="shared" si="1"/>
        <v>4100</v>
      </c>
    </row>
    <row r="34" spans="1:6">
      <c r="A34" s="8">
        <v>800</v>
      </c>
      <c r="B34" s="8" t="s">
        <v>117</v>
      </c>
      <c r="C34">
        <v>20</v>
      </c>
      <c r="D34">
        <v>275</v>
      </c>
      <c r="F34">
        <f t="shared" si="1"/>
        <v>5500</v>
      </c>
    </row>
    <row r="35" spans="1:6">
      <c r="A35" s="8">
        <v>960</v>
      </c>
      <c r="B35" s="8" t="s">
        <v>128</v>
      </c>
    </row>
    <row r="36" spans="1:6">
      <c r="A36" s="8"/>
      <c r="B36" s="8" t="s">
        <v>127</v>
      </c>
      <c r="C36">
        <v>4</v>
      </c>
      <c r="D36">
        <v>775</v>
      </c>
      <c r="F36">
        <f>D36*C36</f>
        <v>3100</v>
      </c>
    </row>
    <row r="37" spans="1:6">
      <c r="A37" s="8"/>
      <c r="B37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1.7109375" customWidth="1"/>
    <col min="2" max="2" width="45.28515625" customWidth="1"/>
    <col min="3" max="3" width="33.85546875" customWidth="1"/>
    <col min="4" max="4" width="34.42578125" customWidth="1"/>
  </cols>
  <sheetData>
    <row r="1" spans="1:1">
      <c r="A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123.8554687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2023-04-05T07:14:21Z</dcterms:modified>
</cp:coreProperties>
</file>