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activeTab="1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N4" i="13"/>
  <c r="D4"/>
  <c r="B4" s="1"/>
  <c r="N13"/>
  <c r="D8"/>
  <c r="D7"/>
  <c r="N8"/>
  <c r="N3"/>
  <c r="N5"/>
  <c r="N6"/>
  <c r="N7"/>
  <c r="N9"/>
  <c r="N2"/>
  <c r="D3"/>
  <c r="C20"/>
  <c r="D2"/>
  <c r="N12" l="1"/>
  <c r="N14" s="1"/>
  <c r="D5"/>
  <c r="B5" s="1"/>
  <c r="B9"/>
  <c r="B3"/>
  <c r="B6"/>
  <c r="B7"/>
  <c r="B8"/>
  <c r="B2"/>
  <c r="C11" l="1"/>
  <c r="C21" s="1"/>
  <c r="B11"/>
  <c r="C18" s="1"/>
  <c r="D11"/>
  <c r="B82" i="2" l="1"/>
  <c r="F16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J7" s="1"/>
  <c r="B85" i="2"/>
  <c r="E2" i="5"/>
  <c r="B4" i="1"/>
  <c r="E5" i="5" l="1"/>
  <c r="B21" i="1" l="1"/>
  <c r="F15" i="2" l="1"/>
  <c r="F18" s="1"/>
  <c r="B33" i="3"/>
  <c r="C42"/>
  <c r="C43"/>
  <c r="B30" i="1" l="1"/>
  <c r="J6" s="1"/>
  <c r="B27"/>
  <c r="J5" s="1"/>
  <c r="L6" l="1"/>
  <c r="J26"/>
  <c r="L5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J4" s="1"/>
  <c r="L4" l="1"/>
  <c r="B20"/>
  <c r="B11"/>
  <c r="J3" s="1"/>
  <c r="L3" l="1"/>
  <c r="B3"/>
  <c r="B19" l="1"/>
  <c r="B18"/>
  <c r="B17"/>
  <c r="B14" l="1"/>
  <c r="B10" l="1"/>
  <c r="E13" s="1"/>
  <c r="B7" l="1"/>
  <c r="B5" l="1"/>
  <c r="B2" l="1"/>
  <c r="E12" s="1"/>
  <c r="B1" l="1"/>
  <c r="E10" s="1"/>
  <c r="B12" l="1"/>
  <c r="J8" s="1"/>
  <c r="J25" s="1"/>
  <c r="B6" l="1"/>
  <c r="E11" l="1"/>
  <c r="E16" s="1"/>
  <c r="J2"/>
  <c r="J27" s="1"/>
  <c r="B31"/>
  <c r="L2" l="1"/>
  <c r="J10"/>
  <c r="J16" s="1"/>
  <c r="B32" l="1"/>
  <c r="B34" s="1"/>
</calcChain>
</file>

<file path=xl/sharedStrings.xml><?xml version="1.0" encoding="utf-8"?>
<sst xmlns="http://schemas.openxmlformats.org/spreadsheetml/2006/main" count="479" uniqueCount="253">
  <si>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</si>
  <si>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</si>
  <si>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</si>
  <si>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</si>
  <si>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</si>
  <si>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</si>
  <si>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</si>
  <si>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</si>
  <si>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</si>
  <si>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</si>
  <si>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</si>
  <si>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</si>
  <si>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</si>
  <si>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</si>
  <si>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</si>
  <si>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</si>
  <si>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</si>
  <si>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</si>
  <si>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</si>
  <si>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</si>
  <si>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</si>
  <si>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</si>
  <si>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</si>
  <si>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</si>
  <si>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</si>
  <si>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</si>
  <si>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</si>
  <si>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</si>
  <si>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</si>
  <si>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</si>
  <si>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</si>
  <si>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</si>
  <si>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</si>
  <si>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</si>
  <si>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</si>
  <si>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</si>
  <si>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</si>
  <si>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</si>
  <si>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</si>
  <si>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</si>
  <si>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</si>
  <si>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</si>
  <si>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</si>
  <si>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</si>
  <si>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</si>
  <si>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</si>
  <si>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</si>
  <si>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</si>
  <si>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</si>
  <si>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</si>
  <si>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</si>
  <si>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</si>
  <si>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</si>
  <si>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</si>
  <si>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</si>
  <si>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</si>
  <si>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</si>
  <si>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</si>
  <si>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</si>
  <si>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</si>
  <si>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</si>
  <si>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</si>
  <si>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</si>
  <si>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</si>
  <si>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</si>
  <si>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</si>
  <si>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</si>
  <si>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</si>
  <si>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</si>
  <si>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</si>
  <si>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</si>
  <si>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</si>
  <si>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</si>
  <si>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</si>
  <si>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</si>
  <si>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</si>
  <si>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</si>
  <si>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</si>
  <si>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</si>
  <si>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</si>
  <si>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</si>
  <si>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</si>
  <si>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</si>
  <si>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</si>
  <si>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</si>
  <si>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</si>
  <si>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</si>
  <si>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</si>
  <si>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</si>
  <si>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</si>
  <si>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</si>
  <si>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</si>
  <si>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</si>
  <si>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</si>
  <si>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</si>
  <si>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</si>
  <si>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</si>
  <si>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</si>
  <si>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</si>
  <si>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</si>
  <si>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</si>
  <si>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</si>
  <si>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</si>
  <si>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</si>
  <si>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</si>
  <si>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</si>
  <si>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</si>
  <si>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</si>
  <si>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</si>
  <si>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</si>
  <si>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</si>
  <si>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</si>
  <si>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</si>
  <si>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</si>
  <si>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</si>
  <si>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</si>
  <si>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</si>
  <si>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</si>
  <si>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</si>
  <si>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</si>
  <si>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</si>
  <si>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</si>
  <si>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</si>
  <si>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</si>
  <si>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</si>
  <si>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</si>
  <si>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</si>
  <si>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</si>
  <si>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</si>
  <si>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</si>
  <si>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</si>
  <si>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</si>
  <si>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</si>
  <si>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</si>
  <si>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</si>
  <si>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</si>
  <si>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</si>
  <si>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</si>
  <si>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</si>
  <si>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</si>
  <si>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</si>
  <si>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</si>
  <si>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</si>
  <si>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</si>
  <si>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</si>
  <si>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</si>
  <si>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</si>
  <si>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</si>
  <si>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</si>
  <si>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</si>
  <si>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</si>
  <si>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</si>
  <si>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</si>
  <si>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</si>
  <si>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</si>
  <si>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</si>
  <si>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</si>
  <si>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</si>
  <si>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</si>
  <si>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</si>
  <si>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</si>
  <si>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</si>
  <si>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</si>
  <si>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</si>
  <si>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</si>
  <si>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</si>
  <si>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</si>
  <si>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</si>
  <si>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</si>
  <si>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</si>
  <si>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</si>
  <si>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</si>
  <si>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</si>
  <si>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</si>
  <si>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</si>
  <si>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</si>
  <si>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</si>
  <si>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</si>
  <si>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</si>
  <si>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</si>
  <si>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</si>
  <si>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</si>
  <si>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</si>
  <si>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</si>
  <si>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</si>
  <si>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</si>
  <si>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</si>
  <si>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</si>
  <si>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</si>
  <si>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</si>
  <si>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</si>
  <si>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</si>
  <si>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</si>
  <si>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</si>
  <si>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</si>
  <si>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</si>
  <si>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</si>
  <si>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</si>
  <si>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</si>
  <si>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</si>
  <si>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</si>
  <si>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</si>
  <si>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</si>
  <si>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</si>
  <si>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</si>
  <si>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</si>
  <si>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</si>
  <si>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</si>
  <si>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</si>
  <si>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</si>
  <si>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</si>
  <si>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</si>
  <si>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</si>
  <si>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</si>
  <si>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</si>
  <si>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</si>
  <si>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</si>
  <si>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</si>
  <si>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</si>
  <si>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</si>
  <si>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</si>
  <si>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</si>
  <si>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</si>
  <si>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</si>
  <si>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</si>
  <si>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</si>
  <si>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</si>
  <si>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</si>
  <si>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</si>
  <si>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</si>
  <si>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CASH WE HAVE</t>
  </si>
  <si>
    <t>CASH WE NEED</t>
  </si>
  <si>
    <t>CASH  WE HAVE IN ACC</t>
  </si>
  <si>
    <t>TOY ILLA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</si>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</sst>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1350309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opLeftCell="A11" zoomScale="80" zoomScaleNormal="80" workbookViewId="0">
      <selection activeCell="L25" sqref="L25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133629</v>
      </c>
      <c r="K2" s="13">
        <v>154592</v>
      </c>
      <c r="L2" s="8">
        <f>J2-K2</f>
        <v>-20963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332229</v>
      </c>
      <c r="K3" s="13">
        <v>31283</v>
      </c>
      <c r="L3" s="8">
        <f>J3-K3</f>
        <v>300946</v>
      </c>
      <c r="M3">
        <v>150000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f>B22</f>
        <v>56312</v>
      </c>
      <c r="K4" s="13">
        <v>90083</v>
      </c>
      <c r="L4" s="8">
        <f t="shared" ref="L4:L5" si="0">J4-K4</f>
        <v>-33771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B27</f>
        <v>89003</v>
      </c>
      <c r="K5" s="8"/>
      <c r="L5" s="8">
        <f t="shared" si="0"/>
        <v>89003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f>B30</f>
        <v>26956</v>
      </c>
      <c r="K6" s="8"/>
      <c r="L6" s="8">
        <f>J6-K6</f>
        <v>26956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$B$26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f>B12</f>
        <v>134668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24">
        <f>SUM(J2:J8)</f>
        <v>772987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 t="s">
        <v>230</v>
      </c>
      <c r="J14" s="11">
        <v>135000</v>
      </c>
    </row>
    <row r="15" spans="1:14" ht="23.25">
      <c r="A15" s="2"/>
      <c r="B15" s="2"/>
      <c r="D15" s="23"/>
      <c r="E15" s="23"/>
      <c r="F15" s="23"/>
      <c r="G15" s="23"/>
      <c r="H15" s="23"/>
      <c r="I15" s="23" t="s">
        <v>232</v>
      </c>
      <c r="J15" s="11">
        <v>21163</v>
      </c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 t="s">
        <v>231</v>
      </c>
      <c r="J16" s="11">
        <f>J10-J14-100000-J15</f>
        <v>516824</v>
      </c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  <c r="K19" s="28"/>
      <c r="L19" s="28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 t="s">
        <v>15</v>
      </c>
      <c r="J22" s="24">
        <v>50000</v>
      </c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 t="s">
        <v>233</v>
      </c>
      <c r="J23" s="24">
        <v>56312</v>
      </c>
      <c r="R23" t="s">
        <v>139</v>
      </c>
    </row>
    <row r="24" spans="1:18" ht="23.25">
      <c r="A24" s="2" t="s">
        <v>28</v>
      </c>
      <c r="B24" s="9">
        <f>[23]Sheet1!$E$38</f>
        <v>0</v>
      </c>
      <c r="I24" s="13" t="s">
        <v>71</v>
      </c>
      <c r="J24" s="13">
        <v>89003</v>
      </c>
    </row>
    <row r="25" spans="1:18" ht="23.25">
      <c r="A25" s="2" t="s">
        <v>29</v>
      </c>
      <c r="B25" s="9">
        <f>[24]Sheet1!$E$38</f>
        <v>0</v>
      </c>
      <c r="G25" s="7"/>
      <c r="I25" s="8" t="s">
        <v>9</v>
      </c>
      <c r="J25" s="13">
        <f>J8</f>
        <v>134668</v>
      </c>
    </row>
    <row r="26" spans="1:18" ht="23.25">
      <c r="A26" s="2" t="s">
        <v>185</v>
      </c>
      <c r="B26" s="9">
        <f>[25]Sheet1!$E$38</f>
        <v>190</v>
      </c>
      <c r="G26" s="7"/>
      <c r="I26" s="8" t="s">
        <v>175</v>
      </c>
      <c r="J26" s="13">
        <f>J6</f>
        <v>26956</v>
      </c>
    </row>
    <row r="27" spans="1:18" ht="23.25">
      <c r="A27" s="2" t="s">
        <v>71</v>
      </c>
      <c r="B27" s="9">
        <f>[26]Sheet1!$E$38</f>
        <v>89003</v>
      </c>
      <c r="I27" s="11" t="s">
        <v>4</v>
      </c>
      <c r="J27" s="13">
        <f>J2</f>
        <v>133629</v>
      </c>
    </row>
    <row r="28" spans="1:18" ht="23.25">
      <c r="A28" s="2"/>
      <c r="B28" s="9"/>
      <c r="I28" s="11" t="s">
        <v>70</v>
      </c>
      <c r="J28" s="8">
        <v>200000</v>
      </c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1350309</v>
      </c>
    </row>
    <row r="34" spans="1:2" ht="21">
      <c r="A34" s="4" t="s">
        <v>14</v>
      </c>
      <c r="B34" s="5">
        <f>B32-B31</f>
        <v>321286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223</v>
      </c>
      <c r="B1">
        <v>200000</v>
      </c>
    </row>
    <row r="2" spans="1:2">
      <c r="A2" t="s">
        <v>219</v>
      </c>
      <c r="B2">
        <v>198000</v>
      </c>
    </row>
    <row r="3" spans="1:2">
      <c r="A3" t="s">
        <v>220</v>
      </c>
      <c r="B3">
        <v>7200</v>
      </c>
    </row>
    <row r="6" spans="1:2">
      <c r="B6">
        <f>SUM(B1:B5)</f>
        <v>405200</v>
      </c>
    </row>
    <row r="11" spans="1:2" ht="28.5">
      <c r="A11" s="53" t="s">
        <v>228</v>
      </c>
    </row>
    <row r="12" spans="1:2">
      <c r="A12" t="s">
        <v>224</v>
      </c>
      <c r="B12" t="s">
        <v>225</v>
      </c>
    </row>
    <row r="13" spans="1:2">
      <c r="A13" t="s">
        <v>221</v>
      </c>
      <c r="B13" t="s">
        <v>226</v>
      </c>
    </row>
    <row r="14" spans="1:2">
      <c r="A14" t="s">
        <v>222</v>
      </c>
      <c r="B14" t="s">
        <v>227</v>
      </c>
    </row>
    <row r="18" spans="1:1" ht="28.5">
      <c r="A18" s="53" t="s">
        <v>229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234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238</v>
      </c>
      <c r="M2" t="s">
        <v>243</v>
      </c>
      <c r="N2">
        <f>B2</f>
        <v>81064</v>
      </c>
    </row>
    <row r="3" spans="1:14">
      <c r="A3" s="52" t="s">
        <v>235</v>
      </c>
      <c r="B3" s="8">
        <f t="shared" ref="B3:B8" si="0">D3-C3</f>
        <v>11545</v>
      </c>
      <c r="C3" s="8"/>
      <c r="D3" s="8">
        <f>SUM(21820-10275)</f>
        <v>11545</v>
      </c>
      <c r="F3" t="s">
        <v>238</v>
      </c>
      <c r="M3" t="s">
        <v>244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238</v>
      </c>
      <c r="M4" t="s">
        <v>245</v>
      </c>
      <c r="N4">
        <f>B4</f>
        <v>168597</v>
      </c>
    </row>
    <row r="5" spans="1:14">
      <c r="A5" s="52" t="s">
        <v>236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238</v>
      </c>
      <c r="M5" t="s">
        <v>246</v>
      </c>
      <c r="N5">
        <f t="shared" si="1"/>
        <v>19317</v>
      </c>
    </row>
    <row r="6" spans="1:14">
      <c r="A6" s="52" t="s">
        <v>237</v>
      </c>
      <c r="B6" s="8">
        <f t="shared" si="0"/>
        <v>26956</v>
      </c>
      <c r="C6" s="8"/>
      <c r="D6" s="8">
        <v>26956</v>
      </c>
      <c r="F6" t="s">
        <v>238</v>
      </c>
      <c r="M6" t="s">
        <v>247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238</v>
      </c>
      <c r="M7" t="s">
        <v>248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238</v>
      </c>
      <c r="M8" t="s">
        <v>249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252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250</v>
      </c>
      <c r="N12">
        <f>SUM(N2:N10)</f>
        <v>620000</v>
      </c>
    </row>
    <row r="13" spans="1:14">
      <c r="A13" s="52"/>
      <c r="M13" t="s">
        <v>251</v>
      </c>
      <c r="N13">
        <f>SUM(9000+100000+11000)</f>
        <v>120000</v>
      </c>
    </row>
    <row r="14" spans="1:14">
      <c r="A14" s="52"/>
      <c r="M14" t="s">
        <v>240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239</v>
      </c>
      <c r="C17">
        <v>215000</v>
      </c>
      <c r="D17" t="s">
        <v>30</v>
      </c>
    </row>
    <row r="18" spans="2:4">
      <c r="B18" t="s">
        <v>240</v>
      </c>
      <c r="C18" s="7">
        <f>B11-C17-100000</f>
        <v>279768</v>
      </c>
    </row>
    <row r="20" spans="2:4">
      <c r="B20" t="s">
        <v>242</v>
      </c>
      <c r="C20">
        <f>SUM(31307+3000)</f>
        <v>34307</v>
      </c>
    </row>
    <row r="21" spans="2:4">
      <c r="B21" t="s">
        <v>241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D81" sqref="D8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B85</f>
        <v>62881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117931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70</v>
      </c>
      <c r="B81" s="13">
        <v>15000</v>
      </c>
      <c r="C81" s="14">
        <v>45178</v>
      </c>
    </row>
    <row r="82" spans="1:3">
      <c r="A82" t="s">
        <v>100</v>
      </c>
      <c r="B82" s="11">
        <f>SUM(B33:B81)</f>
        <v>325781</v>
      </c>
    </row>
    <row r="83" spans="1:3">
      <c r="A83" t="s">
        <v>101</v>
      </c>
      <c r="B83" s="13">
        <v>185956</v>
      </c>
      <c r="C83" t="s">
        <v>156</v>
      </c>
    </row>
    <row r="84" spans="1:3">
      <c r="B84" s="13">
        <v>76944</v>
      </c>
      <c r="C84" t="s">
        <v>184</v>
      </c>
    </row>
    <row r="85" spans="1:3">
      <c r="A85" t="s">
        <v>102</v>
      </c>
      <c r="B85" s="11">
        <f>B82-B83-B84</f>
        <v>62881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2023-12-04T15:53:48Z</dcterms:modified>
</cp:coreProperties>
</file>