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firstSheet="1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24519"/>
</workbook>
</file>

<file path=xl/calcChain.xml><?xml version="1.0" encoding="utf-8"?>
<calcChain xmlns="http://schemas.openxmlformats.org/spreadsheetml/2006/main">
  <c r="B15" i="14"/>
  <c r="J4" i="1"/>
  <c r="J9"/>
  <c r="J2"/>
  <c r="J3"/>
  <c r="J7"/>
  <c r="J8"/>
  <c r="J6" l="1"/>
  <c r="J5" l="1"/>
  <c r="J13" l="1"/>
  <c r="B96" i="2"/>
  <c r="L10" i="1" l="1"/>
  <c r="L9"/>
  <c r="L4"/>
  <c r="L3" l="1"/>
  <c r="L7" l="1"/>
  <c r="L2"/>
  <c r="K13"/>
  <c r="L6"/>
  <c r="L8"/>
  <c r="L5"/>
  <c r="F22" i="2"/>
  <c r="N4" i="13"/>
  <c r="D4"/>
  <c r="B4" s="1"/>
  <c r="N13"/>
  <c r="D8"/>
  <c r="D7"/>
  <c r="N8"/>
  <c r="N3"/>
  <c r="N5"/>
  <c r="N6"/>
  <c r="N7"/>
  <c r="N9"/>
  <c r="N2"/>
  <c r="D3"/>
  <c r="C20"/>
  <c r="D2"/>
  <c r="L1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9" i="2"/>
  <c r="B101" s="1"/>
  <c r="F21" s="1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<sst xmlns="http://schemas.openxmlformats.org/spreadsheetml/2006/main" count="516" uniqueCount="278">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</sst>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1188240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264</v>
      </c>
      <c r="J2" s="24">
        <f>2706+126199+15796+150-50000-67274-20000</f>
        <v>7577</v>
      </c>
      <c r="K2" s="13"/>
      <c r="L2" s="8">
        <f>J2-K2</f>
        <v>7577</v>
      </c>
      <c r="M2" t="s">
        <v>251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263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251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260</v>
      </c>
      <c r="J4" s="24">
        <f>SUM(16297+16704+27270-20000)</f>
        <v>40271</v>
      </c>
      <c r="K4" s="13"/>
      <c r="L4" s="8">
        <f>J4</f>
        <v>40271</v>
      </c>
      <c r="M4" t="s">
        <v>251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261</v>
      </c>
      <c r="J5" s="24">
        <f>89244-23891-65000</f>
        <v>353</v>
      </c>
      <c r="K5" s="8"/>
      <c r="L5" s="8">
        <f>J5-K5</f>
        <v>353</v>
      </c>
      <c r="M5" t="s">
        <v>251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256</v>
      </c>
      <c r="J6" s="24">
        <f>SUM(36824-20000+18130)</f>
        <v>34954</v>
      </c>
      <c r="K6" s="8"/>
      <c r="L6" s="8">
        <f>J6</f>
        <v>34954</v>
      </c>
      <c r="M6" t="s">
        <v>251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259</v>
      </c>
      <c r="J7" s="24">
        <f>SUM(32870+100-14150-12800+21135)</f>
        <v>27155</v>
      </c>
      <c r="K7" s="8"/>
      <c r="L7" s="8">
        <f>J7-K7</f>
        <v>27155</v>
      </c>
      <c r="M7" t="s">
        <v>251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257</v>
      </c>
      <c r="J8" s="24">
        <f>98768-49000-49000+44688+7080</f>
        <v>52536</v>
      </c>
      <c r="K8" s="8"/>
      <c r="L8" s="8">
        <f>J8-K8</f>
        <v>52536</v>
      </c>
      <c r="M8" t="s">
        <v>251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262</v>
      </c>
      <c r="J9" s="24">
        <f>17530+50-6573-10000</f>
        <v>1007</v>
      </c>
      <c r="L9" s="8">
        <f>J9</f>
        <v>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258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252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1188240</v>
      </c>
    </row>
    <row r="34" spans="1:2" ht="21">
      <c r="A34" s="4" t="s">
        <v>14</v>
      </c>
      <c r="B34" s="5">
        <f>B32-B31</f>
        <v>224718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227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  <c r="M2" t="s">
        <v>236</v>
      </c>
      <c r="N2">
        <f>B2</f>
        <v>81064</v>
      </c>
    </row>
    <row r="3" spans="1:14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  <c r="M3" t="s">
        <v>237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  <c r="M4" t="s">
        <v>238</v>
      </c>
      <c r="N4">
        <f>B4</f>
        <v>168597</v>
      </c>
    </row>
    <row r="5" spans="1:14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  <c r="M5" t="s">
        <v>239</v>
      </c>
      <c r="N5">
        <f t="shared" si="1"/>
        <v>19317</v>
      </c>
    </row>
    <row r="6" spans="1:14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  <c r="M6" t="s">
        <v>240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  <c r="M7" t="s">
        <v>241</v>
      </c>
      <c r="N7">
        <f t="shared" si="1"/>
        <v>87289</v>
      </c>
    </row>
    <row r="8" spans="1:14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  <c r="M8" t="s">
        <v>242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245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243</v>
      </c>
      <c r="N12">
        <f>SUM(N2:N10)</f>
        <v>620000</v>
      </c>
    </row>
    <row r="13" spans="1:14">
      <c r="A13" s="52"/>
      <c r="M13" t="s">
        <v>244</v>
      </c>
      <c r="N13">
        <f>SUM(9000+100000+11000)</f>
        <v>120000</v>
      </c>
    </row>
    <row r="14" spans="1:14">
      <c r="A14" s="52"/>
      <c r="M14" t="s">
        <v>233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C21" sqref="C21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265</v>
      </c>
      <c r="B1">
        <v>50000</v>
      </c>
      <c r="C1" s="14">
        <v>45218</v>
      </c>
    </row>
    <row r="2" spans="1:4">
      <c r="A2" t="s">
        <v>265</v>
      </c>
      <c r="B2">
        <v>50000</v>
      </c>
      <c r="C2" s="14">
        <v>45304</v>
      </c>
    </row>
    <row r="3" spans="1:4">
      <c r="A3" t="s">
        <v>266</v>
      </c>
      <c r="B3">
        <v>40000</v>
      </c>
      <c r="C3" s="14">
        <v>45311</v>
      </c>
    </row>
    <row r="4" spans="1:4">
      <c r="A4" t="s">
        <v>267</v>
      </c>
      <c r="B4">
        <v>1300</v>
      </c>
      <c r="C4" s="14">
        <v>45301</v>
      </c>
      <c r="D4" t="s">
        <v>269</v>
      </c>
    </row>
    <row r="5" spans="1:4">
      <c r="A5" t="s">
        <v>268</v>
      </c>
      <c r="B5">
        <v>1300</v>
      </c>
      <c r="C5" s="14">
        <v>45317</v>
      </c>
      <c r="D5" t="s">
        <v>269</v>
      </c>
    </row>
    <row r="6" spans="1:4">
      <c r="A6" t="s">
        <v>271</v>
      </c>
      <c r="B6">
        <v>236</v>
      </c>
      <c r="C6" s="14">
        <v>45315</v>
      </c>
      <c r="D6" t="s">
        <v>270</v>
      </c>
    </row>
    <row r="7" spans="1:4">
      <c r="A7" t="s">
        <v>271</v>
      </c>
      <c r="B7">
        <v>118</v>
      </c>
      <c r="C7" s="14">
        <v>45315</v>
      </c>
      <c r="D7" t="s">
        <v>270</v>
      </c>
    </row>
    <row r="8" spans="1:4">
      <c r="A8" t="s">
        <v>273</v>
      </c>
      <c r="B8">
        <v>5900</v>
      </c>
      <c r="C8" s="14">
        <v>45322</v>
      </c>
    </row>
    <row r="9" spans="1:4">
      <c r="A9" s="12" t="s">
        <v>272</v>
      </c>
      <c r="B9" s="12">
        <v>4882</v>
      </c>
      <c r="C9" s="22">
        <v>45346</v>
      </c>
      <c r="D9" s="12"/>
    </row>
    <row r="10" spans="1:4">
      <c r="A10" s="12" t="s">
        <v>274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275</v>
      </c>
    </row>
    <row r="12" spans="1:4">
      <c r="A12" t="s">
        <v>276</v>
      </c>
      <c r="B12" s="12">
        <v>40970</v>
      </c>
      <c r="C12" s="14">
        <v>45362</v>
      </c>
      <c r="D12" t="s">
        <v>277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13"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selection activeCell="A2" sqref="A2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250</v>
      </c>
    </row>
    <row r="2" spans="1:6">
      <c r="C2" s="14"/>
    </row>
    <row r="4" spans="1:6">
      <c r="B4" s="7" t="s">
        <v>248</v>
      </c>
    </row>
    <row r="5" spans="1:6">
      <c r="A5" t="s">
        <v>70</v>
      </c>
      <c r="B5">
        <v>1035</v>
      </c>
      <c r="C5" s="14">
        <v>45097</v>
      </c>
      <c r="D5" s="14" t="s">
        <v>249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B101</f>
        <v>36154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92239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246</v>
      </c>
    </row>
    <row r="91" spans="1:4">
      <c r="A91" t="s">
        <v>70</v>
      </c>
      <c r="B91" s="13">
        <v>550</v>
      </c>
      <c r="C91" s="14">
        <v>45268</v>
      </c>
      <c r="D91" t="s">
        <v>247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100</v>
      </c>
      <c r="B96" s="11">
        <f>SUM(B39:B95)</f>
        <v>379631</v>
      </c>
    </row>
    <row r="97" spans="1:3">
      <c r="A97" t="s">
        <v>101</v>
      </c>
      <c r="B97" s="13">
        <v>185956</v>
      </c>
      <c r="C97" t="s">
        <v>155</v>
      </c>
    </row>
    <row r="98" spans="1:3">
      <c r="B98" s="13">
        <v>76944</v>
      </c>
      <c r="C98" t="s">
        <v>182</v>
      </c>
    </row>
    <row r="99" spans="1:3">
      <c r="A99" t="s">
        <v>102</v>
      </c>
      <c r="B99" s="11">
        <f>B96-B97-B98</f>
        <v>116731</v>
      </c>
    </row>
    <row r="100" spans="1:3">
      <c r="A100" t="s">
        <v>253</v>
      </c>
      <c r="B100" s="13">
        <v>80577</v>
      </c>
      <c r="C100" t="s">
        <v>254</v>
      </c>
    </row>
    <row r="101" spans="1:3">
      <c r="B101" s="11">
        <f>B99-B100</f>
        <v>36154</v>
      </c>
      <c r="C101" t="s">
        <v>255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A32" sqref="A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2024-03-11T12:16:49Z</dcterms:modified>
</cp:coreProperties>
</file>