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J8" i="1"/>
  <c r="J3" l="1"/>
  <c r="J11"/>
  <c r="L7"/>
  <c r="L11" s="1"/>
  <c r="L2"/>
  <c r="L9"/>
  <c r="K11"/>
  <c r="L6"/>
  <c r="L8"/>
  <c r="L4"/>
  <c r="L5"/>
  <c r="F22" i="2"/>
  <c r="B93"/>
  <c r="N4" i="13"/>
  <c r="D4"/>
  <c r="B4" s="1"/>
  <c r="N13"/>
  <c r="D8"/>
  <c r="D7"/>
  <c r="N8"/>
  <c r="N3"/>
  <c r="N5"/>
  <c r="N6"/>
  <c r="N7"/>
  <c r="N9"/>
  <c r="N2"/>
  <c r="D3"/>
  <c r="C20"/>
  <c r="D2"/>
  <c r="L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6" i="2"/>
  <c r="E2" i="5"/>
  <c r="B4" i="1"/>
  <c r="E5" i="5" l="1"/>
  <c r="B21" i="1" l="1"/>
  <c r="F21" i="2" l="1"/>
  <c r="F24" s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<sst xmlns="http://schemas.openxmlformats.org/spreadsheetml/2006/main" count="499" uniqueCount="260">
  <si>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</si>
  <si>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</si>
  <si>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</si>
  <si>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</si>
  <si>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</si>
  <si>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</si>
  <si>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</si>
  <si>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</si>
  <si>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</si>
  <si>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</si>
  <si>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</si>
  <si>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</si>
  <si>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</si>
  <si>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</si>
  <si>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</si>
  <si>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</si>
  <si>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</si>
  <si>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</si>
  <si>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</si>
  <si>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</si>
  <si>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</si>
  <si>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</si>
  <si>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</si>
  <si>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</si>
  <si>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</si>
  <si>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</si>
  <si>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</si>
  <si>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</si>
  <si>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</si>
  <si>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</si>
  <si>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</si>
  <si>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</si>
  <si>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</si>
  <si>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</si>
  <si>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</si>
  <si>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</si>
  <si>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</si>
  <si>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</si>
  <si>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</si>
  <si>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</si>
  <si>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</si>
  <si>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</si>
  <si>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</si>
  <si>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</si>
  <si>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</si>
  <si>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</si>
  <si>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</si>
  <si>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</si>
  <si>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</si>
  <si>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</si>
  <si>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</si>
  <si>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</si>
  <si>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</si>
  <si>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</si>
  <si>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</si>
  <si>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</si>
  <si>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</si>
  <si>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</si>
  <si>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</si>
  <si>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</si>
  <si>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</si>
  <si>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</si>
  <si>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</si>
  <si>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</si>
  <si>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</si>
  <si>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</si>
  <si>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</si>
  <si>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</si>
  <si>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</si>
  <si>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</si>
  <si>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</si>
  <si>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</si>
  <si>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</si>
  <si>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</si>
  <si>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</si>
  <si>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</si>
  <si>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</si>
  <si>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</si>
  <si>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</si>
  <si>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</si>
  <si>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</si>
  <si>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</si>
  <si>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</si>
  <si>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</si>
  <si>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</si>
  <si>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</si>
  <si>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</si>
  <si>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</si>
  <si>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</si>
  <si>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</si>
  <si>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</si>
  <si>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</si>
  <si>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</si>
  <si>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</si>
  <si>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</si>
  <si>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</si>
  <si>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</si>
  <si>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</si>
  <si>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</si>
  <si>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</si>
  <si>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</si>
  <si>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</si>
  <si>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</si>
  <si>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</si>
  <si>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</si>
  <si>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</si>
  <si>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</si>
  <si>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</si>
  <si>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</si>
  <si>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</si>
  <si>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</si>
  <si>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</si>
  <si>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</si>
  <si>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</si>
  <si>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</si>
  <si>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</si>
  <si>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</si>
  <si>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</si>
  <si>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</si>
  <si>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</si>
  <si>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</si>
  <si>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</si>
  <si>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</si>
  <si>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</si>
  <si>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</si>
  <si>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</si>
  <si>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</si>
  <si>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</si>
  <si>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</si>
  <si>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</si>
  <si>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</si>
  <si>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</si>
  <si>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</si>
  <si>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</si>
  <si>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</si>
  <si>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</si>
  <si>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</si>
  <si>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</si>
  <si>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</si>
  <si>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</si>
  <si>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</si>
  <si>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</si>
  <si>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</si>
  <si>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</si>
  <si>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</si>
  <si>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</si>
  <si>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</si>
  <si>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</si>
  <si>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</si>
  <si>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</si>
  <si>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</si>
  <si>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</si>
  <si>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</si>
  <si>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</si>
  <si>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</si>
  <si>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</si>
  <si>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</si>
  <si>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</si>
  <si>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</si>
  <si>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</si>
  <si>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</si>
  <si>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</si>
  <si>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</si>
  <si>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</si>
  <si>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</si>
  <si>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</si>
  <si>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</si>
  <si>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</si>
  <si>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</si>
  <si>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</si>
  <si>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</si>
  <si>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</si>
  <si>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</si>
  <si>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</si>
  <si>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</si>
  <si>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</si>
  <si>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</si>
  <si>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</si>
  <si>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</si>
  <si>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</si>
  <si>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</si>
  <si>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</si>
  <si>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</si>
  <si>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</si>
  <si>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</si>
  <si>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</si>
  <si>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</si>
  <si>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</si>
  <si>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</si>
  <si>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</si>
  <si>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</si>
  <si>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</si>
  <si>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</si>
  <si>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</si>
  <si>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</si>
  <si>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</si>
  <si>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</si>
  <si>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</si>
  <si>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</si>
  <si>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</si>
  <si>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</si>
  <si>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</si>
  <si>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</si>
  <si>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</si>
  <si>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</si>
  <si>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</si>
  <si>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</si>
  <si>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</si>
  <si>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</si>
  <si>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</si>
  <si>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</si>
  <si>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</si>
  <si>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</si>
  <si>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</si>
  <si>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</si>
  <si>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</si>
  <si>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</si>
  <si>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</si>
  <si>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</si>
  <si>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</si>
  <si>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</si>
  <si>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</si>
  <si>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</si>
  <si>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</si>
  <si>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</si>
  <si>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</si>
  <si>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</si>
  <si>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</si>
  <si>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</si>
  <si>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</si>
  <si>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</si>
  <si>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</si>
  <si>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</si>
  <si>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</si>
  <si>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</si>
  <si>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</si>
  <si>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</si>
  <si>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</si>
  <si>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</si>
  <si>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</si>
  <si>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</si>
  <si>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</si>
  <si>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</si>
  <si>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</si>
  <si>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</si>
  <si>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</si>
  <si>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</si>
  <si>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</si>
  <si>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</si>
  <si>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</si>
  <si>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</si>
  <si>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</si>
  <si>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</si>
  <si>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</si>
  <si>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</si>
  <si>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1KG</t>
  </si>
  <si>
    <t>BALANCE</t>
  </si>
  <si>
    <t>35k</t>
  </si>
  <si>
    <t>in ac</t>
  </si>
  <si>
    <t>1.6 KG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</si>
</sst>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1353057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zoomScale="80" zoomScaleNormal="80" workbookViewId="0">
      <selection activeCell="J8" sqref="J8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v>102706</v>
      </c>
      <c r="K2" s="13">
        <v>27919</v>
      </c>
      <c r="L2" s="8">
        <f>J2-K2</f>
        <v>74787</v>
      </c>
      <c r="M2" t="s">
        <v>253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139782-50000-50000</f>
        <v>39782</v>
      </c>
      <c r="K3" s="13">
        <v>15929</v>
      </c>
      <c r="L3" s="8">
        <f>J3-K3</f>
        <v>23853</v>
      </c>
      <c r="M3" t="s">
        <v>253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155</v>
      </c>
      <c r="J4" s="24">
        <v>57263</v>
      </c>
      <c r="K4" s="13">
        <v>18023</v>
      </c>
      <c r="L4" s="8">
        <f>J4-K4</f>
        <v>39240</v>
      </c>
      <c r="M4" t="s">
        <v>253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v>46770</v>
      </c>
      <c r="K5" s="8">
        <v>11750</v>
      </c>
      <c r="L5" s="8">
        <f>J5-K5</f>
        <v>35020</v>
      </c>
      <c r="M5" t="s">
        <v>253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175</v>
      </c>
      <c r="J6" s="24">
        <v>16656</v>
      </c>
      <c r="K6" s="8"/>
      <c r="L6" s="8">
        <f>J6</f>
        <v>16656</v>
      </c>
      <c r="M6" t="s">
        <v>253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230</v>
      </c>
      <c r="J7" s="24">
        <v>20655</v>
      </c>
      <c r="K7" s="8"/>
      <c r="L7" s="8">
        <f>J7-K7</f>
        <v>20655</v>
      </c>
      <c r="M7" t="s">
        <v>253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9</v>
      </c>
      <c r="J8" s="24">
        <f>125026-50000</f>
        <v>75026</v>
      </c>
      <c r="K8" s="8">
        <v>26388</v>
      </c>
      <c r="L8" s="8">
        <f>J8-K8</f>
        <v>48638</v>
      </c>
      <c r="M8" t="s">
        <v>253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70</v>
      </c>
      <c r="J9" s="24">
        <v>200000</v>
      </c>
      <c r="L9" s="8">
        <f>J9</f>
        <v>200000</v>
      </c>
    </row>
    <row r="10" spans="1:14" ht="26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/>
      <c r="J10" s="55" t="s">
        <v>24</v>
      </c>
      <c r="K10" s="55" t="s">
        <v>254</v>
      </c>
      <c r="L10" s="55" t="s">
        <v>70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/>
      <c r="J11" s="24">
        <f>SUM(J2:J9)</f>
        <v>558858</v>
      </c>
      <c r="K11" s="24">
        <f>SUM(K2:K9)</f>
        <v>100009</v>
      </c>
      <c r="L11" s="24">
        <f>SUM(L2:L9)</f>
        <v>458849</v>
      </c>
    </row>
    <row r="12" spans="1:14" ht="23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24"/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  <c r="L14" t="s">
        <v>255</v>
      </c>
      <c r="M14" t="s">
        <v>155</v>
      </c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  <c r="L15" t="s">
        <v>255</v>
      </c>
      <c r="M15" t="s">
        <v>71</v>
      </c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/>
      <c r="J16" s="11"/>
      <c r="L16" t="s">
        <v>259</v>
      </c>
    </row>
    <row r="17" spans="1:18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  <c r="L17" s="11">
        <v>260000</v>
      </c>
      <c r="M17" t="s">
        <v>256</v>
      </c>
    </row>
    <row r="18" spans="1:18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7"/>
      <c r="J18" s="11"/>
      <c r="K18" s="28"/>
      <c r="L18" s="28" t="s">
        <v>257</v>
      </c>
      <c r="M18" t="s">
        <v>258</v>
      </c>
    </row>
    <row r="19" spans="1:18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4"/>
      <c r="J19" s="24"/>
    </row>
    <row r="20" spans="1:18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J20" s="24"/>
    </row>
    <row r="21" spans="1:18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30"/>
      <c r="J21" s="24"/>
    </row>
    <row r="22" spans="1:18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I22" s="24"/>
      <c r="J22" s="24"/>
    </row>
    <row r="23" spans="1:18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24"/>
      <c r="J23" s="24"/>
      <c r="R23" t="s">
        <v>139</v>
      </c>
    </row>
    <row r="24" spans="1:18" ht="23.25">
      <c r="A24" s="2" t="s">
        <v>28</v>
      </c>
      <c r="B24" s="9">
        <f>[23]Sheet1!$E$38</f>
        <v>0</v>
      </c>
      <c r="I24" s="13"/>
      <c r="J24" s="13"/>
    </row>
    <row r="25" spans="1:18" ht="23.25">
      <c r="A25" s="2" t="s">
        <v>29</v>
      </c>
      <c r="B25" s="9">
        <f>[24]Sheet1!$E$38</f>
        <v>0</v>
      </c>
      <c r="G25" s="7"/>
      <c r="I25" s="8"/>
      <c r="J25" s="13"/>
    </row>
    <row r="26" spans="1:18" ht="23.25">
      <c r="A26" s="2" t="s">
        <v>185</v>
      </c>
      <c r="B26" s="9">
        <f>[25]Sheet1!$E$38</f>
        <v>190</v>
      </c>
      <c r="G26" s="7"/>
      <c r="I26" s="8"/>
      <c r="J26" s="13"/>
    </row>
    <row r="27" spans="1:18" ht="23.25">
      <c r="A27" s="2" t="s">
        <v>71</v>
      </c>
      <c r="B27" s="9">
        <f>[26]Sheet1!$E$38</f>
        <v>89003</v>
      </c>
      <c r="I27" s="11"/>
      <c r="J27" s="13"/>
    </row>
    <row r="28" spans="1:18" ht="23.25">
      <c r="A28" s="2"/>
      <c r="B28" s="9"/>
      <c r="I28" s="11"/>
      <c r="J28" s="8"/>
    </row>
    <row r="29" spans="1:18" ht="23.25">
      <c r="A29" s="2"/>
      <c r="B29" s="9"/>
      <c r="I29" s="7"/>
    </row>
    <row r="30" spans="1:18" ht="23.25">
      <c r="A30" s="2" t="s">
        <v>72</v>
      </c>
      <c r="B30" s="9">
        <f>[27]Sheet1!$E$38</f>
        <v>26956</v>
      </c>
    </row>
    <row r="31" spans="1:18" ht="23.25">
      <c r="B31" s="1">
        <f>SUM(B1:B30)</f>
        <v>1029023</v>
      </c>
    </row>
    <row r="32" spans="1:18" ht="23.25">
      <c r="B32" s="1">
        <f>[28]Sheet5!$G$1</f>
        <v>1353057</v>
      </c>
    </row>
    <row r="34" spans="1:2" ht="21">
      <c r="A34" s="4" t="s">
        <v>14</v>
      </c>
      <c r="B34" s="5">
        <f>B32-B31</f>
        <v>324034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0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1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208</v>
      </c>
    </row>
    <row r="4" spans="1:2">
      <c r="A4" s="52">
        <v>7610</v>
      </c>
      <c r="B4" t="s">
        <v>208</v>
      </c>
    </row>
    <row r="5" spans="1:2">
      <c r="A5">
        <v>9234</v>
      </c>
      <c r="B5" t="s">
        <v>208</v>
      </c>
    </row>
    <row r="6" spans="1:2">
      <c r="A6">
        <v>9236</v>
      </c>
      <c r="B6" t="s">
        <v>208</v>
      </c>
    </row>
    <row r="7" spans="1:2">
      <c r="A7">
        <v>9234</v>
      </c>
      <c r="B7" t="s">
        <v>208</v>
      </c>
    </row>
    <row r="8" spans="1:2">
      <c r="A8">
        <v>9408</v>
      </c>
      <c r="B8" t="s">
        <v>208</v>
      </c>
    </row>
    <row r="9" spans="1:2">
      <c r="A9">
        <v>7516</v>
      </c>
      <c r="B9" t="s">
        <v>208</v>
      </c>
    </row>
    <row r="10" spans="1:2">
      <c r="A10">
        <v>7517</v>
      </c>
      <c r="B10" t="s">
        <v>208</v>
      </c>
    </row>
    <row r="11" spans="1:2">
      <c r="A11">
        <v>7518</v>
      </c>
      <c r="B11" t="s">
        <v>208</v>
      </c>
    </row>
    <row r="12" spans="1:2">
      <c r="A12">
        <v>5539</v>
      </c>
      <c r="B12" t="s">
        <v>208</v>
      </c>
    </row>
    <row r="13" spans="1:2">
      <c r="A13">
        <v>5540</v>
      </c>
      <c r="B13" t="s">
        <v>208</v>
      </c>
    </row>
    <row r="14" spans="1:2">
      <c r="A14">
        <v>5541</v>
      </c>
      <c r="B14" t="s">
        <v>208</v>
      </c>
    </row>
    <row r="15" spans="1:2">
      <c r="A15">
        <v>5620</v>
      </c>
      <c r="B15" t="s">
        <v>208</v>
      </c>
    </row>
    <row r="16" spans="1:2">
      <c r="A16">
        <v>6428</v>
      </c>
      <c r="B16" t="s">
        <v>208</v>
      </c>
    </row>
    <row r="17" spans="1:2">
      <c r="A17">
        <v>8885</v>
      </c>
      <c r="B17" t="s">
        <v>208</v>
      </c>
    </row>
    <row r="18" spans="1:2">
      <c r="A18">
        <v>7667</v>
      </c>
      <c r="B18" t="s">
        <v>208</v>
      </c>
    </row>
    <row r="19" spans="1:2">
      <c r="A19">
        <v>10604</v>
      </c>
      <c r="B19" t="s">
        <v>208</v>
      </c>
    </row>
    <row r="20" spans="1:2">
      <c r="A20">
        <v>10097</v>
      </c>
      <c r="B20" t="s">
        <v>208</v>
      </c>
    </row>
    <row r="21" spans="1:2">
      <c r="A21">
        <v>8596</v>
      </c>
      <c r="B21" t="s">
        <v>208</v>
      </c>
    </row>
    <row r="22" spans="1:2">
      <c r="A22">
        <v>7636</v>
      </c>
      <c r="B22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211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212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209</v>
      </c>
      <c r="B19" s="11"/>
      <c r="C19" s="8"/>
      <c r="D19" s="8"/>
    </row>
    <row r="20" spans="1:4">
      <c r="A20" s="8" t="s">
        <v>210</v>
      </c>
      <c r="B20" s="8">
        <v>6</v>
      </c>
      <c r="C20" s="8"/>
      <c r="D20" s="8"/>
    </row>
    <row r="21" spans="1:4">
      <c r="A21" s="8" t="s">
        <v>217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213</v>
      </c>
      <c r="B26" s="8">
        <v>4</v>
      </c>
      <c r="C26" s="8">
        <v>475</v>
      </c>
      <c r="D26" s="8"/>
    </row>
    <row r="27" spans="1:4">
      <c r="A27" s="8" t="s">
        <v>214</v>
      </c>
      <c r="B27" s="8">
        <v>4</v>
      </c>
      <c r="C27" s="8"/>
      <c r="D27" s="8"/>
    </row>
    <row r="28" spans="1:4">
      <c r="A28" s="8" t="s">
        <v>215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216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222</v>
      </c>
      <c r="B1">
        <v>200000</v>
      </c>
    </row>
    <row r="2" spans="1:2">
      <c r="A2" t="s">
        <v>218</v>
      </c>
      <c r="B2">
        <v>198000</v>
      </c>
    </row>
    <row r="3" spans="1:2">
      <c r="A3" t="s">
        <v>219</v>
      </c>
      <c r="B3">
        <v>7200</v>
      </c>
    </row>
    <row r="6" spans="1:2">
      <c r="B6">
        <f>SUM(B1:B5)</f>
        <v>405200</v>
      </c>
    </row>
    <row r="11" spans="1:2" ht="28.5">
      <c r="A11" s="53" t="s">
        <v>227</v>
      </c>
    </row>
    <row r="12" spans="1:2">
      <c r="A12" t="s">
        <v>223</v>
      </c>
      <c r="B12" t="s">
        <v>224</v>
      </c>
    </row>
    <row r="13" spans="1:2">
      <c r="A13" t="s">
        <v>220</v>
      </c>
      <c r="B13" t="s">
        <v>225</v>
      </c>
    </row>
    <row r="14" spans="1:2">
      <c r="A14" t="s">
        <v>221</v>
      </c>
      <c r="B14" t="s">
        <v>226</v>
      </c>
    </row>
    <row r="18" spans="1:1" ht="28.5">
      <c r="A18" s="53" t="s">
        <v>228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229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233</v>
      </c>
      <c r="M2" t="s">
        <v>238</v>
      </c>
      <c r="N2">
        <f>B2</f>
        <v>81064</v>
      </c>
    </row>
    <row r="3" spans="1:14">
      <c r="A3" s="52" t="s">
        <v>230</v>
      </c>
      <c r="B3" s="8">
        <f t="shared" ref="B3:B8" si="0">D3-C3</f>
        <v>11545</v>
      </c>
      <c r="C3" s="8"/>
      <c r="D3" s="8">
        <f>SUM(21820-10275)</f>
        <v>11545</v>
      </c>
      <c r="F3" t="s">
        <v>233</v>
      </c>
      <c r="M3" t="s">
        <v>239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233</v>
      </c>
      <c r="M4" t="s">
        <v>240</v>
      </c>
      <c r="N4">
        <f>B4</f>
        <v>168597</v>
      </c>
    </row>
    <row r="5" spans="1:14">
      <c r="A5" s="52" t="s">
        <v>231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233</v>
      </c>
      <c r="M5" t="s">
        <v>241</v>
      </c>
      <c r="N5">
        <f t="shared" si="1"/>
        <v>19317</v>
      </c>
    </row>
    <row r="6" spans="1:14">
      <c r="A6" s="52" t="s">
        <v>232</v>
      </c>
      <c r="B6" s="8">
        <f t="shared" si="0"/>
        <v>26956</v>
      </c>
      <c r="C6" s="8"/>
      <c r="D6" s="8">
        <v>26956</v>
      </c>
      <c r="F6" t="s">
        <v>233</v>
      </c>
      <c r="M6" t="s">
        <v>242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233</v>
      </c>
      <c r="M7" t="s">
        <v>243</v>
      </c>
      <c r="N7">
        <f t="shared" si="1"/>
        <v>87289</v>
      </c>
    </row>
    <row r="8" spans="1:14">
      <c r="A8" s="52" t="s">
        <v>155</v>
      </c>
      <c r="B8" s="8">
        <f t="shared" si="0"/>
        <v>0</v>
      </c>
      <c r="C8" s="8">
        <v>41009</v>
      </c>
      <c r="D8" s="8">
        <f>SUM(70386-29377)</f>
        <v>41009</v>
      </c>
      <c r="F8" t="s">
        <v>233</v>
      </c>
      <c r="M8" t="s">
        <v>244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247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245</v>
      </c>
      <c r="N12">
        <f>SUM(N2:N10)</f>
        <v>620000</v>
      </c>
    </row>
    <row r="13" spans="1:14">
      <c r="A13" s="52"/>
      <c r="M13" t="s">
        <v>246</v>
      </c>
      <c r="N13">
        <f>SUM(9000+100000+11000)</f>
        <v>120000</v>
      </c>
    </row>
    <row r="14" spans="1:14">
      <c r="A14" s="52"/>
      <c r="M14" t="s">
        <v>235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234</v>
      </c>
      <c r="C17">
        <v>215000</v>
      </c>
      <c r="D17" t="s">
        <v>30</v>
      </c>
    </row>
    <row r="18" spans="2:4">
      <c r="B18" t="s">
        <v>235</v>
      </c>
      <c r="C18" s="7">
        <f>B11-C17-100000</f>
        <v>279768</v>
      </c>
    </row>
    <row r="20" spans="2:4">
      <c r="B20" t="s">
        <v>237</v>
      </c>
      <c r="C20">
        <f>SUM(31307+3000)</f>
        <v>34307</v>
      </c>
    </row>
    <row r="21" spans="2:4">
      <c r="B21" t="s">
        <v>236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6"/>
  <sheetViews>
    <sheetView topLeftCell="A69" workbookViewId="0">
      <selection sqref="A1:F96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252</v>
      </c>
    </row>
    <row r="2" spans="1:6">
      <c r="A2" t="s">
        <v>252</v>
      </c>
      <c r="B2">
        <v>50000</v>
      </c>
      <c r="C2" s="14">
        <v>45218</v>
      </c>
    </row>
    <row r="4" spans="1:6">
      <c r="B4" s="7" t="s">
        <v>250</v>
      </c>
    </row>
    <row r="5" spans="1:6">
      <c r="A5" t="s">
        <v>70</v>
      </c>
      <c r="B5">
        <v>1035</v>
      </c>
      <c r="C5" s="14">
        <v>45097</v>
      </c>
      <c r="D5" s="14" t="s">
        <v>251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B96</f>
        <v>96731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106085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202816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182</v>
      </c>
      <c r="B82" s="13">
        <v>2026</v>
      </c>
      <c r="C82" s="14" t="s">
        <v>183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248</v>
      </c>
    </row>
    <row r="91" spans="1:4">
      <c r="A91" t="s">
        <v>70</v>
      </c>
      <c r="B91" s="13">
        <v>550</v>
      </c>
      <c r="C91" s="14">
        <v>45268</v>
      </c>
      <c r="D91" t="s">
        <v>249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100</v>
      </c>
      <c r="B93" s="11">
        <f>SUM(B39:B92)</f>
        <v>359631</v>
      </c>
    </row>
    <row r="94" spans="1:4">
      <c r="A94" t="s">
        <v>101</v>
      </c>
      <c r="B94" s="13">
        <v>185956</v>
      </c>
      <c r="C94" t="s">
        <v>156</v>
      </c>
    </row>
    <row r="95" spans="1:4">
      <c r="B95" s="13">
        <v>76944</v>
      </c>
      <c r="C95" t="s">
        <v>184</v>
      </c>
    </row>
    <row r="96" spans="1:4">
      <c r="A96" t="s">
        <v>102</v>
      </c>
      <c r="B96" s="11">
        <f>B93-B94-B95</f>
        <v>96731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1" sqref="B31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209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210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186</v>
      </c>
      <c r="D1" s="37" t="s">
        <v>189</v>
      </c>
      <c r="F1" s="37" t="s">
        <v>190</v>
      </c>
      <c r="G1"/>
      <c r="H1"/>
    </row>
    <row r="2" spans="1:20">
      <c r="A2"/>
      <c r="B2" s="8" t="s">
        <v>187</v>
      </c>
      <c r="C2" s="8" t="s">
        <v>188</v>
      </c>
      <c r="D2" s="8" t="s">
        <v>187</v>
      </c>
      <c r="E2" s="8" t="s">
        <v>188</v>
      </c>
      <c r="F2" s="8" t="s">
        <v>187</v>
      </c>
      <c r="G2" s="8" t="s">
        <v>188</v>
      </c>
      <c r="H2"/>
      <c r="T2" s="8" t="s">
        <v>205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206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207</v>
      </c>
      <c r="E13" s="38" t="s">
        <v>207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207</v>
      </c>
      <c r="E14" s="38" t="s">
        <v>207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191</v>
      </c>
    </row>
    <row r="2" spans="2:8" ht="15.75">
      <c r="B2" s="42" t="s">
        <v>196</v>
      </c>
      <c r="C2" s="42" t="s">
        <v>197</v>
      </c>
      <c r="D2" s="42"/>
      <c r="E2" s="42" t="s">
        <v>198</v>
      </c>
      <c r="F2" s="42"/>
      <c r="G2" s="42" t="s">
        <v>132</v>
      </c>
      <c r="H2" s="41"/>
    </row>
    <row r="3" spans="2:8">
      <c r="B3" s="12" t="s">
        <v>192</v>
      </c>
      <c r="C3">
        <v>492</v>
      </c>
      <c r="D3" t="s">
        <v>193</v>
      </c>
      <c r="E3">
        <v>41</v>
      </c>
      <c r="F3" t="s">
        <v>194</v>
      </c>
      <c r="G3">
        <v>124</v>
      </c>
      <c r="H3" t="s">
        <v>195</v>
      </c>
    </row>
    <row r="4" spans="2:8">
      <c r="B4" t="s">
        <v>199</v>
      </c>
      <c r="C4">
        <v>480</v>
      </c>
      <c r="D4" t="s">
        <v>193</v>
      </c>
      <c r="E4">
        <v>40</v>
      </c>
      <c r="F4" t="s">
        <v>194</v>
      </c>
      <c r="G4">
        <v>120</v>
      </c>
      <c r="H4" t="s">
        <v>195</v>
      </c>
    </row>
    <row r="5" spans="2:8">
      <c r="B5" t="s">
        <v>200</v>
      </c>
      <c r="C5">
        <v>468</v>
      </c>
      <c r="D5" t="s">
        <v>193</v>
      </c>
      <c r="G5">
        <v>118</v>
      </c>
      <c r="H5" t="s">
        <v>195</v>
      </c>
    </row>
    <row r="6" spans="2:8">
      <c r="B6" t="s">
        <v>201</v>
      </c>
      <c r="C6">
        <v>360</v>
      </c>
      <c r="D6" t="s">
        <v>193</v>
      </c>
      <c r="G6">
        <v>90</v>
      </c>
      <c r="H6" t="s">
        <v>195</v>
      </c>
    </row>
    <row r="7" spans="2:8">
      <c r="B7" t="s">
        <v>202</v>
      </c>
      <c r="C7">
        <v>228</v>
      </c>
      <c r="D7" t="s">
        <v>193</v>
      </c>
      <c r="G7">
        <v>60</v>
      </c>
      <c r="H7" t="s">
        <v>195</v>
      </c>
    </row>
    <row r="8" spans="2:8">
      <c r="B8" t="s">
        <v>203</v>
      </c>
      <c r="C8">
        <v>294</v>
      </c>
      <c r="D8" t="s">
        <v>193</v>
      </c>
      <c r="G8">
        <v>74</v>
      </c>
      <c r="H8" t="s">
        <v>195</v>
      </c>
    </row>
    <row r="15" spans="2:8">
      <c r="B15" t="s">
        <v>204</v>
      </c>
      <c r="E15">
        <v>52</v>
      </c>
      <c r="F15" t="s">
        <v>194</v>
      </c>
      <c r="G15">
        <v>168</v>
      </c>
      <c r="H15" t="s">
        <v>195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2024-01-06T15:40:48Z</dcterms:modified>
</cp:coreProperties>
</file>