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calcPr calcId="124519"/>
</workbook>
</file>

<file path=xl/calcChain.xml><?xml version="1.0" encoding="utf-8"?>
<calcChain xmlns="http://schemas.openxmlformats.org/spreadsheetml/2006/main">
  <c r="L26" i="1"/>
  <c r="L25"/>
  <c r="B24" l="1"/>
  <c r="B26"/>
  <c r="B23" l="1"/>
  <c r="B22" l="1"/>
  <c r="B21"/>
  <c r="L20" s="1"/>
  <c r="B20"/>
  <c r="B19" l="1"/>
  <c r="B12"/>
  <c r="L19" s="1"/>
  <c r="B11"/>
  <c r="B3" l="1"/>
  <c r="B18" l="1"/>
  <c r="B17"/>
  <c r="B16"/>
  <c r="B15"/>
  <c r="B14" l="1"/>
  <c r="B13" l="1"/>
  <c r="B10" l="1"/>
  <c r="E12" s="1"/>
  <c r="B9" l="1"/>
  <c r="B8" l="1"/>
  <c r="B7" l="1"/>
  <c r="B6" l="1"/>
  <c r="E10" l="1"/>
  <c r="L21"/>
  <c r="B5"/>
  <c r="L28" l="1"/>
  <c r="B4"/>
  <c r="B2" l="1"/>
  <c r="E11" s="1"/>
  <c r="B1" l="1"/>
  <c r="E9" s="1"/>
  <c r="B25" l="1"/>
  <c r="B28" s="1"/>
  <c r="E14"/>
</calcChain>
</file>

<file path=xl/sharedStrings.xml><?xml version="1.0" encoding="utf-8"?>
<sst xmlns="http://schemas.openxmlformats.org/spreadsheetml/2006/main" count="40" uniqueCount="40">
  <si>
    <t>AYUSH</t>
  </si>
  <si>
    <t>BHAWANI</t>
  </si>
  <si>
    <t>KUMAR</t>
  </si>
  <si>
    <t>N.K</t>
  </si>
  <si>
    <t>NOOR</t>
  </si>
  <si>
    <t>OM SAI</t>
  </si>
  <si>
    <t>PP</t>
  </si>
  <si>
    <t>SAGAR</t>
  </si>
  <si>
    <t>SANJAY TRADERS</t>
  </si>
  <si>
    <t>TOY WORLD</t>
  </si>
  <si>
    <t>UP MEERUT</t>
  </si>
  <si>
    <t>VIJAY MALA</t>
  </si>
  <si>
    <t>WALKER BHILAI</t>
  </si>
  <si>
    <t>KIRAT</t>
  </si>
  <si>
    <t>DIFFRENCE TILL DATE</t>
  </si>
  <si>
    <t>TOY GALLERY</t>
  </si>
  <si>
    <t>GAURI SHANKAR</t>
  </si>
  <si>
    <t>GANGA</t>
  </si>
  <si>
    <t>LM-210</t>
  </si>
  <si>
    <t>JAI PRAKASH</t>
  </si>
  <si>
    <t>PALLAVI SPORTS</t>
  </si>
  <si>
    <t>MUMBAI TOYS</t>
  </si>
  <si>
    <t>PAGDI</t>
  </si>
  <si>
    <t>DELHI TOYS</t>
  </si>
  <si>
    <t>LOCAL</t>
  </si>
  <si>
    <t>TOTAL</t>
  </si>
  <si>
    <t>BALAJI DELHI</t>
  </si>
  <si>
    <t>TOY  VILLA</t>
  </si>
  <si>
    <t>PRIME DELHI</t>
  </si>
  <si>
    <t>JULIYA</t>
  </si>
  <si>
    <t>SUNIT</t>
  </si>
  <si>
    <t>noor</t>
  </si>
  <si>
    <t>toyworld</t>
  </si>
  <si>
    <t>toy villa</t>
  </si>
  <si>
    <t xml:space="preserve">total we need </t>
  </si>
  <si>
    <t>cash we have</t>
  </si>
  <si>
    <t>cash we expect</t>
  </si>
  <si>
    <t>cash we required</t>
  </si>
  <si>
    <t>cash  purchase</t>
  </si>
  <si>
    <t>RAJESH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</si>
</sst>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Bookman Old Style"/>
      <family val="1"/>
    </font>
    <font>
      <u/>
      <sz val="18"/>
      <color theme="10"/>
      <name val="Bookman Old Style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Book Antiqua"/>
      <family val="1"/>
    </font>
    <font>
      <b/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 applyAlignment="1" applyProtection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/>
    <xf numFmtId="0" fontId="5" fillId="0" borderId="0" xfId="0" applyFont="1"/>
    <xf numFmtId="0" fontId="9" fillId="0" borderId="0" xfId="0" applyFont="1"/>
    <xf numFmtId="0" fontId="0" fillId="0" borderId="0" xfId="0" applyAlignment="1">
      <alignment horizontal="center"/>
    </xf>
    <xf numFmtId="0" fontId="10" fillId="0" borderId="0" xfId="0" applyFont="1"/>
    <xf numFmtId="0" fontId="0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8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YUSH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ANJAY%20TRADER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GALLERY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WORL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UP%20MEERU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VIJAY%20MALA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WALKER%20BHILAI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GAURI%20SHANKAR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GANGA%20TOY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JAI%20PRAKASH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PALLAVI%20SPOR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HAWANI%20JBP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BALAJI%20(DELHI)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VILLA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PRIME%20DELHI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JULIYA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SUNIT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PDATE/DETAILS/DETAI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KIRA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KUMAR%20DELHI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.K%20DELH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OO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OM%20SAI%20DELHI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P%20DELHI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AGAR%20UNC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331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123500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23436</v>
          </cell>
        </row>
      </sheetData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153706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96185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171</v>
          </cell>
        </row>
      </sheetData>
      <sheetData sheetId="1"/>
      <sheetData sheetId="2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25911</v>
          </cell>
        </row>
      </sheetData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48400</v>
          </cell>
        </row>
      </sheetData>
      <sheetData sheetId="1"/>
      <sheetData sheetId="2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36138</v>
          </cell>
        </row>
      </sheetData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15349</v>
          </cell>
        </row>
      </sheetData>
      <sheetData sheetId="1"/>
      <sheetData sheetId="2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14740</v>
          </cell>
        </row>
      </sheetData>
      <sheetData sheetId="1"/>
      <sheetData sheetId="2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24614</v>
          </cell>
        </row>
      </sheetData>
      <sheetData sheetId="1"/>
      <sheetData sheetId="2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5"/>
      <sheetName val="Sheet3"/>
      <sheetName val="Sheet4"/>
      <sheetName val="Sheet7"/>
      <sheetName val="Sheet6"/>
      <sheetName val="Sheet8"/>
      <sheetName val="Sheet9"/>
      <sheetName val="Sheet10"/>
    </sheetNames>
    <sheetDataSet>
      <sheetData sheetId="0"/>
      <sheetData sheetId="1"/>
      <sheetData sheetId="2">
        <row r="1">
          <cell r="G1">
            <v>1553227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159775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49888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50443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146669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8"/>
  <sheetViews>
    <sheetView tabSelected="1" topLeftCell="A9" workbookViewId="0">
      <selection activeCell="M27" sqref="M27"/>
    </sheetView>
  </sheetViews>
  <sheetFormatPr defaultRowHeight="15"/>
  <cols>
    <col min="1" max="1" width="43.85546875" customWidth="1"/>
    <col min="2" max="2" width="17.42578125" customWidth="1"/>
    <col min="3" max="3" width="11.5703125" customWidth="1"/>
    <col min="8" max="8" width="15.140625" customWidth="1"/>
    <col min="9" max="9" width="11" customWidth="1"/>
    <col min="10" max="11" width="14.140625" customWidth="1"/>
    <col min="12" max="12" width="17.42578125" bestFit="1" customWidth="1"/>
  </cols>
  <sheetData>
    <row r="1" spans="1:14" ht="23.25">
      <c r="A1" s="2" t="s">
        <v>0</v>
      </c>
      <c r="B1" s="3">
        <f>[1]Sheet1!$E$38</f>
        <v>331</v>
      </c>
    </row>
    <row r="2" spans="1:14" ht="23.25">
      <c r="A2" s="2" t="s">
        <v>1</v>
      </c>
      <c r="B2" s="3">
        <f>[2]Sheet1!$E$38</f>
        <v>0</v>
      </c>
    </row>
    <row r="3" spans="1:14" ht="23.25">
      <c r="A3" s="2" t="s">
        <v>13</v>
      </c>
      <c r="B3" s="3">
        <f>[3]Sheet1!$E$38</f>
        <v>0</v>
      </c>
    </row>
    <row r="4" spans="1:14" ht="23.25">
      <c r="A4" s="2" t="s">
        <v>2</v>
      </c>
      <c r="B4" s="2">
        <f>[4]Sheet1!$E$38</f>
        <v>159775</v>
      </c>
    </row>
    <row r="5" spans="1:14" ht="23.25">
      <c r="A5" s="2" t="s">
        <v>3</v>
      </c>
      <c r="B5" s="2">
        <f>[5]Sheet1!$E$38</f>
        <v>49888</v>
      </c>
    </row>
    <row r="6" spans="1:14" ht="23.25">
      <c r="A6" s="2" t="s">
        <v>4</v>
      </c>
      <c r="B6" s="2">
        <f>[6]Sheet1!$E$38</f>
        <v>50443</v>
      </c>
    </row>
    <row r="7" spans="1:14" ht="23.25">
      <c r="A7" s="2" t="s">
        <v>5</v>
      </c>
      <c r="B7" s="2">
        <f>[7]Sheet1!$E$38</f>
        <v>0</v>
      </c>
    </row>
    <row r="8" spans="1:14" ht="23.25">
      <c r="A8" s="2" t="s">
        <v>6</v>
      </c>
      <c r="B8" s="2">
        <f>[8]Sheet1!$E$38</f>
        <v>0</v>
      </c>
      <c r="I8" s="7"/>
      <c r="J8" s="7"/>
      <c r="N8" s="7"/>
    </row>
    <row r="9" spans="1:14" ht="23.25">
      <c r="A9" s="2" t="s">
        <v>7</v>
      </c>
      <c r="B9" s="2">
        <f>[9]Sheet1!$E$38</f>
        <v>146669</v>
      </c>
      <c r="E9">
        <f>SUM(B1,B3,B4,B5,B8,B9,B13,B17,B19,B20,B22,B23)</f>
        <v>435323</v>
      </c>
      <c r="F9" t="s">
        <v>23</v>
      </c>
      <c r="H9" s="7"/>
    </row>
    <row r="10" spans="1:14" ht="23.25">
      <c r="A10" s="2" t="s">
        <v>8</v>
      </c>
      <c r="B10" s="2">
        <f>[10]Sheet1!$E$38</f>
        <v>0</v>
      </c>
      <c r="E10">
        <f>SUM(B6,B12,B11,B21)</f>
        <v>233517</v>
      </c>
      <c r="F10" t="s">
        <v>21</v>
      </c>
      <c r="H10" s="7"/>
    </row>
    <row r="11" spans="1:14" ht="23.25">
      <c r="A11" s="2" t="s">
        <v>15</v>
      </c>
      <c r="B11" s="2">
        <f>[11]Sheet1!$E$38</f>
        <v>123500</v>
      </c>
      <c r="E11">
        <f>SUM(B2,B7,B14,B16,B18)</f>
        <v>179617</v>
      </c>
      <c r="F11" t="s">
        <v>22</v>
      </c>
      <c r="H11" s="7"/>
    </row>
    <row r="12" spans="1:14" ht="23.25">
      <c r="A12" s="2" t="s">
        <v>9</v>
      </c>
      <c r="B12" s="2">
        <f>[12]Sheet1!$E$38</f>
        <v>23436</v>
      </c>
      <c r="E12">
        <f>SUM(B15,B10,B24)</f>
        <v>120799</v>
      </c>
      <c r="F12" t="s">
        <v>24</v>
      </c>
      <c r="I12" s="9"/>
      <c r="J12" s="9"/>
      <c r="L12" s="7"/>
      <c r="M12" s="7"/>
    </row>
    <row r="13" spans="1:14" ht="23.25">
      <c r="A13" s="2" t="s">
        <v>10</v>
      </c>
      <c r="B13" s="2">
        <f>[13]Sheet1!$E$38</f>
        <v>0</v>
      </c>
    </row>
    <row r="14" spans="1:14" ht="23.25">
      <c r="A14" s="2" t="s">
        <v>11</v>
      </c>
      <c r="B14" s="2">
        <f>[14]Sheet1!$E$38</f>
        <v>153706</v>
      </c>
      <c r="E14" s="7">
        <f>SUM(E9:E12)</f>
        <v>969256</v>
      </c>
      <c r="F14" s="7" t="s">
        <v>25</v>
      </c>
      <c r="L14" s="7"/>
    </row>
    <row r="15" spans="1:14" ht="23.25">
      <c r="A15" s="2" t="s">
        <v>12</v>
      </c>
      <c r="B15" s="2">
        <f>[15]Sheet1!$E$38</f>
        <v>96185</v>
      </c>
      <c r="L15" s="12"/>
    </row>
    <row r="16" spans="1:14" ht="23.25">
      <c r="A16" s="2" t="s">
        <v>16</v>
      </c>
      <c r="B16" s="2">
        <f>[16]Sheet1!$E$38</f>
        <v>0</v>
      </c>
      <c r="K16" s="11"/>
      <c r="L16" s="13"/>
    </row>
    <row r="17" spans="1:12" ht="33.75">
      <c r="A17" s="2" t="s">
        <v>17</v>
      </c>
      <c r="B17" s="2">
        <f>[17]Sheet1!$E$38</f>
        <v>171</v>
      </c>
      <c r="K17" s="7"/>
      <c r="L17" s="8"/>
    </row>
    <row r="18" spans="1:12" ht="23.25">
      <c r="A18" s="2" t="s">
        <v>19</v>
      </c>
      <c r="B18" s="6">
        <f>[18]Sheet1!$E$38</f>
        <v>25911</v>
      </c>
      <c r="K18" t="s">
        <v>39</v>
      </c>
      <c r="L18">
        <v>25000</v>
      </c>
    </row>
    <row r="19" spans="1:12" ht="23.25">
      <c r="A19" s="2" t="s">
        <v>20</v>
      </c>
      <c r="B19" s="6">
        <f>[19]Sheet1!$E$38</f>
        <v>0</v>
      </c>
      <c r="K19" t="s">
        <v>32</v>
      </c>
      <c r="L19">
        <f>B12-L16</f>
        <v>23436</v>
      </c>
    </row>
    <row r="20" spans="1:12" ht="23.25">
      <c r="A20" s="2" t="s">
        <v>26</v>
      </c>
      <c r="B20" s="10">
        <f>[20]Sheet1!$E$38</f>
        <v>48400</v>
      </c>
      <c r="K20" t="s">
        <v>33</v>
      </c>
      <c r="L20">
        <f>B21</f>
        <v>36138</v>
      </c>
    </row>
    <row r="21" spans="1:12" ht="23.25">
      <c r="A21" s="2" t="s">
        <v>27</v>
      </c>
      <c r="B21" s="10">
        <f>[21]Sheet1!$E$38</f>
        <v>36138</v>
      </c>
      <c r="K21" t="s">
        <v>31</v>
      </c>
      <c r="L21">
        <f>B6-L15</f>
        <v>50443</v>
      </c>
    </row>
    <row r="22" spans="1:12" ht="23.25">
      <c r="A22" s="2" t="s">
        <v>28</v>
      </c>
      <c r="B22" s="10">
        <f>[22]Sheet1!$E$38</f>
        <v>15349</v>
      </c>
      <c r="K22" t="s">
        <v>38</v>
      </c>
      <c r="L22">
        <v>100000</v>
      </c>
    </row>
    <row r="23" spans="1:12" ht="23.25">
      <c r="A23" s="2" t="s">
        <v>29</v>
      </c>
      <c r="B23" s="10">
        <f>[23]Sheet1!$E$38</f>
        <v>14740</v>
      </c>
      <c r="L23" s="14"/>
    </row>
    <row r="24" spans="1:12" ht="23.25">
      <c r="A24" s="2" t="s">
        <v>30</v>
      </c>
      <c r="B24" s="10">
        <f>[24]Sheet1!$E$38</f>
        <v>24614</v>
      </c>
      <c r="L24" s="7"/>
    </row>
    <row r="25" spans="1:12" ht="23.25">
      <c r="B25" s="1">
        <f>SUM(B1:B24)</f>
        <v>969256</v>
      </c>
      <c r="K25" t="s">
        <v>34</v>
      </c>
      <c r="L25">
        <f>SUM(L18:L22)</f>
        <v>235017</v>
      </c>
    </row>
    <row r="26" spans="1:12" ht="23.25">
      <c r="B26" s="1">
        <f>[25]Sheet5!$G$1</f>
        <v>1553227</v>
      </c>
      <c r="K26" t="s">
        <v>35</v>
      </c>
      <c r="L26">
        <f>28459+1200</f>
        <v>29659</v>
      </c>
    </row>
    <row r="27" spans="1:12">
      <c r="K27" t="s">
        <v>36</v>
      </c>
      <c r="L27">
        <v>17370</v>
      </c>
    </row>
    <row r="28" spans="1:12" ht="21">
      <c r="A28" s="4" t="s">
        <v>14</v>
      </c>
      <c r="B28" s="5">
        <f>B26-B25</f>
        <v>583971</v>
      </c>
      <c r="K28" t="s">
        <v>37</v>
      </c>
      <c r="L28">
        <f>L25-L26-L27</f>
        <v>187988</v>
      </c>
    </row>
  </sheetData>
  <pageMargins left="0.7" right="0.7" top="0.75" bottom="0.75" header="0.3" footer="0.3"/>
  <pageSetup paperSize="9" orientation="portrait" verticalDpi="0" r:id="rId1"/>
  <webPublishItems count="1">
    <webPublishItem id="14351" divId="main_14351" sourceType="sheet" destinationFile="E:\UPDATE\WEBSITE\2084377289testbysam\IMPORTANT\main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1" sqref="B1"/>
    </sheetView>
  </sheetViews>
  <sheetFormatPr defaultRowHeight="15"/>
  <cols>
    <col min="1" max="1" width="21" customWidth="1"/>
  </cols>
  <sheetData>
    <row r="1" spans="1:1">
      <c r="A1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2022-09-22T11:56:30Z</dcterms:modified>
</cp:coreProperties>
</file>