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L12" i="1"/>
  <c r="N10"/>
  <c r="N9"/>
  <c r="B18" l="1"/>
  <c r="B17"/>
  <c r="B16"/>
  <c r="B15"/>
  <c r="B14" l="1"/>
  <c r="B13" l="1"/>
  <c r="B12" l="1"/>
  <c r="B11" l="1"/>
  <c r="B10" l="1"/>
  <c r="B9" l="1"/>
  <c r="B8" l="1"/>
  <c r="B7" l="1"/>
  <c r="B6" l="1"/>
  <c r="E10" s="1"/>
  <c r="B5" l="1"/>
  <c r="B4" l="1"/>
  <c r="B3" l="1"/>
  <c r="E9" s="1"/>
  <c r="B2" l="1"/>
  <c r="B1" l="1"/>
  <c r="B20" s="1"/>
  <c r="B21" l="1"/>
  <c r="B23" s="1"/>
</calcChain>
</file>

<file path=xl/sharedStrings.xml><?xml version="1.0" encoding="utf-8"?>
<sst xmlns="http://schemas.openxmlformats.org/spreadsheetml/2006/main" count="27" uniqueCount="24">
  <si>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</si>
  <si>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</si>
  <si>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</si>
  <si>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</si>
  <si>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</si>
  <si>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</si>
  <si>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</si>
  <si>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</si>
  <si>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</si>
  <si>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</si>
  <si>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</si>
  <si>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</si>
  <si>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</si>
  <si>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</si>
  <si>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</si>
  <si>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</si>
  <si>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</si>
  <si>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</si>
  <si>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</si>
  <si>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</si>
  <si>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TOTAL</t>
  </si>
  <si>
    <t>PAKKA</t>
  </si>
  <si>
    <t>BALANCE</t>
  </si>
  <si>
    <t>CASH PURCHASE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</si>
</sst>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325160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252258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1561773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28150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178850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205652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J9" sqref="J9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</cols>
  <sheetData>
    <row r="1" spans="1:14" ht="23.25">
      <c r="A1" s="2" t="s">
        <v>0</v>
      </c>
      <c r="B1" s="3">
        <f>[1]Sheet1!$E$38</f>
        <v>80396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28150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16023</v>
      </c>
    </row>
    <row r="6" spans="1:14" ht="23.25">
      <c r="A6" s="2" t="s">
        <v>4</v>
      </c>
      <c r="B6" s="2">
        <f>[6]Sheet1!$E$38</f>
        <v>-1012</v>
      </c>
    </row>
    <row r="7" spans="1:14" ht="23.25">
      <c r="A7" s="2" t="s">
        <v>5</v>
      </c>
      <c r="B7" s="2">
        <f>[7]Sheet1!$E$38</f>
        <v>178850</v>
      </c>
    </row>
    <row r="8" spans="1:14" ht="23.25">
      <c r="A8" s="2" t="s">
        <v>6</v>
      </c>
      <c r="B8" s="2">
        <f>[8]Sheet1!$E$38</f>
        <v>28430</v>
      </c>
      <c r="I8" s="7" t="s">
        <v>20</v>
      </c>
      <c r="J8" s="7" t="s">
        <v>21</v>
      </c>
      <c r="N8" s="7" t="s">
        <v>22</v>
      </c>
    </row>
    <row r="9" spans="1:14" ht="23.25">
      <c r="A9" s="2" t="s">
        <v>7</v>
      </c>
      <c r="B9" s="2">
        <f>[9]Sheet1!$E$38</f>
        <v>205652</v>
      </c>
      <c r="E9">
        <f>SUM(B3,B4,B5,B7,B8,B9,B13,B14,B16,B17,B18)</f>
        <v>809684</v>
      </c>
      <c r="H9" s="7" t="s">
        <v>15</v>
      </c>
      <c r="I9">
        <v>329580</v>
      </c>
      <c r="J9">
        <v>18323</v>
      </c>
      <c r="L9">
        <v>229580</v>
      </c>
      <c r="N9">
        <f>SUM(I9-L9)</f>
        <v>100000</v>
      </c>
    </row>
    <row r="10" spans="1:14" ht="23.25">
      <c r="A10" s="2" t="s">
        <v>8</v>
      </c>
      <c r="B10" s="2">
        <f>[10]Sheet1!$E$38</f>
        <v>45032</v>
      </c>
      <c r="E10">
        <f>SUM(B6,B12,B11)</f>
        <v>576406</v>
      </c>
      <c r="H10" s="7" t="s">
        <v>9</v>
      </c>
      <c r="I10">
        <v>252258</v>
      </c>
      <c r="L10">
        <v>202258</v>
      </c>
      <c r="N10">
        <f>SUM(I10-L10)</f>
        <v>50000</v>
      </c>
    </row>
    <row r="11" spans="1:14" ht="23.25">
      <c r="A11" s="2" t="s">
        <v>15</v>
      </c>
      <c r="B11" s="2">
        <f>[11]Sheet1!$E$38</f>
        <v>325160</v>
      </c>
      <c r="H11" s="7" t="s">
        <v>23</v>
      </c>
      <c r="L11">
        <v>50000</v>
      </c>
    </row>
    <row r="12" spans="1:14" ht="23.25">
      <c r="A12" s="2" t="s">
        <v>9</v>
      </c>
      <c r="B12" s="2">
        <f>[12]Sheet1!$E$38</f>
        <v>252258</v>
      </c>
      <c r="L12" s="7">
        <f>SUM(L9:L11)</f>
        <v>481838</v>
      </c>
      <c r="M12" s="7" t="s">
        <v>20</v>
      </c>
    </row>
    <row r="13" spans="1:14" ht="23.25">
      <c r="A13" s="2" t="s">
        <v>10</v>
      </c>
      <c r="B13" s="2">
        <f>[13]Sheet1!$E$38</f>
        <v>25055</v>
      </c>
    </row>
    <row r="14" spans="1:14" ht="23.25">
      <c r="A14" s="2" t="s">
        <v>11</v>
      </c>
      <c r="B14" s="2">
        <f>[14]Sheet1!$E$38</f>
        <v>84335</v>
      </c>
    </row>
    <row r="15" spans="1:14" ht="23.25">
      <c r="A15" s="2" t="s">
        <v>12</v>
      </c>
      <c r="B15" s="2">
        <f>[15]Sheet1!$E$38</f>
        <v>55855</v>
      </c>
    </row>
    <row r="16" spans="1:14" ht="23.25">
      <c r="A16" s="2" t="s">
        <v>16</v>
      </c>
      <c r="B16" s="2">
        <f>[16]Sheet1!$E$38</f>
        <v>133752</v>
      </c>
    </row>
    <row r="17" spans="1:2" ht="23.25">
      <c r="A17" s="2" t="s">
        <v>17</v>
      </c>
      <c r="B17" s="2">
        <f>[17]Sheet1!$E$38</f>
        <v>17024</v>
      </c>
    </row>
    <row r="18" spans="1:2" ht="23.25">
      <c r="A18" s="2" t="s">
        <v>19</v>
      </c>
      <c r="B18" s="6">
        <f>[18]Sheet1!$E$38</f>
        <v>60572</v>
      </c>
    </row>
    <row r="20" spans="1:2" ht="23.25">
      <c r="B20" s="1">
        <f>SUM(B1:B18)</f>
        <v>1593353</v>
      </c>
    </row>
    <row r="21" spans="1:2" ht="23.25">
      <c r="B21" s="1">
        <f>[19]Sheet5!$G$1</f>
        <v>1561773</v>
      </c>
    </row>
    <row r="23" spans="1:2" ht="21">
      <c r="A23" s="4" t="s">
        <v>14</v>
      </c>
      <c r="B23" s="5">
        <f>B21-B20</f>
        <v>-31580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2022-02-21T08:47:00Z</dcterms:modified>
</cp:coreProperties>
</file>