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24519"/>
</workbook>
</file>

<file path=xl/calcChain.xml><?xml version="1.0" encoding="utf-8"?>
<calcChain xmlns="http://schemas.openxmlformats.org/spreadsheetml/2006/main">
  <c r="G28" i="8"/>
  <c r="G23"/>
  <c r="G18"/>
  <c r="G15"/>
  <c r="G9"/>
  <c r="G10" s="1"/>
  <c r="B7"/>
  <c r="B3"/>
  <c r="D47" i="3" l="1"/>
  <c r="D48"/>
  <c r="D45"/>
  <c r="C34"/>
  <c r="I65"/>
  <c r="H65" l="1"/>
  <c r="C35" l="1"/>
  <c r="C38"/>
  <c r="J16" i="1"/>
  <c r="C40" i="3" l="1"/>
  <c r="D46" s="1"/>
  <c r="B8" i="1"/>
  <c r="B15" l="1"/>
  <c r="B13" l="1"/>
  <c r="B9" l="1"/>
  <c r="B13" i="2" l="1"/>
  <c r="D13"/>
  <c r="C13"/>
  <c r="C19"/>
  <c r="B24" i="1" l="1"/>
  <c r="B26"/>
  <c r="B23" l="1"/>
  <c r="B22" l="1"/>
  <c r="B21"/>
  <c r="J4" s="1"/>
  <c r="B20"/>
  <c r="B19" l="1"/>
  <c r="B11"/>
  <c r="B3" l="1"/>
  <c r="B18" l="1"/>
  <c r="B17"/>
  <c r="B16"/>
  <c r="B14" l="1"/>
  <c r="B10" l="1"/>
  <c r="B7" l="1"/>
  <c r="B6" l="1"/>
  <c r="J6" l="1"/>
  <c r="B5"/>
  <c r="N8" l="1"/>
  <c r="J7"/>
  <c r="J18" s="1"/>
  <c r="B4"/>
  <c r="B2" l="1"/>
  <c r="E12" s="1"/>
  <c r="E13" l="1"/>
  <c r="B1"/>
  <c r="E10" s="1"/>
  <c r="B12" l="1"/>
  <c r="B25" l="1"/>
  <c r="E11"/>
  <c r="E15" l="1"/>
  <c r="B28"/>
</calcChain>
</file>

<file path=xl/sharedStrings.xml><?xml version="1.0" encoding="utf-8"?>
<sst xmlns="http://schemas.openxmlformats.org/spreadsheetml/2006/main" count="536" uniqueCount="234">
  <si>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</si>
  <si>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</si>
  <si>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</si>
  <si>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</si>
  <si>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</si>
  <si>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</si>
  <si>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</si>
  <si>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</si>
  <si>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</si>
  <si>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</si>
  <si>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</si>
  <si>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</si>
  <si>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</si>
  <si>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</si>
  <si>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</si>
  <si>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</si>
  <si>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</si>
  <si>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</si>
  <si>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</si>
  <si>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</si>
  <si>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</si>
  <si>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</si>
  <si>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</si>
  <si>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</si>
  <si>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</si>
  <si>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</si>
  <si>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</si>
  <si>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</si>
  <si>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</si>
  <si>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</si>
  <si>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</si>
  <si>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</si>
  <si>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</si>
  <si>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</si>
  <si>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</si>
  <si>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</si>
  <si>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</si>
  <si>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</si>
  <si>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</si>
  <si>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</si>
  <si>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</si>
  <si>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</si>
  <si>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</si>
  <si>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</si>
  <si>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RECIVED</t>
  </si>
  <si>
    <t>NOT YET</t>
  </si>
  <si>
    <t xml:space="preserve"> </t>
  </si>
  <si>
    <t>2 main 1</t>
  </si>
  <si>
    <t>PENDING</t>
  </si>
  <si>
    <t>CASH</t>
  </si>
  <si>
    <t>NEFT</t>
  </si>
  <si>
    <t>Swati</t>
  </si>
  <si>
    <t>SUGAR</t>
  </si>
  <si>
    <t>5kg</t>
  </si>
  <si>
    <t>CHAI PATTI</t>
  </si>
  <si>
    <t>3packt</t>
  </si>
  <si>
    <t>COLGATE TOOTHPASTE</t>
  </si>
  <si>
    <t>2p.</t>
  </si>
  <si>
    <t>TOOTH BRUSH</t>
  </si>
  <si>
    <t>4p</t>
  </si>
  <si>
    <t>ALLOUT REFILE</t>
  </si>
  <si>
    <t>WHEEL SURF</t>
  </si>
  <si>
    <t>3p</t>
  </si>
  <si>
    <t>WHEEL SOAP</t>
  </si>
  <si>
    <t>GHADI SURF</t>
  </si>
  <si>
    <t>LUX SOAP</t>
  </si>
  <si>
    <t>VIM BAR</t>
  </si>
  <si>
    <t>2p</t>
  </si>
  <si>
    <t>HEAD AND SHOLDER SHAMPOO</t>
  </si>
  <si>
    <t>PEARCE SOAP</t>
  </si>
  <si>
    <t>MARIE BISCUIT</t>
  </si>
  <si>
    <t>TOSH</t>
  </si>
  <si>
    <t>TATA NAMAK</t>
  </si>
  <si>
    <t>KALI MIRCH</t>
  </si>
  <si>
    <t>1pav.</t>
  </si>
  <si>
    <t>POHA</t>
  </si>
  <si>
    <t>1p</t>
  </si>
  <si>
    <t>PASTA</t>
  </si>
  <si>
    <t>2pac.</t>
  </si>
  <si>
    <t>MAGGIE MASALA</t>
  </si>
  <si>
    <t>MAGGIE TOMATO SAUCE</t>
  </si>
  <si>
    <t>1bot</t>
  </si>
  <si>
    <t>MAGGIE</t>
  </si>
  <si>
    <t>EVEREST PAV BHAJI MASALA</t>
  </si>
  <si>
    <t>EVEREST SABHAR MASALA</t>
  </si>
  <si>
    <t>UDAD DAAL</t>
  </si>
  <si>
    <t>2kg</t>
  </si>
  <si>
    <t>JEERA</t>
  </si>
  <si>
    <t>1pav</t>
  </si>
  <si>
    <t>KALE CHANE</t>
  </si>
  <si>
    <t>1kg</t>
  </si>
  <si>
    <t>RAJMA</t>
  </si>
  <si>
    <t>SOYABEAN BAADI</t>
  </si>
  <si>
    <t>1 packet</t>
  </si>
  <si>
    <t>GUD</t>
  </si>
  <si>
    <t>FUL PATASHA</t>
  </si>
  <si>
    <t>1pac</t>
  </si>
  <si>
    <t>BADI ELACHI</t>
  </si>
  <si>
    <t>AMCHUR POWDER</t>
  </si>
  <si>
    <t>RIN BAR BLUE</t>
  </si>
  <si>
    <t>KALI URAD DAAL</t>
  </si>
  <si>
    <t>DHULI MOONG DAAL</t>
  </si>
  <si>
    <t xml:space="preserve">KHAS KHAS    </t>
  </si>
  <si>
    <t>25 GM</t>
  </si>
  <si>
    <t>EVEREST CHOLE MASALA</t>
  </si>
  <si>
    <t>1 BOX</t>
  </si>
  <si>
    <t>JHURGA DAAL</t>
  </si>
  <si>
    <t>1 KG</t>
  </si>
  <si>
    <t>SAFED MAATAR</t>
  </si>
  <si>
    <t>2 KG</t>
  </si>
  <si>
    <t>COCONUT OIL MEDIUM</t>
  </si>
  <si>
    <t>SURF EX</t>
  </si>
  <si>
    <t>1 PACKET</t>
  </si>
  <si>
    <t>MARIE BISCUIT BISK FARM</t>
  </si>
  <si>
    <t>Ravina</t>
  </si>
  <si>
    <t>PARACHUTE OIL</t>
  </si>
  <si>
    <t>SUJI</t>
  </si>
  <si>
    <t>1small</t>
  </si>
  <si>
    <t>Half kg</t>
  </si>
  <si>
    <t>GARNIER BLACK COLOR</t>
  </si>
  <si>
    <t>2 packets</t>
  </si>
  <si>
    <t>BHUNJI SEVAI</t>
  </si>
  <si>
    <t>KABULI CHOLE</t>
  </si>
  <si>
    <t>MAGAJ BEEJ</t>
  </si>
  <si>
    <t>50gm</t>
  </si>
  <si>
    <t>KALA NAMAK</t>
  </si>
  <si>
    <t>1 kg</t>
  </si>
  <si>
    <t>Sonam</t>
  </si>
  <si>
    <t>3 kg</t>
  </si>
  <si>
    <t>KHAS KHAS</t>
  </si>
  <si>
    <t>25 g</t>
  </si>
  <si>
    <t>3packet</t>
  </si>
  <si>
    <t>AKHAROT</t>
  </si>
  <si>
    <t>BADAM</t>
  </si>
  <si>
    <t>EVEREST CHOLE MASAL</t>
  </si>
  <si>
    <t>1 PAV</t>
  </si>
  <si>
    <t>1 PACKET (GIRI)</t>
  </si>
  <si>
    <t>BLUE HARPIK</t>
  </si>
  <si>
    <t>5pacjet</t>
  </si>
  <si>
    <t>SURF XL</t>
  </si>
  <si>
    <t>1packet</t>
  </si>
  <si>
    <t>2 piece</t>
  </si>
  <si>
    <t>4packet</t>
  </si>
  <si>
    <t>CLINIC PLUS SHAMPOO</t>
  </si>
  <si>
    <t>1२ pouch</t>
  </si>
  <si>
    <t>6 packet</t>
  </si>
  <si>
    <t>2 packet</t>
  </si>
  <si>
    <t>GUNJAN MIXTURE</t>
  </si>
  <si>
    <t>2 pouch</t>
  </si>
  <si>
    <t>250 gr</t>
  </si>
  <si>
    <t>MAIDA</t>
  </si>
  <si>
    <t>6packet</t>
  </si>
  <si>
    <t>BORN VITA POUCH</t>
  </si>
  <si>
    <t>RAHAD DAAL</t>
  </si>
  <si>
    <t>2 kg</t>
  </si>
  <si>
    <t>KASHMIRI MIRCH</t>
  </si>
  <si>
    <t>Adha kg</t>
  </si>
  <si>
    <t>CHANA DAAL</t>
  </si>
  <si>
    <t>1 pav</t>
  </si>
  <si>
    <t>HAARI MOON</t>
  </si>
  <si>
    <t>250gr</t>
  </si>
  <si>
    <t>MAKKA POHA</t>
  </si>
  <si>
    <t>BIRYANI MASALA</t>
  </si>
  <si>
    <t>SAFFED MATTAR</t>
  </si>
  <si>
    <t>Deepa motwani</t>
  </si>
  <si>
    <t>DETTOL SOAP</t>
  </si>
  <si>
    <t>6 bar</t>
  </si>
  <si>
    <t>3bar</t>
  </si>
  <si>
    <t>2 bar</t>
  </si>
  <si>
    <t>30 pouch</t>
  </si>
  <si>
    <t>10 pkt</t>
  </si>
  <si>
    <t>4pkt</t>
  </si>
  <si>
    <t>3kg</t>
  </si>
  <si>
    <t>50g</t>
  </si>
  <si>
    <t>MURRA</t>
  </si>
  <si>
    <t>CHOWMIN</t>
  </si>
  <si>
    <t>,1pkt</t>
  </si>
  <si>
    <t>1pkt</t>
  </si>
  <si>
    <t>12 pouch</t>
  </si>
  <si>
    <t>2pouch</t>
  </si>
  <si>
    <t>EVERST CHART MASALA</t>
  </si>
  <si>
    <t>150g</t>
  </si>
  <si>
    <t>2pkt</t>
  </si>
  <si>
    <t>1bada pkt</t>
  </si>
  <si>
    <t>PARLE G 65GM</t>
  </si>
  <si>
    <t>6pkt parle gold</t>
  </si>
  <si>
    <t>25gm</t>
  </si>
  <si>
    <t>CORN FLOOR</t>
  </si>
  <si>
    <t xml:space="preserve">Hari moong Dal </t>
  </si>
  <si>
    <t>1/2 KG</t>
  </si>
  <si>
    <t>AMOUNT WE HAVE IN ACCOUNT</t>
  </si>
  <si>
    <t>AMOUNT WE HAVE IN PAYTM</t>
  </si>
  <si>
    <t>WE NEED MORE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</si>
  <si>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</si>
  <si>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</si>
  <si>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</si>
  <si>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</si>
  <si>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</si>
  <si>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</si>
  <si>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</si>
  <si>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</si>
  <si>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</si>
  <si>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</si>
  <si>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</si>
  <si>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</si>
  <si>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</si>
  <si>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cash we have</t>
  </si>
  <si>
    <t>ACCORDING TO COMPUTER</t>
  </si>
  <si>
    <t>TRANSFER ,  BIKE REPAIR , REST IS CASH , THROUGH  QR CODE</t>
  </si>
  <si>
    <t>OPEN IN TOMRROW</t>
  </si>
  <si>
    <t>=</t>
  </si>
  <si>
    <t>noor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</si>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</sst>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2" borderId="1" applyNumberFormat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5" fillId="3" borderId="1" xfId="2" applyFont="1" applyFill="1" applyAlignment="1">
      <alignment horizontal="center"/>
    </xf>
    <xf numFmtId="0" fontId="5" fillId="3" borderId="1" xfId="2" applyFont="1" applyFill="1" applyAlignment="1">
      <alignment horizontal="left" wrapText="1" indent="1"/>
    </xf>
    <xf numFmtId="0" fontId="5" fillId="3" borderId="1" xfId="2" applyFont="1" applyFill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3">
    <cellStyle name="Check Cell" xfId="2" builtinId="23"/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41186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33790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46047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1087205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115795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77488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68649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zoomScale="80" zoomScaleNormal="80" workbookViewId="0">
      <selection activeCell="N6" sqref="N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32.140625" customWidth="1"/>
    <col min="10" max="10" width="17.42578125" bestFit="1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32</v>
      </c>
      <c r="J2" s="11" t="s">
        <v>49</v>
      </c>
      <c r="K2" s="11" t="s">
        <v>50</v>
      </c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8" t="s">
        <v>15</v>
      </c>
      <c r="J3" s="8"/>
      <c r="K3" s="13"/>
      <c r="L3" s="13"/>
      <c r="N3">
        <v>38744</v>
      </c>
      <c r="O3" s="8"/>
    </row>
    <row r="4" spans="1:15" ht="23.25">
      <c r="A4" s="2" t="s">
        <v>2</v>
      </c>
      <c r="B4" s="2">
        <f>[4]Sheet1!$E$38</f>
        <v>115795</v>
      </c>
      <c r="I4" s="8" t="s">
        <v>34</v>
      </c>
      <c r="J4" s="13">
        <f>B21</f>
        <v>46047</v>
      </c>
      <c r="K4" s="13"/>
      <c r="L4" s="13"/>
      <c r="O4" s="8"/>
    </row>
    <row r="5" spans="1:15" ht="23.25">
      <c r="A5" s="2" t="s">
        <v>3</v>
      </c>
      <c r="B5" s="2">
        <f>[5]Sheet1!$E$38</f>
        <v>0</v>
      </c>
      <c r="I5" s="8" t="s">
        <v>49</v>
      </c>
      <c r="J5" s="8">
        <v>150000</v>
      </c>
      <c r="K5" s="13"/>
      <c r="L5" s="13"/>
      <c r="O5" s="8"/>
    </row>
    <row r="6" spans="1:15" ht="23.25">
      <c r="A6" s="2" t="s">
        <v>4</v>
      </c>
      <c r="B6" s="2">
        <f>[6]Sheet1!$E$38</f>
        <v>77488</v>
      </c>
      <c r="I6" s="8" t="s">
        <v>211</v>
      </c>
      <c r="J6" s="8">
        <f>B6</f>
        <v>77488</v>
      </c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4" t="s">
        <v>24</v>
      </c>
      <c r="J7" s="11">
        <f>SUM(J3:J6)</f>
        <v>273535</v>
      </c>
      <c r="K7" s="11"/>
    </row>
    <row r="8" spans="1:15" ht="23.25">
      <c r="A8" s="2" t="s">
        <v>6</v>
      </c>
      <c r="B8" s="2">
        <f>[8]Sheet1!$E$38</f>
        <v>68649</v>
      </c>
      <c r="J8" s="12"/>
      <c r="N8">
        <f>J4+J5+J6</f>
        <v>273535</v>
      </c>
    </row>
    <row r="9" spans="1:15" ht="23.25">
      <c r="A9" s="2" t="s">
        <v>7</v>
      </c>
      <c r="B9" s="2">
        <f>[9]Sheet1!$E$38</f>
        <v>0</v>
      </c>
      <c r="J9" s="7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190324</v>
      </c>
      <c r="F10" t="s">
        <v>22</v>
      </c>
      <c r="H10" s="7"/>
      <c r="O10" s="8"/>
    </row>
    <row r="11" spans="1:15" ht="23.25">
      <c r="A11" s="2" t="s">
        <v>15</v>
      </c>
      <c r="B11" s="2">
        <f>[11]Sheet1!$E$38</f>
        <v>41186</v>
      </c>
      <c r="E11">
        <f>SUM(B6,B12,B11,B21)</f>
        <v>164721</v>
      </c>
      <c r="F11" t="s">
        <v>20</v>
      </c>
      <c r="H11" s="7"/>
    </row>
    <row r="12" spans="1:15" ht="23.25">
      <c r="A12" s="2" t="s">
        <v>9</v>
      </c>
      <c r="B12" s="2">
        <f>[12]Sheet1!$E$38</f>
        <v>0</v>
      </c>
      <c r="E12">
        <f>SUM(B2,B7,B14,B16,B18)</f>
        <v>29706</v>
      </c>
      <c r="F12" t="s">
        <v>21</v>
      </c>
      <c r="H12" s="7"/>
    </row>
    <row r="13" spans="1:15" ht="23.25">
      <c r="A13" s="2" t="s">
        <v>10</v>
      </c>
      <c r="B13" s="2">
        <f>[13]Sheet1!$E$38</f>
        <v>0</v>
      </c>
      <c r="E13">
        <f>SUM(B15,B10,B24)</f>
        <v>33790</v>
      </c>
      <c r="F13" t="s">
        <v>23</v>
      </c>
      <c r="I13" t="s">
        <v>191</v>
      </c>
      <c r="J13" s="8">
        <v>9634</v>
      </c>
    </row>
    <row r="14" spans="1:15" ht="23.25">
      <c r="A14" s="2" t="s">
        <v>11</v>
      </c>
      <c r="B14" s="2">
        <f>[14]Sheet1!$E$38</f>
        <v>29706</v>
      </c>
      <c r="I14" t="s">
        <v>190</v>
      </c>
      <c r="J14" s="8">
        <v>80689</v>
      </c>
    </row>
    <row r="15" spans="1:15" ht="23.25">
      <c r="A15" s="2" t="s">
        <v>12</v>
      </c>
      <c r="B15" s="2">
        <f>[15]Sheet1!$E$38</f>
        <v>33790</v>
      </c>
      <c r="E15" s="7">
        <f>SUM(E10:E13)</f>
        <v>418541</v>
      </c>
      <c r="F15" s="7" t="s">
        <v>24</v>
      </c>
      <c r="I15" t="s">
        <v>206</v>
      </c>
      <c r="J15" s="8">
        <v>50000</v>
      </c>
    </row>
    <row r="16" spans="1:15" ht="23.25">
      <c r="A16" s="2" t="s">
        <v>16</v>
      </c>
      <c r="B16" s="2">
        <f>[16]Sheet1!$E$38</f>
        <v>0</v>
      </c>
      <c r="I16" s="4" t="s">
        <v>24</v>
      </c>
      <c r="J16" s="11">
        <f>SUM(J13:J15)</f>
        <v>140323</v>
      </c>
    </row>
    <row r="17" spans="1:10" ht="23.25">
      <c r="A17" s="2" t="s">
        <v>17</v>
      </c>
      <c r="B17" s="2">
        <f>[17]Sheet1!$E$38</f>
        <v>0</v>
      </c>
    </row>
    <row r="18" spans="1:10" ht="23.25">
      <c r="A18" s="2" t="s">
        <v>18</v>
      </c>
      <c r="B18" s="6">
        <f>[18]Sheet1!$E$38</f>
        <v>0</v>
      </c>
      <c r="I18" s="22" t="s">
        <v>192</v>
      </c>
      <c r="J18" s="8">
        <f>J7-J16</f>
        <v>133212</v>
      </c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46047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5880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B25" s="1">
        <f>SUM(B1:B24)</f>
        <v>418541</v>
      </c>
    </row>
    <row r="26" spans="1:10" ht="23.25">
      <c r="B26" s="1">
        <f>[25]Sheet5!$G$1</f>
        <v>1087205</v>
      </c>
    </row>
    <row r="28" spans="1:10" ht="21">
      <c r="A28" s="4" t="s">
        <v>14</v>
      </c>
      <c r="B28" s="5">
        <f>B26-B25</f>
        <v>668664</v>
      </c>
    </row>
    <row r="37" spans="1:2">
      <c r="A37" s="12"/>
      <c r="B37" s="12"/>
    </row>
    <row r="38" spans="1:2">
      <c r="A38" s="7"/>
      <c r="B38" s="7"/>
    </row>
    <row r="43" spans="1:2">
      <c r="A43" s="7"/>
      <c r="B43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5:I66"/>
  <sheetViews>
    <sheetView workbookViewId="0">
      <selection activeCell="A67" sqref="A67"/>
    </sheetView>
  </sheetViews>
  <sheetFormatPr defaultRowHeight="15"/>
  <cols>
    <col min="1" max="1" width="28.140625" customWidth="1"/>
    <col min="2" max="2" width="24.28515625" customWidth="1"/>
    <col min="3" max="3" width="30.5703125" customWidth="1"/>
    <col min="4" max="4" width="37.7109375" customWidth="1"/>
    <col min="8" max="8" width="12.140625" bestFit="1" customWidth="1"/>
  </cols>
  <sheetData>
    <row r="5" spans="1:8">
      <c r="A5" s="18"/>
    </row>
    <row r="6" spans="1:8">
      <c r="A6" s="18"/>
    </row>
    <row r="7" spans="1:8">
      <c r="A7" s="18"/>
    </row>
    <row r="8" spans="1:8">
      <c r="A8" s="18"/>
    </row>
    <row r="9" spans="1:8">
      <c r="A9" s="18"/>
    </row>
    <row r="10" spans="1:8">
      <c r="H10" s="17"/>
    </row>
    <row r="11" spans="1:8">
      <c r="D11" s="7"/>
    </row>
    <row r="12" spans="1:8">
      <c r="H12" s="16"/>
    </row>
    <row r="15" spans="1:8">
      <c r="H15" t="s">
        <v>46</v>
      </c>
    </row>
    <row r="32" spans="1:9">
      <c r="A32" s="11" t="s">
        <v>193</v>
      </c>
      <c r="B32" s="11" t="s">
        <v>194</v>
      </c>
      <c r="C32" s="11" t="s">
        <v>195</v>
      </c>
      <c r="D32" s="11" t="s">
        <v>196</v>
      </c>
      <c r="H32">
        <v>280034</v>
      </c>
      <c r="I32">
        <v>800</v>
      </c>
    </row>
    <row r="33" spans="1:9">
      <c r="A33" t="s">
        <v>197</v>
      </c>
      <c r="C33" s="8">
        <v>6985</v>
      </c>
      <c r="H33">
        <v>800</v>
      </c>
      <c r="I33">
        <v>30000</v>
      </c>
    </row>
    <row r="34" spans="1:9">
      <c r="A34" t="s">
        <v>198</v>
      </c>
      <c r="C34" s="8">
        <f>SUM(55000+570+400+10000+5000+15000+10000+500+12000+2000+15000+15000+6000+14868+7350+2000)</f>
        <v>170688</v>
      </c>
      <c r="D34" t="s">
        <v>208</v>
      </c>
      <c r="H34">
        <v>600</v>
      </c>
      <c r="I34">
        <v>1594</v>
      </c>
    </row>
    <row r="35" spans="1:9">
      <c r="A35" t="s">
        <v>199</v>
      </c>
      <c r="C35" s="8">
        <f>8100+500+3360+2900+1328</f>
        <v>16188</v>
      </c>
      <c r="H35">
        <v>1840</v>
      </c>
      <c r="I35">
        <v>400</v>
      </c>
    </row>
    <row r="36" spans="1:9">
      <c r="A36" t="s">
        <v>200</v>
      </c>
      <c r="C36" s="8">
        <v>11200</v>
      </c>
      <c r="H36">
        <v>1594</v>
      </c>
      <c r="I36">
        <v>320</v>
      </c>
    </row>
    <row r="37" spans="1:9">
      <c r="A37" t="s">
        <v>201</v>
      </c>
      <c r="C37" s="8">
        <v>3627</v>
      </c>
      <c r="D37" t="s">
        <v>202</v>
      </c>
      <c r="H37">
        <v>210</v>
      </c>
      <c r="I37">
        <v>600</v>
      </c>
    </row>
    <row r="38" spans="1:9">
      <c r="A38" t="s">
        <v>203</v>
      </c>
      <c r="C38" s="8">
        <f>7000+5300</f>
        <v>12300</v>
      </c>
      <c r="H38">
        <v>1575</v>
      </c>
      <c r="I38">
        <v>160</v>
      </c>
    </row>
    <row r="39" spans="1:9">
      <c r="A39" t="s">
        <v>204</v>
      </c>
      <c r="C39" s="8">
        <v>700</v>
      </c>
      <c r="H39">
        <v>600</v>
      </c>
      <c r="I39">
        <v>23100</v>
      </c>
    </row>
    <row r="40" spans="1:9">
      <c r="B40" s="4" t="s">
        <v>24</v>
      </c>
      <c r="C40" s="11">
        <f>SUM(C33:C39)</f>
        <v>221688</v>
      </c>
      <c r="H40">
        <v>400</v>
      </c>
      <c r="I40">
        <v>550</v>
      </c>
    </row>
    <row r="41" spans="1:9">
      <c r="H41">
        <v>320</v>
      </c>
      <c r="I41">
        <v>450</v>
      </c>
    </row>
    <row r="42" spans="1:9">
      <c r="H42">
        <v>395</v>
      </c>
      <c r="I42">
        <v>1600</v>
      </c>
    </row>
    <row r="43" spans="1:9">
      <c r="H43">
        <v>600</v>
      </c>
      <c r="I43">
        <v>70</v>
      </c>
    </row>
    <row r="44" spans="1:9">
      <c r="H44">
        <v>575</v>
      </c>
      <c r="I44">
        <v>20</v>
      </c>
    </row>
    <row r="45" spans="1:9">
      <c r="C45" t="s">
        <v>207</v>
      </c>
      <c r="D45">
        <f>H65-I65</f>
        <v>244836</v>
      </c>
      <c r="H45">
        <v>160</v>
      </c>
      <c r="I45">
        <v>110</v>
      </c>
    </row>
    <row r="46" spans="1:9">
      <c r="C46" t="s">
        <v>205</v>
      </c>
      <c r="D46">
        <f>C40</f>
        <v>221688</v>
      </c>
      <c r="H46">
        <v>90</v>
      </c>
      <c r="I46">
        <v>20</v>
      </c>
    </row>
    <row r="47" spans="1:9">
      <c r="D47">
        <f>D45-D46</f>
        <v>23148</v>
      </c>
      <c r="H47">
        <v>480</v>
      </c>
    </row>
    <row r="48" spans="1:9">
      <c r="D48">
        <f>16500+800+600+20+230+5000</f>
        <v>23150</v>
      </c>
      <c r="H48">
        <v>960</v>
      </c>
    </row>
    <row r="49" spans="3:8">
      <c r="C49" t="s">
        <v>209</v>
      </c>
      <c r="D49" t="s">
        <v>210</v>
      </c>
      <c r="H49">
        <v>450</v>
      </c>
    </row>
    <row r="50" spans="3:8">
      <c r="H50">
        <v>180</v>
      </c>
    </row>
    <row r="51" spans="3:8">
      <c r="H51">
        <v>490</v>
      </c>
    </row>
    <row r="52" spans="3:8">
      <c r="H52">
        <v>1600</v>
      </c>
    </row>
    <row r="53" spans="3:8">
      <c r="H53">
        <v>1300</v>
      </c>
    </row>
    <row r="54" spans="3:8">
      <c r="H54">
        <v>3000</v>
      </c>
    </row>
    <row r="55" spans="3:8">
      <c r="H55">
        <v>2627</v>
      </c>
    </row>
    <row r="56" spans="3:8">
      <c r="H56">
        <v>365</v>
      </c>
    </row>
    <row r="57" spans="3:8">
      <c r="H57">
        <v>750</v>
      </c>
    </row>
    <row r="58" spans="3:8">
      <c r="H58">
        <v>575</v>
      </c>
    </row>
    <row r="59" spans="3:8">
      <c r="H59">
        <v>1050</v>
      </c>
    </row>
    <row r="60" spans="3:8">
      <c r="H60">
        <v>1010</v>
      </c>
    </row>
    <row r="65" spans="8:9">
      <c r="H65" s="7">
        <f>SUM(H32:H64)</f>
        <v>304630</v>
      </c>
      <c r="I65" s="7">
        <f>SUM(I32:I64)</f>
        <v>59794</v>
      </c>
    </row>
    <row r="66" spans="8:9">
      <c r="I66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42</v>
      </c>
      <c r="F1" s="8"/>
    </row>
    <row r="2" spans="1:7">
      <c r="A2" s="8">
        <v>6937</v>
      </c>
      <c r="B2" s="8">
        <v>3</v>
      </c>
      <c r="C2" s="8" t="s">
        <v>34</v>
      </c>
      <c r="D2" s="15">
        <v>44833</v>
      </c>
      <c r="E2" s="8" t="s">
        <v>39</v>
      </c>
      <c r="F2" s="8" t="s">
        <v>45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44</v>
      </c>
      <c r="G3" t="s">
        <v>47</v>
      </c>
    </row>
    <row r="4" spans="1:7">
      <c r="A4" s="8">
        <v>6938</v>
      </c>
      <c r="B4" s="8">
        <v>1</v>
      </c>
      <c r="C4" s="8" t="s">
        <v>35</v>
      </c>
      <c r="D4" s="15">
        <v>44833</v>
      </c>
      <c r="E4" s="8"/>
      <c r="F4" s="8" t="s">
        <v>44</v>
      </c>
    </row>
    <row r="5" spans="1:7">
      <c r="A5" s="8">
        <v>13597</v>
      </c>
      <c r="B5" s="8">
        <v>1</v>
      </c>
      <c r="C5" s="8" t="s">
        <v>43</v>
      </c>
      <c r="D5" s="15">
        <v>44832</v>
      </c>
      <c r="E5" s="8"/>
      <c r="F5" s="8" t="s">
        <v>44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44</v>
      </c>
    </row>
    <row r="7" spans="1:7">
      <c r="A7" s="8">
        <v>831</v>
      </c>
      <c r="B7" s="8">
        <v>1</v>
      </c>
      <c r="C7" s="8" t="s">
        <v>36</v>
      </c>
      <c r="D7" s="15">
        <v>44832</v>
      </c>
      <c r="E7" s="8" t="s">
        <v>40</v>
      </c>
      <c r="F7" s="8" t="s">
        <v>44</v>
      </c>
    </row>
    <row r="8" spans="1:7">
      <c r="A8" s="8">
        <v>840</v>
      </c>
      <c r="B8" s="8">
        <v>1</v>
      </c>
      <c r="C8" s="8" t="s">
        <v>37</v>
      </c>
      <c r="D8" s="15">
        <v>44833</v>
      </c>
      <c r="E8" s="8" t="s">
        <v>41</v>
      </c>
      <c r="F8" s="8" t="s">
        <v>44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44</v>
      </c>
    </row>
    <row r="10" spans="1:7">
      <c r="A10" s="8"/>
      <c r="B10" s="8"/>
      <c r="C10" s="8" t="s">
        <v>38</v>
      </c>
      <c r="D10" s="15">
        <v>44831</v>
      </c>
      <c r="E10" s="8"/>
      <c r="F10" s="8" t="s">
        <v>45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44</v>
      </c>
      <c r="D12" s="11" t="s">
        <v>48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3" ht="16.5" thickTop="1" thickBot="1">
      <c r="A1" s="19" t="s">
        <v>51</v>
      </c>
      <c r="B1" s="19" t="s">
        <v>52</v>
      </c>
      <c r="C1" s="19" t="s">
        <v>53</v>
      </c>
    </row>
    <row r="2" spans="1:3" ht="16.5" thickTop="1" thickBot="1">
      <c r="A2" s="19" t="s">
        <v>51</v>
      </c>
      <c r="B2" s="19" t="s">
        <v>54</v>
      </c>
      <c r="C2" s="19" t="s">
        <v>55</v>
      </c>
    </row>
    <row r="3" spans="1:3" ht="16.5" thickTop="1" thickBot="1">
      <c r="A3" s="19" t="s">
        <v>51</v>
      </c>
      <c r="B3" s="19" t="s">
        <v>56</v>
      </c>
      <c r="C3" s="19" t="s">
        <v>57</v>
      </c>
    </row>
    <row r="4" spans="1:3" ht="16.5" thickTop="1" thickBot="1">
      <c r="A4" s="19" t="s">
        <v>51</v>
      </c>
      <c r="B4" s="19" t="s">
        <v>58</v>
      </c>
      <c r="C4" s="19" t="s">
        <v>59</v>
      </c>
    </row>
    <row r="5" spans="1:3" ht="16.5" thickTop="1" thickBot="1">
      <c r="A5" s="19" t="s">
        <v>51</v>
      </c>
      <c r="B5" s="19" t="s">
        <v>60</v>
      </c>
      <c r="C5" s="19">
        <v>1</v>
      </c>
    </row>
    <row r="6" spans="1:3" ht="16.5" thickTop="1" thickBot="1">
      <c r="A6" s="19" t="s">
        <v>51</v>
      </c>
      <c r="B6" s="19" t="s">
        <v>61</v>
      </c>
      <c r="C6" s="19" t="s">
        <v>62</v>
      </c>
    </row>
    <row r="7" spans="1:3" ht="16.5" thickTop="1" thickBot="1">
      <c r="A7" s="19" t="s">
        <v>51</v>
      </c>
      <c r="B7" s="19" t="s">
        <v>63</v>
      </c>
      <c r="C7" s="19" t="s">
        <v>62</v>
      </c>
    </row>
    <row r="8" spans="1:3" ht="16.5" thickTop="1" thickBot="1">
      <c r="A8" s="19" t="s">
        <v>51</v>
      </c>
      <c r="B8" s="19" t="s">
        <v>64</v>
      </c>
      <c r="C8" s="19" t="s">
        <v>62</v>
      </c>
    </row>
    <row r="9" spans="1:3" ht="16.5" thickTop="1" thickBot="1">
      <c r="A9" s="19" t="s">
        <v>51</v>
      </c>
      <c r="B9" s="19" t="s">
        <v>65</v>
      </c>
      <c r="C9" s="19" t="s">
        <v>62</v>
      </c>
    </row>
    <row r="10" spans="1:3" ht="16.5" thickTop="1" thickBot="1">
      <c r="A10" s="19" t="s">
        <v>51</v>
      </c>
      <c r="B10" s="19" t="s">
        <v>66</v>
      </c>
      <c r="C10" s="19" t="s">
        <v>67</v>
      </c>
    </row>
    <row r="11" spans="1:3" ht="16.5" thickTop="1" thickBot="1">
      <c r="A11" s="19" t="s">
        <v>51</v>
      </c>
      <c r="B11" s="19" t="s">
        <v>68</v>
      </c>
      <c r="C11" s="19">
        <v>12</v>
      </c>
    </row>
    <row r="12" spans="1:3" ht="16.5" thickTop="1" thickBot="1">
      <c r="A12" s="19" t="s">
        <v>51</v>
      </c>
      <c r="B12" s="19" t="s">
        <v>69</v>
      </c>
      <c r="C12" s="19" t="s">
        <v>62</v>
      </c>
    </row>
    <row r="13" spans="1:3" ht="16.5" thickTop="1" thickBot="1">
      <c r="A13" s="19" t="s">
        <v>51</v>
      </c>
      <c r="B13" s="19" t="s">
        <v>113</v>
      </c>
      <c r="C13" s="19">
        <v>6</v>
      </c>
    </row>
    <row r="14" spans="1:3" ht="16.5" thickTop="1" thickBot="1">
      <c r="A14" s="19" t="s">
        <v>51</v>
      </c>
      <c r="B14" s="19" t="s">
        <v>71</v>
      </c>
      <c r="C14" s="19">
        <v>5</v>
      </c>
    </row>
    <row r="15" spans="1:3" ht="16.5" thickTop="1" thickBot="1">
      <c r="A15" s="19" t="s">
        <v>51</v>
      </c>
      <c r="B15" s="19" t="s">
        <v>72</v>
      </c>
      <c r="C15" s="19">
        <v>3</v>
      </c>
    </row>
    <row r="16" spans="1:3" ht="16.5" thickTop="1" thickBot="1">
      <c r="A16" s="19" t="s">
        <v>51</v>
      </c>
      <c r="B16" s="19" t="s">
        <v>72</v>
      </c>
      <c r="C16" s="19">
        <v>3</v>
      </c>
    </row>
    <row r="17" spans="1:3" ht="16.5" thickTop="1" thickBot="1">
      <c r="A17" s="19" t="s">
        <v>51</v>
      </c>
      <c r="B17" s="19" t="s">
        <v>73</v>
      </c>
      <c r="C17" s="19" t="s">
        <v>74</v>
      </c>
    </row>
    <row r="18" spans="1:3" ht="16.5" thickTop="1" thickBot="1">
      <c r="A18" s="19" t="s">
        <v>51</v>
      </c>
      <c r="B18" s="19" t="s">
        <v>75</v>
      </c>
      <c r="C18" s="19" t="s">
        <v>76</v>
      </c>
    </row>
    <row r="19" spans="1:3" ht="16.5" thickTop="1" thickBot="1">
      <c r="A19" s="19" t="s">
        <v>51</v>
      </c>
      <c r="B19" s="19" t="s">
        <v>77</v>
      </c>
      <c r="C19" s="19" t="s">
        <v>78</v>
      </c>
    </row>
    <row r="20" spans="1:3" ht="16.5" thickTop="1" thickBot="1">
      <c r="A20" s="19" t="s">
        <v>51</v>
      </c>
      <c r="B20" s="19" t="s">
        <v>79</v>
      </c>
      <c r="C20" s="19">
        <v>12</v>
      </c>
    </row>
    <row r="21" spans="1:3" ht="16.5" thickTop="1" thickBot="1">
      <c r="A21" s="19" t="s">
        <v>51</v>
      </c>
      <c r="B21" s="19" t="s">
        <v>80</v>
      </c>
      <c r="C21" s="19" t="s">
        <v>81</v>
      </c>
    </row>
    <row r="22" spans="1:3" ht="16.5" thickTop="1" thickBot="1">
      <c r="A22" s="19" t="s">
        <v>51</v>
      </c>
      <c r="B22" s="19" t="s">
        <v>82</v>
      </c>
      <c r="C22" s="19">
        <v>1</v>
      </c>
    </row>
    <row r="23" spans="1:3" ht="16.5" thickTop="1" thickBot="1">
      <c r="A23" s="19" t="s">
        <v>51</v>
      </c>
      <c r="B23" s="19" t="s">
        <v>83</v>
      </c>
      <c r="C23" s="19">
        <v>1</v>
      </c>
    </row>
    <row r="24" spans="1:3" ht="16.5" thickTop="1" thickBot="1">
      <c r="A24" s="19" t="s">
        <v>51</v>
      </c>
      <c r="B24" s="19" t="s">
        <v>84</v>
      </c>
      <c r="C24" s="19">
        <v>1</v>
      </c>
    </row>
    <row r="25" spans="1:3" ht="16.5" thickTop="1" thickBot="1">
      <c r="A25" s="19" t="s">
        <v>51</v>
      </c>
      <c r="B25" s="19" t="s">
        <v>85</v>
      </c>
      <c r="C25" s="19" t="s">
        <v>86</v>
      </c>
    </row>
    <row r="26" spans="1:3" ht="16.5" thickTop="1" thickBot="1">
      <c r="A26" s="19" t="s">
        <v>51</v>
      </c>
      <c r="B26" s="19" t="s">
        <v>87</v>
      </c>
      <c r="C26" s="19" t="s">
        <v>88</v>
      </c>
    </row>
    <row r="27" spans="1:3" ht="16.5" thickTop="1" thickBot="1">
      <c r="A27" s="19" t="s">
        <v>51</v>
      </c>
      <c r="B27" s="19" t="s">
        <v>89</v>
      </c>
      <c r="C27" s="19" t="s">
        <v>90</v>
      </c>
    </row>
    <row r="28" spans="1:3" ht="16.5" thickTop="1" thickBot="1">
      <c r="A28" s="19" t="s">
        <v>51</v>
      </c>
      <c r="B28" s="19" t="s">
        <v>91</v>
      </c>
      <c r="C28" s="19" t="s">
        <v>88</v>
      </c>
    </row>
    <row r="29" spans="1:3" ht="16.5" thickTop="1" thickBot="1">
      <c r="A29" s="19" t="s">
        <v>51</v>
      </c>
      <c r="B29" s="19" t="s">
        <v>92</v>
      </c>
      <c r="C29" s="19" t="s">
        <v>93</v>
      </c>
    </row>
    <row r="30" spans="1:3" ht="16.5" thickTop="1" thickBot="1">
      <c r="A30" s="19" t="s">
        <v>51</v>
      </c>
      <c r="B30" s="19" t="s">
        <v>94</v>
      </c>
      <c r="C30" s="19" t="s">
        <v>90</v>
      </c>
    </row>
    <row r="31" spans="1:3" ht="16.5" thickTop="1" thickBot="1">
      <c r="A31" s="19" t="s">
        <v>51</v>
      </c>
      <c r="B31" s="19" t="s">
        <v>95</v>
      </c>
      <c r="C31" s="19" t="s">
        <v>96</v>
      </c>
    </row>
    <row r="32" spans="1:3" ht="16.5" thickTop="1" thickBot="1">
      <c r="A32" s="19" t="s">
        <v>51</v>
      </c>
      <c r="B32" s="19" t="s">
        <v>97</v>
      </c>
      <c r="C32" s="19" t="s">
        <v>88</v>
      </c>
    </row>
    <row r="33" spans="1:3" ht="16.5" thickTop="1" thickBot="1">
      <c r="A33" s="19" t="s">
        <v>51</v>
      </c>
      <c r="B33" s="19" t="s">
        <v>98</v>
      </c>
      <c r="C33" s="19" t="s">
        <v>96</v>
      </c>
    </row>
    <row r="34" spans="1:3" ht="16.5" thickTop="1" thickBot="1">
      <c r="A34" s="19" t="s">
        <v>51</v>
      </c>
      <c r="B34" s="19" t="s">
        <v>99</v>
      </c>
      <c r="C34" s="19">
        <v>3</v>
      </c>
    </row>
    <row r="35" spans="1:3" ht="16.5" thickTop="1" thickBot="1">
      <c r="A35" s="19" t="s">
        <v>51</v>
      </c>
      <c r="B35" s="19" t="s">
        <v>100</v>
      </c>
      <c r="C35" s="19" t="s">
        <v>90</v>
      </c>
    </row>
    <row r="36" spans="1:3" ht="16.5" thickTop="1" thickBot="1">
      <c r="A36" s="19" t="s">
        <v>51</v>
      </c>
      <c r="B36" s="19" t="s">
        <v>63</v>
      </c>
      <c r="C36" s="19" t="s">
        <v>62</v>
      </c>
    </row>
    <row r="37" spans="1:3" ht="16.5" thickTop="1" thickBot="1">
      <c r="A37" s="19" t="s">
        <v>51</v>
      </c>
      <c r="B37" s="19" t="s">
        <v>63</v>
      </c>
      <c r="C37" s="19" t="s">
        <v>62</v>
      </c>
    </row>
    <row r="38" spans="1:3" ht="16.5" thickTop="1" thickBot="1">
      <c r="A38" s="19" t="s">
        <v>51</v>
      </c>
      <c r="B38" s="19" t="s">
        <v>101</v>
      </c>
      <c r="C38" s="19" t="s">
        <v>90</v>
      </c>
    </row>
    <row r="39" spans="1:3" ht="16.5" thickTop="1" thickBot="1">
      <c r="A39" s="19" t="s">
        <v>51</v>
      </c>
      <c r="B39" s="19" t="s">
        <v>102</v>
      </c>
      <c r="C39" s="19" t="s">
        <v>103</v>
      </c>
    </row>
    <row r="40" spans="1:3" ht="16.5" thickTop="1" thickBot="1">
      <c r="A40" s="19" t="s">
        <v>51</v>
      </c>
      <c r="B40" s="19" t="s">
        <v>106</v>
      </c>
      <c r="C40" s="19" t="s">
        <v>107</v>
      </c>
    </row>
    <row r="41" spans="1:3" ht="16.5" thickTop="1" thickBot="1">
      <c r="A41" s="19" t="s">
        <v>51</v>
      </c>
      <c r="B41" s="19" t="s">
        <v>108</v>
      </c>
      <c r="C41" s="19" t="s">
        <v>109</v>
      </c>
    </row>
    <row r="42" spans="1:3" ht="16.5" thickTop="1" thickBot="1">
      <c r="A42" s="19" t="s">
        <v>51</v>
      </c>
      <c r="B42" s="19" t="s">
        <v>110</v>
      </c>
      <c r="C42" s="19">
        <v>1</v>
      </c>
    </row>
    <row r="43" spans="1:3" ht="16.5" thickTop="1" thickBot="1">
      <c r="A43" s="19" t="s">
        <v>51</v>
      </c>
      <c r="B43" s="19" t="s">
        <v>111</v>
      </c>
      <c r="C43" s="19" t="s">
        <v>112</v>
      </c>
    </row>
    <row r="44" spans="1:3" ht="16.5" thickTop="1" thickBot="1">
      <c r="A44" s="19" t="s">
        <v>51</v>
      </c>
      <c r="B44" s="19" t="s">
        <v>104</v>
      </c>
      <c r="C44" s="19" t="s">
        <v>105</v>
      </c>
    </row>
    <row r="45" spans="1:3" ht="16.5" thickTop="1" thickBot="1">
      <c r="A45" s="19"/>
      <c r="B45" s="19"/>
      <c r="C45" s="19"/>
    </row>
    <row r="46" spans="1:3" ht="15.75" thickTop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21" sqref="A1:C21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>
    <row r="1" spans="1:3" ht="16.5" thickTop="1" thickBot="1">
      <c r="A1" s="21" t="s">
        <v>114</v>
      </c>
      <c r="B1" s="21" t="s">
        <v>54</v>
      </c>
      <c r="C1" s="21">
        <v>2</v>
      </c>
    </row>
    <row r="2" spans="1:3" ht="16.5" thickTop="1" thickBot="1">
      <c r="A2" s="21" t="s">
        <v>114</v>
      </c>
      <c r="B2" s="21" t="s">
        <v>61</v>
      </c>
      <c r="C2" s="21">
        <v>2</v>
      </c>
    </row>
    <row r="3" spans="1:3" ht="16.5" thickTop="1" thickBot="1">
      <c r="A3" s="21" t="s">
        <v>114</v>
      </c>
      <c r="B3" s="21" t="s">
        <v>64</v>
      </c>
      <c r="C3" s="21">
        <v>2</v>
      </c>
    </row>
    <row r="4" spans="1:3" ht="16.5" thickTop="1" thickBot="1">
      <c r="A4" s="21" t="s">
        <v>114</v>
      </c>
      <c r="B4" s="21" t="s">
        <v>115</v>
      </c>
      <c r="C4" s="21">
        <v>1</v>
      </c>
    </row>
    <row r="5" spans="1:3" ht="16.5" thickTop="1" thickBot="1">
      <c r="A5" s="21" t="s">
        <v>114</v>
      </c>
      <c r="B5" s="21" t="s">
        <v>75</v>
      </c>
      <c r="C5" s="21">
        <v>1</v>
      </c>
    </row>
    <row r="6" spans="1:3" ht="16.5" thickTop="1" thickBot="1">
      <c r="A6" s="21" t="s">
        <v>114</v>
      </c>
      <c r="B6" s="21" t="s">
        <v>116</v>
      </c>
      <c r="C6" s="21">
        <v>1</v>
      </c>
    </row>
    <row r="7" spans="1:3" ht="16.5" thickTop="1" thickBot="1">
      <c r="A7" s="21" t="s">
        <v>114</v>
      </c>
      <c r="B7" s="21" t="s">
        <v>80</v>
      </c>
      <c r="C7" s="21" t="s">
        <v>117</v>
      </c>
    </row>
    <row r="8" spans="1:3" ht="16.5" thickTop="1" thickBot="1">
      <c r="A8" s="21" t="s">
        <v>114</v>
      </c>
      <c r="B8" s="21" t="s">
        <v>82</v>
      </c>
      <c r="C8" s="21">
        <v>2</v>
      </c>
    </row>
    <row r="9" spans="1:3" ht="16.5" thickTop="1" thickBot="1">
      <c r="A9" s="21" t="s">
        <v>114</v>
      </c>
      <c r="B9" s="21" t="s">
        <v>101</v>
      </c>
      <c r="C9" s="21" t="s">
        <v>118</v>
      </c>
    </row>
    <row r="10" spans="1:3" ht="16.5" thickTop="1" thickBot="1">
      <c r="A10" s="21" t="s">
        <v>114</v>
      </c>
      <c r="B10" s="21" t="s">
        <v>85</v>
      </c>
      <c r="C10" s="21" t="s">
        <v>90</v>
      </c>
    </row>
    <row r="11" spans="1:3" ht="16.5" thickTop="1" thickBot="1">
      <c r="A11" s="21" t="s">
        <v>114</v>
      </c>
      <c r="B11" s="21" t="s">
        <v>119</v>
      </c>
      <c r="C11" s="21" t="s">
        <v>120</v>
      </c>
    </row>
    <row r="12" spans="1:3" ht="16.5" thickTop="1" thickBot="1">
      <c r="A12" s="21" t="s">
        <v>114</v>
      </c>
      <c r="B12" s="21" t="s">
        <v>121</v>
      </c>
      <c r="C12" s="21">
        <v>2</v>
      </c>
    </row>
    <row r="13" spans="1:3" ht="16.5" thickTop="1" thickBot="1">
      <c r="A13" s="21" t="s">
        <v>114</v>
      </c>
      <c r="B13" s="21" t="s">
        <v>122</v>
      </c>
      <c r="C13" s="21" t="s">
        <v>90</v>
      </c>
    </row>
    <row r="14" spans="1:3" ht="16.5" thickTop="1" thickBot="1">
      <c r="A14" s="21" t="s">
        <v>114</v>
      </c>
      <c r="B14" s="21" t="s">
        <v>123</v>
      </c>
      <c r="C14" s="21" t="s">
        <v>124</v>
      </c>
    </row>
    <row r="15" spans="1:3" ht="16.5" thickTop="1" thickBot="1">
      <c r="A15" s="21" t="s">
        <v>114</v>
      </c>
      <c r="B15" s="21" t="s">
        <v>125</v>
      </c>
      <c r="C15" s="21">
        <v>1</v>
      </c>
    </row>
    <row r="16" spans="1:3" ht="16.5" thickTop="1" thickBot="1">
      <c r="A16" s="21" t="s">
        <v>114</v>
      </c>
      <c r="B16" s="21" t="s">
        <v>132</v>
      </c>
      <c r="C16" s="21" t="s">
        <v>136</v>
      </c>
    </row>
    <row r="17" spans="1:3" ht="16.5" thickTop="1" thickBot="1">
      <c r="A17" s="21" t="s">
        <v>114</v>
      </c>
      <c r="B17" s="21" t="s">
        <v>133</v>
      </c>
      <c r="C17" s="21" t="s">
        <v>135</v>
      </c>
    </row>
    <row r="18" spans="1:3" ht="16.5" thickTop="1" thickBot="1">
      <c r="A18" s="21" t="s">
        <v>114</v>
      </c>
      <c r="B18" s="21" t="s">
        <v>134</v>
      </c>
      <c r="C18" s="21" t="s">
        <v>112</v>
      </c>
    </row>
    <row r="19" spans="1:3" ht="16.5" thickTop="1" thickBot="1">
      <c r="A19" s="21" t="s">
        <v>114</v>
      </c>
      <c r="B19" s="21" t="s">
        <v>106</v>
      </c>
      <c r="C19" s="21" t="s">
        <v>126</v>
      </c>
    </row>
    <row r="20" spans="1:3" ht="16.5" thickTop="1" thickBot="1">
      <c r="A20" s="21" t="s">
        <v>114</v>
      </c>
      <c r="B20" s="21" t="s">
        <v>129</v>
      </c>
      <c r="C20" s="21" t="s">
        <v>130</v>
      </c>
    </row>
    <row r="21" spans="1:3" ht="16.5" thickTop="1" thickBot="1">
      <c r="A21" s="21" t="s">
        <v>114</v>
      </c>
      <c r="B21" s="21" t="s">
        <v>94</v>
      </c>
      <c r="C21" s="21" t="s">
        <v>118</v>
      </c>
    </row>
    <row r="22" spans="1:3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J7" sqref="J7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 ht="16.5" thickTop="1" thickBot="1">
      <c r="A1" s="21" t="s">
        <v>127</v>
      </c>
      <c r="B1" s="21" t="s">
        <v>52</v>
      </c>
      <c r="C1" s="21" t="s">
        <v>128</v>
      </c>
    </row>
    <row r="2" spans="1:3" ht="16.5" thickTop="1" thickBot="1">
      <c r="A2" s="21" t="s">
        <v>127</v>
      </c>
      <c r="B2" s="21" t="s">
        <v>54</v>
      </c>
      <c r="C2" s="21" t="s">
        <v>131</v>
      </c>
    </row>
    <row r="3" spans="1:3" ht="16.5" thickTop="1" thickBot="1">
      <c r="A3" s="21" t="s">
        <v>127</v>
      </c>
      <c r="B3" s="21" t="s">
        <v>58</v>
      </c>
      <c r="C3" s="21">
        <v>4</v>
      </c>
    </row>
    <row r="4" spans="1:3" ht="16.5" thickTop="1" thickBot="1">
      <c r="A4" s="21" t="s">
        <v>127</v>
      </c>
      <c r="B4" s="21" t="s">
        <v>60</v>
      </c>
      <c r="C4" s="21">
        <v>1</v>
      </c>
    </row>
    <row r="5" spans="1:3" ht="16.5" thickTop="1" thickBot="1">
      <c r="A5" s="21" t="s">
        <v>127</v>
      </c>
      <c r="B5" s="21" t="s">
        <v>137</v>
      </c>
      <c r="C5" s="21">
        <v>1</v>
      </c>
    </row>
    <row r="6" spans="1:3" ht="16.5" thickTop="1" thickBot="1">
      <c r="A6" s="21" t="s">
        <v>127</v>
      </c>
      <c r="B6" s="21" t="s">
        <v>61</v>
      </c>
      <c r="C6" s="21" t="s">
        <v>138</v>
      </c>
    </row>
    <row r="7" spans="1:3" ht="16.5" thickTop="1" thickBot="1">
      <c r="A7" s="21" t="s">
        <v>127</v>
      </c>
      <c r="B7" s="21" t="s">
        <v>139</v>
      </c>
      <c r="C7" s="21" t="s">
        <v>140</v>
      </c>
    </row>
    <row r="8" spans="1:3" ht="16.5" thickTop="1" thickBot="1">
      <c r="A8" s="21" t="s">
        <v>127</v>
      </c>
      <c r="B8" s="21" t="s">
        <v>63</v>
      </c>
      <c r="C8" s="21" t="s">
        <v>141</v>
      </c>
    </row>
    <row r="9" spans="1:3" ht="16.5" thickTop="1" thickBot="1">
      <c r="A9" s="21" t="s">
        <v>127</v>
      </c>
      <c r="B9" s="21" t="s">
        <v>64</v>
      </c>
      <c r="C9" s="21" t="s">
        <v>142</v>
      </c>
    </row>
    <row r="10" spans="1:3" ht="16.5" thickTop="1" thickBot="1">
      <c r="A10" s="21" t="s">
        <v>127</v>
      </c>
      <c r="B10" s="21" t="s">
        <v>66</v>
      </c>
      <c r="C10" s="21">
        <v>2</v>
      </c>
    </row>
    <row r="11" spans="1:3" ht="16.5" thickTop="1" thickBot="1">
      <c r="A11" s="21" t="s">
        <v>127</v>
      </c>
      <c r="B11" s="21" t="s">
        <v>143</v>
      </c>
      <c r="C11" s="21" t="s">
        <v>144</v>
      </c>
    </row>
    <row r="12" spans="1:3" ht="16.5" thickTop="1" thickBot="1">
      <c r="A12" s="21" t="s">
        <v>127</v>
      </c>
      <c r="B12" s="21" t="s">
        <v>71</v>
      </c>
      <c r="C12" s="21" t="s">
        <v>145</v>
      </c>
    </row>
    <row r="13" spans="1:3" ht="16.5" thickTop="1" thickBot="1">
      <c r="A13" s="21" t="s">
        <v>127</v>
      </c>
      <c r="B13" s="21" t="s">
        <v>72</v>
      </c>
      <c r="C13" s="21" t="s">
        <v>146</v>
      </c>
    </row>
    <row r="14" spans="1:3" ht="16.5" thickTop="1" thickBot="1">
      <c r="A14" s="21" t="s">
        <v>127</v>
      </c>
      <c r="B14" s="21" t="s">
        <v>147</v>
      </c>
      <c r="C14" s="21" t="s">
        <v>146</v>
      </c>
    </row>
    <row r="15" spans="1:3" ht="16.5" thickTop="1" thickBot="1">
      <c r="A15" s="21" t="s">
        <v>127</v>
      </c>
      <c r="B15" s="21" t="s">
        <v>115</v>
      </c>
      <c r="C15" s="21" t="s">
        <v>148</v>
      </c>
    </row>
    <row r="16" spans="1:3" ht="16.5" thickTop="1" thickBot="1">
      <c r="A16" s="21" t="s">
        <v>127</v>
      </c>
      <c r="B16" s="21" t="s">
        <v>73</v>
      </c>
      <c r="C16" s="21" t="s">
        <v>149</v>
      </c>
    </row>
    <row r="17" spans="1:3" ht="16.5" thickTop="1" thickBot="1">
      <c r="A17" s="21" t="s">
        <v>127</v>
      </c>
      <c r="B17" s="21" t="s">
        <v>75</v>
      </c>
      <c r="C17" s="21" t="s">
        <v>140</v>
      </c>
    </row>
    <row r="18" spans="1:3" ht="16.5" thickTop="1" thickBot="1">
      <c r="A18" s="21" t="s">
        <v>127</v>
      </c>
      <c r="B18" s="21" t="s">
        <v>116</v>
      </c>
      <c r="C18" s="21" t="s">
        <v>146</v>
      </c>
    </row>
    <row r="19" spans="1:3" ht="16.5" thickTop="1" thickBot="1">
      <c r="A19" s="21" t="s">
        <v>127</v>
      </c>
      <c r="B19" s="21" t="s">
        <v>150</v>
      </c>
      <c r="C19" s="21" t="s">
        <v>140</v>
      </c>
    </row>
    <row r="20" spans="1:3" ht="16.5" thickTop="1" thickBot="1">
      <c r="A20" s="21" t="s">
        <v>127</v>
      </c>
      <c r="B20" s="21" t="s">
        <v>79</v>
      </c>
      <c r="C20" s="21" t="s">
        <v>151</v>
      </c>
    </row>
    <row r="21" spans="1:3" ht="16.5" thickTop="1" thickBot="1">
      <c r="A21" s="21" t="s">
        <v>127</v>
      </c>
      <c r="B21" s="21" t="s">
        <v>80</v>
      </c>
      <c r="C21" s="21">
        <v>1</v>
      </c>
    </row>
    <row r="22" spans="1:3" ht="16.5" thickTop="1" thickBot="1">
      <c r="A22" s="21" t="s">
        <v>127</v>
      </c>
      <c r="B22" s="21" t="s">
        <v>152</v>
      </c>
      <c r="C22" s="21" t="s">
        <v>148</v>
      </c>
    </row>
    <row r="23" spans="1:3" ht="16.5" thickTop="1" thickBot="1">
      <c r="A23" s="21" t="s">
        <v>127</v>
      </c>
      <c r="B23" s="21" t="s">
        <v>82</v>
      </c>
      <c r="C23" s="21">
        <v>1</v>
      </c>
    </row>
    <row r="24" spans="1:3" ht="16.5" thickTop="1" thickBot="1">
      <c r="A24" s="21" t="s">
        <v>127</v>
      </c>
      <c r="B24" s="21" t="s">
        <v>153</v>
      </c>
      <c r="C24" s="21" t="s">
        <v>154</v>
      </c>
    </row>
    <row r="25" spans="1:3" ht="16.5" thickTop="1" thickBot="1">
      <c r="A25" s="21" t="s">
        <v>127</v>
      </c>
      <c r="B25" s="21" t="s">
        <v>155</v>
      </c>
      <c r="C25" s="21" t="s">
        <v>140</v>
      </c>
    </row>
    <row r="26" spans="1:3" ht="16.5" thickTop="1" thickBot="1">
      <c r="A26" s="21" t="s">
        <v>127</v>
      </c>
      <c r="B26" s="21" t="s">
        <v>101</v>
      </c>
      <c r="C26" s="21" t="s">
        <v>156</v>
      </c>
    </row>
    <row r="27" spans="1:3" ht="16.5" thickTop="1" thickBot="1">
      <c r="A27" s="21" t="s">
        <v>127</v>
      </c>
      <c r="B27" s="21" t="s">
        <v>157</v>
      </c>
      <c r="C27" s="21" t="s">
        <v>156</v>
      </c>
    </row>
    <row r="28" spans="1:3" ht="16.5" thickTop="1" thickBot="1">
      <c r="A28" s="21" t="s">
        <v>127</v>
      </c>
      <c r="B28" s="21" t="s">
        <v>85</v>
      </c>
      <c r="C28" s="21" t="s">
        <v>126</v>
      </c>
    </row>
    <row r="29" spans="1:3" ht="16.5" thickTop="1" thickBot="1">
      <c r="A29" s="21" t="s">
        <v>127</v>
      </c>
      <c r="B29" s="21" t="s">
        <v>87</v>
      </c>
      <c r="C29" s="21" t="s">
        <v>158</v>
      </c>
    </row>
    <row r="30" spans="1:3" ht="16.5" thickTop="1" thickBot="1">
      <c r="A30" s="21" t="s">
        <v>127</v>
      </c>
      <c r="B30" s="21" t="s">
        <v>159</v>
      </c>
      <c r="C30" s="21" t="s">
        <v>156</v>
      </c>
    </row>
    <row r="31" spans="1:3" ht="16.5" thickTop="1" thickBot="1">
      <c r="A31" s="21" t="s">
        <v>127</v>
      </c>
      <c r="B31" s="21" t="s">
        <v>122</v>
      </c>
      <c r="C31" s="21" t="s">
        <v>156</v>
      </c>
    </row>
    <row r="32" spans="1:3" ht="16.5" thickTop="1" thickBot="1">
      <c r="A32" s="21" t="s">
        <v>127</v>
      </c>
      <c r="B32" s="21" t="s">
        <v>123</v>
      </c>
      <c r="C32" s="21" t="s">
        <v>160</v>
      </c>
    </row>
    <row r="33" spans="1:3" ht="16.5" thickTop="1" thickBot="1">
      <c r="A33" s="21" t="s">
        <v>127</v>
      </c>
      <c r="B33" s="21" t="s">
        <v>92</v>
      </c>
      <c r="C33" s="21" t="s">
        <v>93</v>
      </c>
    </row>
    <row r="34" spans="1:3" ht="16.5" thickTop="1" thickBot="1">
      <c r="A34" s="21" t="s">
        <v>127</v>
      </c>
      <c r="B34" s="21" t="s">
        <v>94</v>
      </c>
      <c r="C34" s="21" t="s">
        <v>156</v>
      </c>
    </row>
    <row r="35" spans="1:3" ht="16.5" thickTop="1" thickBot="1">
      <c r="A35" s="21" t="s">
        <v>127</v>
      </c>
      <c r="B35" s="21" t="s">
        <v>161</v>
      </c>
      <c r="C35" s="21" t="s">
        <v>160</v>
      </c>
    </row>
    <row r="36" spans="1:3" ht="16.5" thickTop="1" thickBot="1">
      <c r="A36" s="21" t="s">
        <v>127</v>
      </c>
      <c r="B36" s="21" t="s">
        <v>162</v>
      </c>
      <c r="C36" s="21" t="s">
        <v>93</v>
      </c>
    </row>
    <row r="37" spans="1:3" ht="16.5" thickTop="1" thickBot="1">
      <c r="A37" s="21" t="s">
        <v>127</v>
      </c>
      <c r="B37" s="21" t="s">
        <v>106</v>
      </c>
      <c r="C37" s="21" t="s">
        <v>126</v>
      </c>
    </row>
    <row r="38" spans="1:3" ht="16.5" thickTop="1" thickBot="1">
      <c r="A38" s="21" t="s">
        <v>127</v>
      </c>
      <c r="B38" s="21" t="s">
        <v>163</v>
      </c>
      <c r="C38" s="21" t="s">
        <v>156</v>
      </c>
    </row>
    <row r="39" spans="1:3" ht="16.5" thickTop="1" thickBot="1">
      <c r="A39" s="21" t="s">
        <v>127</v>
      </c>
      <c r="B39" s="21" t="s">
        <v>129</v>
      </c>
      <c r="C39" s="21" t="s">
        <v>160</v>
      </c>
    </row>
    <row r="40" spans="1:3" ht="16.5" thickTop="1" thickBot="1">
      <c r="A40" s="21" t="s">
        <v>127</v>
      </c>
      <c r="B40" s="21" t="s">
        <v>104</v>
      </c>
      <c r="C40" s="21">
        <v>1</v>
      </c>
    </row>
    <row r="41" spans="1:3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C46" sqref="A1:C4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>
    <row r="1" spans="1:3" ht="16.5" thickTop="1" thickBot="1">
      <c r="A1" s="20" t="s">
        <v>164</v>
      </c>
      <c r="B1" s="20" t="s">
        <v>54</v>
      </c>
      <c r="C1" s="20" t="s">
        <v>90</v>
      </c>
    </row>
    <row r="2" spans="1:3" ht="16.5" thickTop="1" thickBot="1">
      <c r="A2" s="20" t="s">
        <v>164</v>
      </c>
      <c r="B2" s="20" t="s">
        <v>56</v>
      </c>
      <c r="C2" s="20">
        <v>2</v>
      </c>
    </row>
    <row r="3" spans="1:3" ht="16.5" thickTop="1" thickBot="1">
      <c r="A3" s="20" t="s">
        <v>164</v>
      </c>
      <c r="B3" s="20" t="s">
        <v>60</v>
      </c>
      <c r="C3" s="20">
        <v>2</v>
      </c>
    </row>
    <row r="4" spans="1:3" ht="16.5" thickTop="1" thickBot="1">
      <c r="A4" s="20" t="s">
        <v>164</v>
      </c>
      <c r="B4" s="20" t="s">
        <v>61</v>
      </c>
      <c r="C4" s="20" t="s">
        <v>53</v>
      </c>
    </row>
    <row r="5" spans="1:3" ht="16.5" thickTop="1" thickBot="1">
      <c r="A5" s="20" t="s">
        <v>164</v>
      </c>
      <c r="B5" s="20" t="s">
        <v>64</v>
      </c>
      <c r="C5" s="20" t="s">
        <v>53</v>
      </c>
    </row>
    <row r="6" spans="1:3" ht="16.5" thickTop="1" thickBot="1">
      <c r="A6" s="20" t="s">
        <v>164</v>
      </c>
      <c r="B6" s="20" t="s">
        <v>165</v>
      </c>
      <c r="C6" s="20" t="s">
        <v>166</v>
      </c>
    </row>
    <row r="7" spans="1:3" ht="16.5" thickTop="1" thickBot="1">
      <c r="A7" s="20" t="s">
        <v>164</v>
      </c>
      <c r="B7" s="20" t="s">
        <v>65</v>
      </c>
      <c r="C7" s="20" t="s">
        <v>167</v>
      </c>
    </row>
    <row r="8" spans="1:3" ht="16.5" thickTop="1" thickBot="1">
      <c r="A8" s="20" t="s">
        <v>164</v>
      </c>
      <c r="B8" s="20" t="s">
        <v>66</v>
      </c>
      <c r="C8" s="20" t="s">
        <v>168</v>
      </c>
    </row>
    <row r="9" spans="1:3" ht="16.5" thickTop="1" thickBot="1">
      <c r="A9" s="20" t="s">
        <v>164</v>
      </c>
      <c r="B9" s="20" t="s">
        <v>143</v>
      </c>
      <c r="C9" s="20" t="s">
        <v>169</v>
      </c>
    </row>
    <row r="10" spans="1:3" ht="16.5" thickTop="1" thickBot="1">
      <c r="A10" s="20" t="s">
        <v>164</v>
      </c>
      <c r="B10" s="20" t="s">
        <v>69</v>
      </c>
      <c r="C10" s="20" t="s">
        <v>166</v>
      </c>
    </row>
    <row r="11" spans="1:3" ht="16.5" thickTop="1" thickBot="1">
      <c r="A11" s="20" t="s">
        <v>164</v>
      </c>
      <c r="B11" s="20" t="s">
        <v>70</v>
      </c>
      <c r="C11" s="20" t="s">
        <v>170</v>
      </c>
    </row>
    <row r="12" spans="1:3" ht="16.5" thickTop="1" thickBot="1">
      <c r="A12" s="20" t="s">
        <v>164</v>
      </c>
      <c r="B12" s="20" t="s">
        <v>71</v>
      </c>
      <c r="C12" s="20" t="s">
        <v>171</v>
      </c>
    </row>
    <row r="13" spans="1:3" ht="16.5" thickTop="1" thickBot="1">
      <c r="A13" s="20" t="s">
        <v>164</v>
      </c>
      <c r="B13" s="20" t="s">
        <v>72</v>
      </c>
      <c r="C13" s="20" t="s">
        <v>172</v>
      </c>
    </row>
    <row r="14" spans="1:3" ht="16.5" thickTop="1" thickBot="1">
      <c r="A14" s="20" t="s">
        <v>164</v>
      </c>
      <c r="B14" s="20" t="s">
        <v>73</v>
      </c>
      <c r="C14" s="20" t="s">
        <v>173</v>
      </c>
    </row>
    <row r="15" spans="1:3" ht="16.5" thickTop="1" thickBot="1">
      <c r="A15" s="20" t="s">
        <v>164</v>
      </c>
      <c r="B15" s="20" t="s">
        <v>75</v>
      </c>
      <c r="C15" s="20" t="s">
        <v>90</v>
      </c>
    </row>
    <row r="16" spans="1:3" ht="16.5" thickTop="1" thickBot="1">
      <c r="A16" s="20" t="s">
        <v>164</v>
      </c>
      <c r="B16" s="20" t="s">
        <v>116</v>
      </c>
      <c r="C16" s="20" t="s">
        <v>90</v>
      </c>
    </row>
    <row r="17" spans="1:3" ht="16.5" thickTop="1" thickBot="1">
      <c r="A17" s="20" t="s">
        <v>164</v>
      </c>
      <c r="B17" s="20" t="s">
        <v>174</v>
      </c>
      <c r="C17" s="20" t="s">
        <v>90</v>
      </c>
    </row>
    <row r="18" spans="1:3" ht="16.5" thickTop="1" thickBot="1">
      <c r="A18" s="20" t="s">
        <v>164</v>
      </c>
      <c r="B18" s="20" t="s">
        <v>150</v>
      </c>
      <c r="C18" s="20" t="s">
        <v>90</v>
      </c>
    </row>
    <row r="19" spans="1:3" ht="16.5" thickTop="1" thickBot="1">
      <c r="A19" s="20" t="s">
        <v>164</v>
      </c>
      <c r="B19" s="20" t="s">
        <v>175</v>
      </c>
      <c r="C19" s="20" t="s">
        <v>176</v>
      </c>
    </row>
    <row r="20" spans="1:3" ht="16.5" thickTop="1" thickBot="1">
      <c r="A20" s="20" t="s">
        <v>164</v>
      </c>
      <c r="B20" s="20" t="s">
        <v>77</v>
      </c>
      <c r="C20" s="20" t="s">
        <v>177</v>
      </c>
    </row>
    <row r="21" spans="1:3" ht="16.5" thickTop="1" thickBot="1">
      <c r="A21" s="20" t="s">
        <v>164</v>
      </c>
      <c r="B21" s="20" t="s">
        <v>79</v>
      </c>
      <c r="C21" s="20" t="s">
        <v>178</v>
      </c>
    </row>
    <row r="22" spans="1:3" ht="16.5" thickTop="1" thickBot="1">
      <c r="A22" s="20" t="s">
        <v>164</v>
      </c>
      <c r="B22" s="20" t="s">
        <v>152</v>
      </c>
      <c r="C22" s="20" t="s">
        <v>179</v>
      </c>
    </row>
    <row r="23" spans="1:3" ht="16.5" thickTop="1" thickBot="1">
      <c r="A23" s="20" t="s">
        <v>164</v>
      </c>
      <c r="B23" s="20" t="s">
        <v>82</v>
      </c>
      <c r="C23" s="20" t="s">
        <v>177</v>
      </c>
    </row>
    <row r="24" spans="1:3" ht="16.5" thickTop="1" thickBot="1">
      <c r="A24" s="20" t="s">
        <v>164</v>
      </c>
      <c r="B24" s="20" t="s">
        <v>180</v>
      </c>
      <c r="C24" s="20">
        <v>1</v>
      </c>
    </row>
    <row r="25" spans="1:3" ht="16.5" thickTop="1" thickBot="1">
      <c r="A25" s="20" t="s">
        <v>164</v>
      </c>
      <c r="B25" s="20" t="s">
        <v>153</v>
      </c>
      <c r="C25" s="20" t="s">
        <v>86</v>
      </c>
    </row>
    <row r="26" spans="1:3" ht="16.5" thickTop="1" thickBot="1">
      <c r="A26" s="20" t="s">
        <v>164</v>
      </c>
      <c r="B26" s="20" t="s">
        <v>155</v>
      </c>
      <c r="C26" s="20">
        <v>1</v>
      </c>
    </row>
    <row r="27" spans="1:3" ht="16.5" thickTop="1" thickBot="1">
      <c r="A27" s="20" t="s">
        <v>164</v>
      </c>
      <c r="B27" s="20" t="s">
        <v>101</v>
      </c>
      <c r="C27" s="20" t="s">
        <v>90</v>
      </c>
    </row>
    <row r="28" spans="1:3" ht="16.5" thickTop="1" thickBot="1">
      <c r="A28" s="20" t="s">
        <v>164</v>
      </c>
      <c r="B28" s="20" t="s">
        <v>157</v>
      </c>
      <c r="C28" s="20" t="s">
        <v>90</v>
      </c>
    </row>
    <row r="29" spans="1:3" ht="16.5" thickTop="1" thickBot="1">
      <c r="A29" s="20" t="s">
        <v>164</v>
      </c>
      <c r="B29" s="20" t="s">
        <v>85</v>
      </c>
      <c r="C29" s="20" t="s">
        <v>90</v>
      </c>
    </row>
    <row r="30" spans="1:3" ht="16.5" thickTop="1" thickBot="1">
      <c r="A30" s="20" t="s">
        <v>164</v>
      </c>
      <c r="B30" s="20" t="s">
        <v>87</v>
      </c>
      <c r="C30" s="20" t="s">
        <v>181</v>
      </c>
    </row>
    <row r="31" spans="1:3" ht="16.5" thickTop="1" thickBot="1">
      <c r="A31" s="20" t="s">
        <v>164</v>
      </c>
      <c r="B31" s="20" t="s">
        <v>121</v>
      </c>
      <c r="C31" s="20" t="s">
        <v>182</v>
      </c>
    </row>
    <row r="32" spans="1:3" ht="16.5" thickTop="1" thickBot="1">
      <c r="A32" s="20" t="s">
        <v>164</v>
      </c>
      <c r="B32" s="20" t="s">
        <v>123</v>
      </c>
      <c r="C32" s="20" t="s">
        <v>173</v>
      </c>
    </row>
    <row r="33" spans="1:3" ht="16.5" thickTop="1" thickBot="1">
      <c r="A33" s="20" t="s">
        <v>164</v>
      </c>
      <c r="B33" s="20" t="s">
        <v>92</v>
      </c>
      <c r="C33" s="20" t="s">
        <v>183</v>
      </c>
    </row>
    <row r="34" spans="1:3" ht="16.5" thickTop="1" thickBot="1">
      <c r="A34" s="20" t="s">
        <v>164</v>
      </c>
      <c r="B34" s="20" t="s">
        <v>94</v>
      </c>
      <c r="C34" s="20" t="s">
        <v>158</v>
      </c>
    </row>
    <row r="35" spans="1:3" ht="16.5" thickTop="1" thickBot="1">
      <c r="A35" s="20" t="s">
        <v>164</v>
      </c>
      <c r="B35" s="20" t="s">
        <v>125</v>
      </c>
      <c r="C35" s="20" t="s">
        <v>177</v>
      </c>
    </row>
    <row r="36" spans="1:3" ht="16.5" thickTop="1" thickBot="1">
      <c r="A36" s="20" t="s">
        <v>164</v>
      </c>
      <c r="B36" s="20" t="s">
        <v>98</v>
      </c>
      <c r="C36" s="20" t="s">
        <v>177</v>
      </c>
    </row>
    <row r="37" spans="1:3" ht="16.5" thickTop="1" thickBot="1">
      <c r="A37" s="20" t="s">
        <v>164</v>
      </c>
      <c r="B37" s="20" t="s">
        <v>161</v>
      </c>
      <c r="C37" s="20" t="s">
        <v>126</v>
      </c>
    </row>
    <row r="38" spans="1:3" ht="16.5" thickTop="1" thickBot="1">
      <c r="A38" s="20" t="s">
        <v>164</v>
      </c>
      <c r="B38" s="20" t="s">
        <v>184</v>
      </c>
      <c r="C38" s="20" t="s">
        <v>185</v>
      </c>
    </row>
    <row r="39" spans="1:3" ht="16.5" thickTop="1" thickBot="1">
      <c r="A39" s="20" t="s">
        <v>164</v>
      </c>
      <c r="B39" s="20" t="s">
        <v>106</v>
      </c>
      <c r="C39" s="20" t="s">
        <v>90</v>
      </c>
    </row>
    <row r="40" spans="1:3" ht="16.5" thickTop="1" thickBot="1">
      <c r="A40" s="20" t="s">
        <v>164</v>
      </c>
      <c r="B40" s="20" t="s">
        <v>163</v>
      </c>
      <c r="C40" s="20" t="s">
        <v>90</v>
      </c>
    </row>
    <row r="41" spans="1:3" ht="16.5" thickTop="1" thickBot="1">
      <c r="A41" s="20" t="s">
        <v>164</v>
      </c>
      <c r="B41" s="20" t="s">
        <v>129</v>
      </c>
      <c r="C41" s="20" t="s">
        <v>186</v>
      </c>
    </row>
    <row r="42" spans="1:3" ht="16.5" thickTop="1" thickBot="1">
      <c r="A42" s="20" t="s">
        <v>164</v>
      </c>
      <c r="B42" s="20" t="s">
        <v>139</v>
      </c>
      <c r="C42" s="20" t="s">
        <v>90</v>
      </c>
    </row>
    <row r="43" spans="1:3" ht="16.5" thickTop="1" thickBot="1">
      <c r="A43" s="20" t="s">
        <v>164</v>
      </c>
      <c r="B43" s="20" t="s">
        <v>84</v>
      </c>
      <c r="C43" s="20">
        <v>1</v>
      </c>
    </row>
    <row r="44" spans="1:3" ht="16.5" thickTop="1" thickBot="1">
      <c r="A44" s="20" t="s">
        <v>164</v>
      </c>
      <c r="B44" s="20" t="s">
        <v>99</v>
      </c>
      <c r="C44" s="20" t="s">
        <v>167</v>
      </c>
    </row>
    <row r="45" spans="1:3" ht="16.5" thickTop="1" thickBot="1">
      <c r="A45" s="20" t="s">
        <v>164</v>
      </c>
      <c r="B45" s="20" t="s">
        <v>187</v>
      </c>
      <c r="C45" s="20" t="s">
        <v>189</v>
      </c>
    </row>
    <row r="46" spans="1:3" ht="16.5" thickTop="1" thickBot="1">
      <c r="A46" s="20" t="s">
        <v>164</v>
      </c>
      <c r="B46" s="20" t="s">
        <v>188</v>
      </c>
      <c r="C46" s="20" t="s">
        <v>107</v>
      </c>
    </row>
    <row r="47" spans="1:3" ht="15.7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212</v>
      </c>
      <c r="B1">
        <v>6900</v>
      </c>
    </row>
    <row r="2" spans="1:8">
      <c r="A2" t="s">
        <v>213</v>
      </c>
      <c r="B2">
        <v>2000</v>
      </c>
      <c r="F2" s="7" t="s">
        <v>223</v>
      </c>
    </row>
    <row r="3" spans="1:8">
      <c r="B3" s="7">
        <f>SUM(B1:B2)</f>
        <v>8900</v>
      </c>
      <c r="F3" s="23" t="s">
        <v>219</v>
      </c>
      <c r="G3" s="23">
        <v>280</v>
      </c>
    </row>
    <row r="4" spans="1:8">
      <c r="F4" s="23" t="s">
        <v>220</v>
      </c>
      <c r="G4" s="23">
        <v>150</v>
      </c>
    </row>
    <row r="5" spans="1:8">
      <c r="A5" t="s">
        <v>214</v>
      </c>
      <c r="B5">
        <v>4450</v>
      </c>
      <c r="F5" s="23" t="s">
        <v>221</v>
      </c>
      <c r="G5" s="23">
        <v>60</v>
      </c>
    </row>
    <row r="6" spans="1:8">
      <c r="A6" t="s">
        <v>215</v>
      </c>
      <c r="B6">
        <v>4450</v>
      </c>
      <c r="F6" s="23" t="s">
        <v>222</v>
      </c>
      <c r="G6" s="23">
        <v>500</v>
      </c>
    </row>
    <row r="7" spans="1:8">
      <c r="B7" s="7">
        <f>SUM(B5:B6)</f>
        <v>8900</v>
      </c>
      <c r="F7" s="23" t="s">
        <v>224</v>
      </c>
      <c r="G7" s="23">
        <v>611</v>
      </c>
    </row>
    <row r="8" spans="1:8">
      <c r="F8" s="23" t="s">
        <v>225</v>
      </c>
      <c r="G8" s="23">
        <v>594</v>
      </c>
    </row>
    <row r="9" spans="1:8">
      <c r="A9" t="s">
        <v>218</v>
      </c>
      <c r="B9" s="7">
        <v>5000</v>
      </c>
      <c r="F9" s="23" t="s">
        <v>203</v>
      </c>
      <c r="G9" s="23">
        <f>4450-2000</f>
        <v>2450</v>
      </c>
      <c r="H9" t="s">
        <v>226</v>
      </c>
    </row>
    <row r="10" spans="1:8">
      <c r="F10" s="23"/>
      <c r="G10" s="24">
        <f>SUM(G3:G9)</f>
        <v>4645</v>
      </c>
    </row>
    <row r="11" spans="1:8">
      <c r="A11" t="s">
        <v>216</v>
      </c>
      <c r="B11">
        <v>2500</v>
      </c>
      <c r="F11" s="23"/>
      <c r="G11" s="23"/>
    </row>
    <row r="12" spans="1:8">
      <c r="A12" t="s">
        <v>217</v>
      </c>
      <c r="B12">
        <v>2500</v>
      </c>
      <c r="F12" s="24" t="s">
        <v>227</v>
      </c>
      <c r="G12" s="23"/>
    </row>
    <row r="13" spans="1:8">
      <c r="F13" s="23" t="s">
        <v>203</v>
      </c>
      <c r="G13" s="10">
        <v>4450</v>
      </c>
    </row>
    <row r="14" spans="1:8">
      <c r="F14" s="23" t="s">
        <v>233</v>
      </c>
      <c r="G14" s="10">
        <v>470</v>
      </c>
    </row>
    <row r="15" spans="1:8">
      <c r="F15" s="23"/>
      <c r="G15" s="24">
        <f>SUM(G13:G14)</f>
        <v>4920</v>
      </c>
    </row>
    <row r="16" spans="1:8">
      <c r="F16" s="23"/>
      <c r="G16" s="23"/>
    </row>
    <row r="17" spans="6:7">
      <c r="F17" s="24" t="s">
        <v>228</v>
      </c>
      <c r="G17" s="23"/>
    </row>
    <row r="18" spans="6:7">
      <c r="F18" s="23" t="s">
        <v>229</v>
      </c>
      <c r="G18" s="10">
        <f>G19</f>
        <v>600</v>
      </c>
    </row>
    <row r="19" spans="6:7">
      <c r="F19" s="23"/>
      <c r="G19" s="24">
        <v>600</v>
      </c>
    </row>
    <row r="20" spans="6:7">
      <c r="F20" s="24" t="s">
        <v>230</v>
      </c>
      <c r="G20" s="23"/>
    </row>
    <row r="21" spans="6:7">
      <c r="F21" s="23" t="s">
        <v>232</v>
      </c>
      <c r="G21" s="23">
        <v>1700</v>
      </c>
    </row>
    <row r="22" spans="6:7">
      <c r="F22" s="23" t="s">
        <v>231</v>
      </c>
      <c r="G22" s="23">
        <v>245</v>
      </c>
    </row>
    <row r="23" spans="6:7">
      <c r="F23" s="23"/>
      <c r="G23" s="24">
        <f>SUM(G21:G22)</f>
        <v>1945</v>
      </c>
    </row>
    <row r="24" spans="6:7">
      <c r="F24" s="23"/>
      <c r="G24" s="23"/>
    </row>
    <row r="25" spans="6:7">
      <c r="F25" s="23"/>
      <c r="G25" s="23"/>
    </row>
    <row r="26" spans="6:7">
      <c r="F26" s="23"/>
      <c r="G26" s="23"/>
    </row>
    <row r="27" spans="6:7">
      <c r="F27" s="23"/>
      <c r="G27" s="23"/>
    </row>
    <row r="28" spans="6:7">
      <c r="G28" s="24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16" sqref="O16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2022-12-11T08:17:20Z</dcterms:modified>
</cp:coreProperties>
</file>