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L19" i="1"/>
  <c r="S22" l="1"/>
  <c r="M22" s="1"/>
  <c r="B66" i="2" l="1"/>
  <c r="B20" i="1" l="1"/>
  <c r="F16" i="2" l="1"/>
  <c r="F18" l="1"/>
  <c r="B68"/>
  <c r="F15" s="1"/>
  <c r="B33" i="3"/>
  <c r="C42"/>
  <c r="C43"/>
  <c r="C48" l="1"/>
  <c r="B26" i="1" l="1"/>
  <c r="B25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8"/>
  <c r="B23" l="1"/>
  <c r="B22" l="1"/>
  <c r="B21"/>
  <c r="K17" s="1"/>
  <c r="B19" l="1"/>
  <c r="B11"/>
  <c r="K15" s="1"/>
  <c r="B3" l="1"/>
  <c r="B18" l="1"/>
  <c r="B17"/>
  <c r="B16"/>
  <c r="B14" l="1"/>
  <c r="B10" l="1"/>
  <c r="E13" s="1"/>
  <c r="B7" l="1"/>
  <c r="B5" l="1"/>
  <c r="B4" l="1"/>
  <c r="B2" l="1"/>
  <c r="E12" s="1"/>
  <c r="B1" l="1"/>
  <c r="E10" l="1"/>
  <c r="B12"/>
  <c r="B6" l="1"/>
  <c r="K16" l="1"/>
  <c r="K19" s="1"/>
  <c r="M19" s="1"/>
  <c r="B27"/>
  <c r="B30" s="1"/>
  <c r="E11"/>
  <c r="E15" s="1"/>
</calcChain>
</file>

<file path=xl/sharedStrings.xml><?xml version="1.0" encoding="utf-8"?>
<sst xmlns="http://schemas.openxmlformats.org/spreadsheetml/2006/main" count="229" uniqueCount="138">
  <si>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</si>
  <si>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</si>
  <si>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</si>
  <si>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</si>
  <si>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</si>
  <si>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</si>
  <si>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</si>
  <si>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</si>
  <si>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</si>
  <si>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</si>
  <si>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</si>
  <si>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</si>
  <si>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</si>
  <si>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</si>
  <si>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</si>
  <si>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</si>
  <si>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</si>
  <si>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</si>
  <si>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</si>
  <si>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</si>
  <si>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</si>
  <si>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</si>
  <si>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</si>
  <si>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</si>
  <si>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</si>
  <si>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</si>
  <si>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</si>
  <si>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</si>
  <si>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</si>
  <si>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</si>
  <si>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</si>
  <si>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</si>
  <si>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</si>
  <si>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</si>
  <si>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</si>
  <si>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</si>
  <si>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</si>
  <si>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</si>
  <si>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</si>
  <si>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</si>
  <si>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</si>
  <si>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</si>
  <si>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</si>
  <si>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</si>
  <si>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</si>
  <si>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</si>
  <si>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</si>
  <si>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</si>
  <si>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</si>
  <si>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</si>
  <si>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</si>
  <si>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</si>
  <si>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</si>
  <si>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</si>
  <si>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</si>
  <si>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</si>
  <si>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</si>
  <si>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</si>
  <si>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</si>
  <si>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</si>
  <si>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</si>
  <si>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</si>
  <si>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</si>
  <si>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</si>
  <si>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</si>
  <si>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</si>
  <si>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</si>
  <si>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</si>
  <si>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</si>
  <si>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</si>
  <si>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</si>
  <si>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</si>
  <si>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</si>
  <si>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</si>
  <si>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</si>
  <si>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</si>
  <si>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</si>
  <si>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</si>
  <si>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</si>
  <si>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</si>
  <si>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</si>
  <si>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</si>
  <si>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</si>
  <si>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</si>
  <si>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</si>
  <si>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</si>
  <si>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</si>
  <si>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</si>
  <si>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</si>
  <si>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</si>
  <si>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</si>
  <si>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</si>
  <si>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</si>
  <si>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</si>
  <si>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</si>
  <si>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</si>
  <si>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</si>
  <si>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</si>
  <si>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</si>
  <si>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</si>
  <si>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</si>
  <si>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</si>
  <si>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</si>
  <si>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</si>
  <si>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.</t>
  </si>
  <si>
    <t>AVAILANBLE</t>
  </si>
  <si>
    <t>NEED</t>
  </si>
  <si>
    <t>NEED MORE</t>
  </si>
  <si>
    <t>BALANCE</t>
  </si>
  <si>
    <t>TOY VILLA</t>
  </si>
  <si>
    <t>WE HAVE</t>
  </si>
  <si>
    <t>WE NEED</t>
  </si>
  <si>
    <t>NOOR PAKKA</t>
  </si>
  <si>
    <t xml:space="preserve">PALNA 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</si>
  <si>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</si>
  <si>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</si>
  <si>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</si>
  <si>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</si>
  <si>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</si>
  <si>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</si>
  <si>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</si>
  <si>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</si>
  <si>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</si>
  <si>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</t>
  </si>
  <si>
    <t>CHETAK  YUVRAJ</t>
  </si>
  <si>
    <t>N/A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</si>
  <si>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</si>
  <si>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</si>
  <si>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</si>
  <si>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</si>
  <si>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</si>
  <si>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</si>
  <si>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</si>
  <si>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</si>
  <si>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</si>
  <si>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</si>
  <si>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41356 payment did</t>
  </si>
  <si>
    <t>23822 payment we did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</si>
</sst>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</cellXfs>
  <cellStyles count="3">
    <cellStyle name="Heading 1" xfId="2" builtinId="16"/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93198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46912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8488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-46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-595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1262809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203905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20025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44013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130130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topLeftCell="D3" zoomScale="73" zoomScaleNormal="73" workbookViewId="0">
      <selection activeCell="L20" sqref="L20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42578125" customWidth="1"/>
    <col min="6" max="6" width="20.140625" customWidth="1"/>
    <col min="8" max="8" width="15.140625" customWidth="1"/>
    <col min="9" max="9" width="43.42578125" customWidth="1"/>
    <col min="10" max="10" width="42.28515625" customWidth="1"/>
    <col min="11" max="11" width="19.5703125" customWidth="1"/>
    <col min="12" max="12" width="21.7109375" customWidth="1"/>
    <col min="13" max="13" width="20.5703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D1" s="24"/>
      <c r="E1" s="24"/>
      <c r="F1" s="24"/>
      <c r="G1" s="24"/>
      <c r="H1" s="24"/>
      <c r="I1" s="25"/>
      <c r="J1" s="26"/>
      <c r="K1" s="13"/>
      <c r="L1" s="13"/>
      <c r="M1" s="14"/>
    </row>
    <row r="2" spans="1:15" ht="23.25">
      <c r="A2" s="2" t="s">
        <v>1</v>
      </c>
      <c r="B2" s="3">
        <f>[2]Sheet1!$E$38</f>
        <v>13750</v>
      </c>
      <c r="D2" s="24"/>
      <c r="E2" s="24"/>
      <c r="F2" s="24"/>
      <c r="G2" s="24"/>
      <c r="H2" s="24"/>
      <c r="I2" s="24"/>
      <c r="J2" s="26"/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D3" s="24"/>
      <c r="E3" s="24"/>
      <c r="F3" s="24"/>
      <c r="G3" s="24"/>
      <c r="H3" s="24"/>
      <c r="I3" s="25"/>
      <c r="J3" s="26"/>
      <c r="K3" s="20"/>
      <c r="L3" s="13"/>
      <c r="O3" s="8"/>
    </row>
    <row r="4" spans="1:15" ht="23.25">
      <c r="A4" s="2" t="s">
        <v>2</v>
      </c>
      <c r="B4" s="2">
        <f>[4]Sheet1!$E$38</f>
        <v>203905</v>
      </c>
      <c r="D4" s="24"/>
      <c r="E4" s="24"/>
      <c r="F4" s="24"/>
      <c r="G4" s="24"/>
      <c r="H4" s="24"/>
      <c r="I4" s="25"/>
      <c r="J4" s="26"/>
      <c r="K4" s="8" t="s">
        <v>104</v>
      </c>
      <c r="L4" s="13"/>
      <c r="O4" s="8"/>
    </row>
    <row r="5" spans="1:15" ht="23.25">
      <c r="A5" s="2" t="s">
        <v>3</v>
      </c>
      <c r="B5" s="2">
        <f>[5]Sheet1!$E$38</f>
        <v>20025</v>
      </c>
      <c r="D5" s="24"/>
      <c r="E5" s="24"/>
      <c r="F5" s="24"/>
      <c r="G5" s="24"/>
      <c r="H5" s="24"/>
      <c r="K5" s="13"/>
      <c r="L5" s="13"/>
      <c r="O5" s="8"/>
    </row>
    <row r="6" spans="1:15" ht="23.25">
      <c r="A6" s="2" t="s">
        <v>4</v>
      </c>
      <c r="B6" s="2">
        <f>[6]Sheet1!$E$38</f>
        <v>44013</v>
      </c>
      <c r="D6" s="24"/>
      <c r="E6" s="24"/>
      <c r="F6" s="24"/>
      <c r="G6" s="24"/>
      <c r="H6" s="24"/>
      <c r="K6" s="13"/>
      <c r="L6" s="11"/>
      <c r="O6" s="8"/>
    </row>
    <row r="7" spans="1:15" ht="23.25">
      <c r="A7" s="2" t="s">
        <v>5</v>
      </c>
      <c r="B7" s="2">
        <f>[7]Sheet1!$E$38</f>
        <v>130130</v>
      </c>
      <c r="D7" s="24"/>
      <c r="E7" s="24"/>
      <c r="F7" s="24"/>
      <c r="G7" s="24"/>
      <c r="H7" s="24"/>
      <c r="K7" s="11"/>
      <c r="L7" s="13"/>
    </row>
    <row r="8" spans="1:15" ht="23.25">
      <c r="A8" s="2" t="s">
        <v>6</v>
      </c>
      <c r="B8" s="2">
        <f>[8]Sheet1!$E$38</f>
        <v>26900</v>
      </c>
      <c r="D8" s="24"/>
      <c r="E8" s="24"/>
      <c r="F8" s="24"/>
      <c r="G8" s="24"/>
      <c r="H8" s="24"/>
      <c r="I8" s="27"/>
      <c r="J8" s="28"/>
      <c r="L8" s="13"/>
    </row>
    <row r="9" spans="1:15" ht="23.25">
      <c r="A9" s="2" t="s">
        <v>7</v>
      </c>
      <c r="B9" s="2">
        <f>[9]Sheet1!$E$38</f>
        <v>50000</v>
      </c>
      <c r="D9" s="24"/>
      <c r="E9" s="24"/>
      <c r="F9" s="24"/>
      <c r="G9" s="24"/>
      <c r="H9" s="24"/>
      <c r="I9" s="27"/>
      <c r="J9" s="26"/>
      <c r="L9" s="13"/>
    </row>
    <row r="10" spans="1:15" ht="23.25">
      <c r="A10" s="2" t="s">
        <v>8</v>
      </c>
      <c r="B10" s="2">
        <f>[10]Sheet1!$E$38</f>
        <v>0</v>
      </c>
      <c r="D10" s="24"/>
      <c r="E10" s="24">
        <f>SUM(B1,B3,B4,B5,B8,B9,B13,B17,B19,B20,B22,B23)</f>
        <v>347742</v>
      </c>
      <c r="F10" s="24" t="s">
        <v>22</v>
      </c>
      <c r="G10" s="24"/>
      <c r="H10" s="29"/>
      <c r="I10" s="27"/>
      <c r="J10" s="28"/>
      <c r="L10" s="13"/>
      <c r="O10" s="8"/>
    </row>
    <row r="11" spans="1:15" ht="23.25">
      <c r="A11" s="2" t="s">
        <v>15</v>
      </c>
      <c r="B11" s="2">
        <f>[11]Sheet1!$E$38</f>
        <v>93198</v>
      </c>
      <c r="D11" s="24"/>
      <c r="E11" s="24">
        <f>SUM(B6,B12,B11,B21,B25,B26)</f>
        <v>148201</v>
      </c>
      <c r="F11" s="24" t="s">
        <v>20</v>
      </c>
      <c r="G11" s="24"/>
      <c r="H11" s="29"/>
      <c r="I11" s="25"/>
      <c r="J11" s="28"/>
      <c r="L11" s="13"/>
    </row>
    <row r="12" spans="1:15" ht="23.25">
      <c r="A12" s="2" t="s">
        <v>9</v>
      </c>
      <c r="B12" s="2">
        <f>[12]Sheet1!$E$38</f>
        <v>3143</v>
      </c>
      <c r="D12" s="24"/>
      <c r="E12" s="24">
        <f>SUM(B2,B7,B14,B16,B18)</f>
        <v>143886</v>
      </c>
      <c r="F12" s="24" t="s">
        <v>21</v>
      </c>
      <c r="G12" s="24"/>
      <c r="H12" s="29"/>
      <c r="I12" s="25"/>
      <c r="J12" s="28"/>
      <c r="L12" s="13"/>
    </row>
    <row r="13" spans="1:15" ht="23.25">
      <c r="A13" s="2" t="s">
        <v>10</v>
      </c>
      <c r="B13" s="2">
        <f>[13]Sheet1!$E$38</f>
        <v>0</v>
      </c>
      <c r="D13" s="24"/>
      <c r="E13" s="24">
        <f>SUM(B15,B10,B24)</f>
        <v>4950</v>
      </c>
      <c r="F13" s="24" t="s">
        <v>23</v>
      </c>
      <c r="G13" s="24"/>
      <c r="H13" s="24"/>
      <c r="I13" s="27"/>
      <c r="J13" s="26"/>
      <c r="L13" s="13"/>
    </row>
    <row r="14" spans="1:15" ht="24" thickBot="1">
      <c r="A14" s="2" t="s">
        <v>11</v>
      </c>
      <c r="B14" s="2">
        <f>[14]Sheet1!$E$38</f>
        <v>6</v>
      </c>
      <c r="D14" s="24"/>
      <c r="E14" s="24"/>
      <c r="F14" s="24"/>
      <c r="G14" s="24"/>
      <c r="H14" s="24"/>
      <c r="I14" s="24"/>
      <c r="J14" s="32"/>
      <c r="K14" s="32" t="s">
        <v>108</v>
      </c>
      <c r="L14" s="32" t="s">
        <v>110</v>
      </c>
      <c r="M14" s="34" t="s">
        <v>111</v>
      </c>
    </row>
    <row r="15" spans="1:15" ht="24" thickTop="1">
      <c r="A15" s="2" t="s">
        <v>12</v>
      </c>
      <c r="B15" s="2">
        <f>[15]Sheet1!$E$38</f>
        <v>4950</v>
      </c>
      <c r="D15" s="24"/>
      <c r="E15" s="29">
        <f>SUM(E10:E13)</f>
        <v>644779</v>
      </c>
      <c r="F15" s="29" t="s">
        <v>24</v>
      </c>
      <c r="G15" s="24"/>
      <c r="H15" s="24"/>
      <c r="I15" s="24"/>
      <c r="J15" s="24" t="s">
        <v>15</v>
      </c>
      <c r="K15" s="26">
        <f>B11-50000</f>
        <v>43198</v>
      </c>
      <c r="L15" s="13"/>
    </row>
    <row r="16" spans="1:15" ht="23.25">
      <c r="A16" s="2" t="s">
        <v>16</v>
      </c>
      <c r="B16" s="2">
        <f>[16]Sheet1!$E$38</f>
        <v>0</v>
      </c>
      <c r="D16" s="24"/>
      <c r="E16" s="24"/>
      <c r="F16" s="24"/>
      <c r="G16" s="24"/>
      <c r="H16" s="24"/>
      <c r="J16" s="24" t="s">
        <v>4</v>
      </c>
      <c r="K16" s="26">
        <f>B6</f>
        <v>44013</v>
      </c>
      <c r="L16" s="13"/>
    </row>
    <row r="17" spans="1:19" ht="23.25">
      <c r="A17" s="2" t="s">
        <v>17</v>
      </c>
      <c r="B17" s="2">
        <f>[17]Sheet1!$E$38</f>
        <v>0</v>
      </c>
      <c r="D17" s="24"/>
      <c r="E17" s="24"/>
      <c r="F17" s="24"/>
      <c r="G17" s="24"/>
      <c r="H17" s="24"/>
      <c r="J17" s="24" t="s">
        <v>109</v>
      </c>
      <c r="K17" s="26">
        <f>B21</f>
        <v>8488</v>
      </c>
      <c r="L17" s="13"/>
    </row>
    <row r="18" spans="1:19" ht="23.25">
      <c r="A18" s="2" t="s">
        <v>18</v>
      </c>
      <c r="B18" s="6">
        <f>[18]Sheet1!$E$38</f>
        <v>0</v>
      </c>
      <c r="D18" s="24"/>
      <c r="E18" s="24"/>
      <c r="F18" s="24"/>
      <c r="G18" s="24"/>
      <c r="H18" s="24"/>
      <c r="J18" s="24" t="s">
        <v>70</v>
      </c>
      <c r="K18" s="26">
        <v>150000</v>
      </c>
    </row>
    <row r="19" spans="1:19" ht="23.25">
      <c r="A19" s="2" t="s">
        <v>19</v>
      </c>
      <c r="B19" s="6">
        <f>[19]Sheet1!$E$38</f>
        <v>0</v>
      </c>
      <c r="D19" s="24"/>
      <c r="E19" s="24"/>
      <c r="F19" s="24"/>
      <c r="G19" s="24"/>
      <c r="H19" s="24"/>
      <c r="I19" s="24"/>
      <c r="J19" s="30" t="s">
        <v>24</v>
      </c>
      <c r="K19" s="26">
        <f>SUM(K15:K18)</f>
        <v>245699</v>
      </c>
      <c r="L19" s="26">
        <f>200000+21500</f>
        <v>221500</v>
      </c>
      <c r="M19" s="28">
        <f>K19-L19</f>
        <v>24199</v>
      </c>
    </row>
    <row r="20" spans="1:19" ht="23.25">
      <c r="A20" s="2" t="s">
        <v>25</v>
      </c>
      <c r="B20" s="9">
        <f>[20]Sheet1!$E$38</f>
        <v>46912</v>
      </c>
      <c r="D20" s="24"/>
      <c r="E20" s="24"/>
      <c r="F20" s="24"/>
      <c r="G20" s="24"/>
      <c r="H20" s="24"/>
      <c r="I20" s="30"/>
      <c r="J20" s="26"/>
      <c r="L20" t="s">
        <v>104</v>
      </c>
    </row>
    <row r="21" spans="1:19" ht="24" thickBot="1">
      <c r="A21" s="2" t="s">
        <v>26</v>
      </c>
      <c r="B21" s="9">
        <f>[21]Sheet1!$E$38</f>
        <v>8488</v>
      </c>
      <c r="D21" s="24"/>
      <c r="E21" s="24"/>
      <c r="F21" s="24"/>
      <c r="G21" s="24"/>
      <c r="H21" s="24"/>
      <c r="I21" s="30"/>
      <c r="K21" s="32" t="s">
        <v>106</v>
      </c>
      <c r="L21" s="32" t="s">
        <v>105</v>
      </c>
      <c r="M21" s="32" t="s">
        <v>107</v>
      </c>
    </row>
    <row r="22" spans="1:19" ht="24" thickTop="1">
      <c r="A22" s="2" t="s">
        <v>27</v>
      </c>
      <c r="B22" s="9">
        <f>[22]Sheet1!$E$38</f>
        <v>0</v>
      </c>
      <c r="D22" s="24"/>
      <c r="E22" s="24"/>
      <c r="F22" s="24"/>
      <c r="G22" s="24"/>
      <c r="H22" s="24"/>
      <c r="I22" s="30"/>
      <c r="J22" s="33" t="s">
        <v>112</v>
      </c>
      <c r="K22" s="26"/>
      <c r="L22" s="31">
        <v>6133</v>
      </c>
      <c r="M22" s="31">
        <f>S22-L22</f>
        <v>31415</v>
      </c>
      <c r="S22">
        <f>SUM(K22:K26)</f>
        <v>37548</v>
      </c>
    </row>
    <row r="23" spans="1:19" ht="23.25">
      <c r="A23" s="2" t="s">
        <v>28</v>
      </c>
      <c r="B23" s="9">
        <f>[23]Sheet1!$E$38</f>
        <v>0</v>
      </c>
      <c r="I23" s="4"/>
      <c r="J23" s="28" t="s">
        <v>136</v>
      </c>
      <c r="K23" s="26">
        <v>37548</v>
      </c>
    </row>
    <row r="24" spans="1:19" ht="23.25">
      <c r="A24" s="2" t="s">
        <v>29</v>
      </c>
      <c r="B24" s="9">
        <f>[24]Sheet1!$E$38</f>
        <v>0</v>
      </c>
      <c r="G24" s="7"/>
      <c r="I24" s="4"/>
      <c r="J24" s="26" t="s">
        <v>137</v>
      </c>
      <c r="K24" s="26"/>
    </row>
    <row r="25" spans="1:19" ht="23.25">
      <c r="A25" s="2" t="s">
        <v>71</v>
      </c>
      <c r="B25" s="9">
        <f>[25]Sheet1!$E$38</f>
        <v>-46</v>
      </c>
      <c r="J25" s="11"/>
      <c r="K25" s="26"/>
    </row>
    <row r="26" spans="1:19" ht="23.25">
      <c r="A26" s="2" t="s">
        <v>72</v>
      </c>
      <c r="B26" s="9">
        <f>[26]Sheet1!$E$38</f>
        <v>-595</v>
      </c>
      <c r="J26" s="8"/>
      <c r="K26" s="26"/>
    </row>
    <row r="27" spans="1:19" ht="23.25">
      <c r="B27" s="1">
        <f>SUM(B1:B26)</f>
        <v>644779</v>
      </c>
      <c r="I27" s="4"/>
      <c r="J27" s="11"/>
    </row>
    <row r="28" spans="1:19" ht="23.25">
      <c r="B28" s="1">
        <f>[27]Sheet5!$G$1</f>
        <v>1262809</v>
      </c>
      <c r="I28" s="4"/>
      <c r="J28" s="7"/>
    </row>
    <row r="29" spans="1:19">
      <c r="J29" s="7"/>
    </row>
    <row r="30" spans="1:19" ht="21">
      <c r="A30" s="4" t="s">
        <v>14</v>
      </c>
      <c r="B30" s="5">
        <f>B28-B27</f>
        <v>618030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1" sqref="A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1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C13" sqref="C13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B68</f>
        <v>43320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98370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2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2">
        <v>44653</v>
      </c>
      <c r="D37" s="12" t="s">
        <v>78</v>
      </c>
    </row>
    <row r="38" spans="1:4">
      <c r="A38" s="12" t="s">
        <v>77</v>
      </c>
      <c r="B38" s="13">
        <v>120</v>
      </c>
      <c r="C38" s="22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2">
        <v>44706</v>
      </c>
      <c r="D45" s="12"/>
    </row>
    <row r="46" spans="1:4">
      <c r="A46" s="12" t="s">
        <v>70</v>
      </c>
      <c r="B46" s="13">
        <v>5000</v>
      </c>
      <c r="C46" s="22">
        <v>44357</v>
      </c>
      <c r="D46" s="12"/>
    </row>
    <row r="47" spans="1:4">
      <c r="A47" s="12" t="s">
        <v>70</v>
      </c>
      <c r="B47" s="13">
        <v>15000</v>
      </c>
      <c r="C47" s="22">
        <v>44794</v>
      </c>
      <c r="D47" s="12"/>
    </row>
    <row r="48" spans="1:4">
      <c r="A48" s="12" t="s">
        <v>70</v>
      </c>
      <c r="B48" s="13">
        <v>10000</v>
      </c>
      <c r="C48" s="22">
        <v>44735</v>
      </c>
      <c r="D48" s="12"/>
    </row>
    <row r="49" spans="1:4">
      <c r="A49" s="23" t="s">
        <v>70</v>
      </c>
      <c r="B49" s="13">
        <v>500</v>
      </c>
      <c r="C49" s="22">
        <v>44743</v>
      </c>
      <c r="D49" s="12"/>
    </row>
    <row r="50" spans="1:4">
      <c r="A50" s="12" t="s">
        <v>70</v>
      </c>
      <c r="B50" s="13">
        <v>12000</v>
      </c>
      <c r="C50" s="22">
        <v>44767</v>
      </c>
      <c r="D50" s="12"/>
    </row>
    <row r="51" spans="1:4">
      <c r="A51" s="12" t="s">
        <v>84</v>
      </c>
      <c r="B51" s="13">
        <v>2000</v>
      </c>
      <c r="C51" s="22">
        <v>44814</v>
      </c>
      <c r="D51" s="12"/>
    </row>
    <row r="52" spans="1:4">
      <c r="A52" s="12" t="s">
        <v>70</v>
      </c>
      <c r="B52" s="13">
        <v>15000</v>
      </c>
      <c r="C52" s="22">
        <v>44827</v>
      </c>
      <c r="D52" s="12"/>
    </row>
    <row r="53" spans="1:4">
      <c r="A53" s="12" t="s">
        <v>70</v>
      </c>
      <c r="B53" s="13">
        <v>15000</v>
      </c>
      <c r="C53" s="22">
        <v>44855</v>
      </c>
      <c r="D53" s="12"/>
    </row>
    <row r="54" spans="1:4">
      <c r="A54" s="12" t="s">
        <v>70</v>
      </c>
      <c r="B54" s="13">
        <v>10000</v>
      </c>
      <c r="C54" s="22">
        <v>44875</v>
      </c>
      <c r="D54" s="12" t="s">
        <v>99</v>
      </c>
    </row>
    <row r="55" spans="1:4">
      <c r="A55" s="12" t="s">
        <v>70</v>
      </c>
      <c r="B55" s="13">
        <v>5000</v>
      </c>
      <c r="C55" s="22">
        <v>44885</v>
      </c>
      <c r="D55" s="12" t="s">
        <v>99</v>
      </c>
    </row>
    <row r="56" spans="1:4">
      <c r="A56" s="12" t="s">
        <v>70</v>
      </c>
      <c r="B56" s="13">
        <v>5000</v>
      </c>
      <c r="C56" s="22">
        <v>44916</v>
      </c>
      <c r="D56" s="12"/>
    </row>
    <row r="57" spans="1:4">
      <c r="A57" s="12" t="s">
        <v>70</v>
      </c>
      <c r="B57" s="13">
        <v>10000</v>
      </c>
      <c r="C57" s="22">
        <v>44921</v>
      </c>
      <c r="D57" s="12"/>
    </row>
    <row r="58" spans="1:4">
      <c r="A58" s="12" t="s">
        <v>70</v>
      </c>
      <c r="B58" s="13">
        <v>300</v>
      </c>
      <c r="C58" s="22">
        <v>44925</v>
      </c>
      <c r="D58" s="12"/>
    </row>
    <row r="59" spans="1:4">
      <c r="A59" s="12" t="s">
        <v>70</v>
      </c>
      <c r="B59" s="13">
        <v>2000</v>
      </c>
      <c r="C59" s="22">
        <v>44938</v>
      </c>
      <c r="D59" s="12"/>
    </row>
    <row r="60" spans="1:4">
      <c r="A60" s="12" t="s">
        <v>70</v>
      </c>
      <c r="B60" s="13">
        <v>12000</v>
      </c>
      <c r="C60" s="22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3">
        <v>44967</v>
      </c>
      <c r="D63" s="12"/>
    </row>
    <row r="64" spans="1:4">
      <c r="A64" s="12" t="s">
        <v>103</v>
      </c>
      <c r="B64" s="13">
        <v>3300</v>
      </c>
      <c r="C64" s="23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t="s">
        <v>100</v>
      </c>
      <c r="B66" s="11">
        <f>SUM(B33:B65)</f>
        <v>229276</v>
      </c>
    </row>
    <row r="67" spans="1:3">
      <c r="A67" t="s">
        <v>101</v>
      </c>
      <c r="B67" s="13">
        <v>185956</v>
      </c>
    </row>
    <row r="68" spans="1:3">
      <c r="A68" t="s">
        <v>102</v>
      </c>
      <c r="B68" s="11">
        <f>B66-B67</f>
        <v>43320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6"/>
  <sheetViews>
    <sheetView topLeftCell="A6" workbookViewId="0">
      <selection activeCell="B34" sqref="B34"/>
    </sheetView>
  </sheetViews>
  <sheetFormatPr defaultRowHeight="15"/>
  <cols>
    <col min="1" max="1" width="23.28515625" customWidth="1"/>
    <col min="2" max="2" width="18" customWidth="1"/>
    <col min="3" max="3" width="17.7109375" customWidth="1"/>
  </cols>
  <sheetData>
    <row r="1" spans="1:4">
      <c r="A1" s="11" t="s">
        <v>113</v>
      </c>
    </row>
    <row r="2" spans="1:4">
      <c r="A2" s="8">
        <v>1360</v>
      </c>
      <c r="B2" s="8">
        <v>1</v>
      </c>
      <c r="C2" t="s">
        <v>131</v>
      </c>
      <c r="D2">
        <v>470</v>
      </c>
    </row>
    <row r="3" spans="1:4">
      <c r="A3" s="8">
        <v>2120</v>
      </c>
      <c r="B3" s="8">
        <v>1</v>
      </c>
      <c r="C3" t="s">
        <v>132</v>
      </c>
      <c r="D3">
        <v>730</v>
      </c>
    </row>
    <row r="4" spans="1:4">
      <c r="A4" s="8">
        <v>1970</v>
      </c>
      <c r="B4" s="8">
        <v>3</v>
      </c>
      <c r="C4" t="s">
        <v>130</v>
      </c>
      <c r="D4">
        <v>680</v>
      </c>
    </row>
    <row r="5" spans="1:4">
      <c r="A5" s="8">
        <v>1830</v>
      </c>
      <c r="B5" s="8">
        <v>1</v>
      </c>
      <c r="C5" t="s">
        <v>133</v>
      </c>
      <c r="D5">
        <v>630</v>
      </c>
    </row>
    <row r="6" spans="1:4">
      <c r="A6" s="8">
        <v>1220</v>
      </c>
      <c r="B6" s="8">
        <v>0</v>
      </c>
      <c r="C6" t="s">
        <v>134</v>
      </c>
      <c r="D6">
        <v>420</v>
      </c>
    </row>
    <row r="7" spans="1:4">
      <c r="A7" s="8">
        <v>1320</v>
      </c>
      <c r="B7" s="8">
        <v>0</v>
      </c>
      <c r="C7" t="s">
        <v>135</v>
      </c>
      <c r="D7">
        <v>1320</v>
      </c>
    </row>
    <row r="8" spans="1:4">
      <c r="A8" s="8">
        <v>2950</v>
      </c>
      <c r="B8" s="8">
        <v>4</v>
      </c>
    </row>
    <row r="10" spans="1:4">
      <c r="A10" s="11" t="s">
        <v>114</v>
      </c>
    </row>
    <row r="11" spans="1:4">
      <c r="A11" s="8" t="s">
        <v>115</v>
      </c>
      <c r="B11" s="8">
        <v>3</v>
      </c>
    </row>
    <row r="12" spans="1:4">
      <c r="A12" s="8" t="s">
        <v>117</v>
      </c>
      <c r="B12" s="8">
        <v>8</v>
      </c>
    </row>
    <row r="13" spans="1:4">
      <c r="A13" s="8" t="s">
        <v>118</v>
      </c>
      <c r="B13" s="8">
        <v>8</v>
      </c>
    </row>
    <row r="14" spans="1:4">
      <c r="A14" s="8" t="s">
        <v>119</v>
      </c>
      <c r="B14" s="8">
        <v>8</v>
      </c>
    </row>
    <row r="15" spans="1:4">
      <c r="A15" s="8" t="s">
        <v>120</v>
      </c>
      <c r="B15" s="8">
        <v>6</v>
      </c>
    </row>
    <row r="16" spans="1:4">
      <c r="A16" s="8" t="s">
        <v>121</v>
      </c>
      <c r="B16" s="8">
        <v>4</v>
      </c>
    </row>
    <row r="17" spans="1:2">
      <c r="A17" s="8" t="s">
        <v>116</v>
      </c>
      <c r="B17" s="8">
        <v>7</v>
      </c>
    </row>
    <row r="19" spans="1:2">
      <c r="A19" s="11" t="s">
        <v>122</v>
      </c>
    </row>
    <row r="20" spans="1:2">
      <c r="A20" s="8">
        <v>440</v>
      </c>
      <c r="B20" s="8" t="s">
        <v>125</v>
      </c>
    </row>
    <row r="21" spans="1:2">
      <c r="A21" s="8">
        <v>500</v>
      </c>
      <c r="B21" s="8" t="s">
        <v>125</v>
      </c>
    </row>
    <row r="22" spans="1:2">
      <c r="A22" s="8">
        <v>610</v>
      </c>
      <c r="B22" s="8"/>
    </row>
    <row r="23" spans="1:2">
      <c r="A23" s="8">
        <v>800</v>
      </c>
      <c r="B23" s="8"/>
    </row>
    <row r="24" spans="1:2">
      <c r="A24" s="8">
        <v>960</v>
      </c>
      <c r="B24" s="8"/>
    </row>
    <row r="25" spans="1:2">
      <c r="B25" s="8"/>
    </row>
    <row r="26" spans="1:2">
      <c r="A26" s="11" t="s">
        <v>123</v>
      </c>
      <c r="B26" s="8"/>
    </row>
    <row r="27" spans="1:2">
      <c r="A27" s="8" t="s">
        <v>124</v>
      </c>
      <c r="B27" s="8"/>
    </row>
    <row r="29" spans="1:2">
      <c r="A29" s="11" t="s">
        <v>122</v>
      </c>
    </row>
    <row r="30" spans="1:2">
      <c r="A30" s="8">
        <v>440</v>
      </c>
      <c r="B30" s="8" t="s">
        <v>129</v>
      </c>
    </row>
    <row r="31" spans="1:2">
      <c r="A31" s="8">
        <v>500</v>
      </c>
      <c r="B31" s="8" t="s">
        <v>128</v>
      </c>
    </row>
    <row r="32" spans="1:2">
      <c r="A32" s="8">
        <v>610</v>
      </c>
      <c r="B32" s="8" t="s">
        <v>127</v>
      </c>
    </row>
    <row r="33" spans="1:2">
      <c r="A33" s="8">
        <v>800</v>
      </c>
      <c r="B33" s="8" t="s">
        <v>126</v>
      </c>
    </row>
    <row r="34" spans="1:2">
      <c r="A34" s="8">
        <v>960</v>
      </c>
      <c r="B34" s="8"/>
    </row>
    <row r="35" spans="1:2">
      <c r="A35" s="8"/>
      <c r="B35" s="8"/>
    </row>
    <row r="36" spans="1:2">
      <c r="A36" s="8"/>
      <c r="B36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2023-03-15T16:11:06Z</dcterms:modified>
</cp:coreProperties>
</file>