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7E2E4D52-DAEF-48CA-BFB6-B13764647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D6" i="1"/>
  <c r="E6" i="1" s="1"/>
  <c r="D5" i="1"/>
  <c r="D7" i="1" l="1"/>
  <c r="D5" i="2"/>
  <c r="B19" i="1" s="1"/>
  <c r="D8" i="1" l="1"/>
  <c r="D9" i="1" s="1"/>
  <c r="E7" i="1"/>
  <c r="B17" i="1"/>
  <c r="B18" i="1"/>
  <c r="B5" i="1"/>
  <c r="B9" i="1"/>
  <c r="B13" i="1"/>
  <c r="B6" i="1"/>
  <c r="B10" i="1"/>
  <c r="B14" i="1"/>
  <c r="B8" i="1"/>
  <c r="B12" i="1"/>
  <c r="B7" i="1"/>
  <c r="B11" i="1"/>
  <c r="B15" i="1"/>
  <c r="B16" i="1"/>
  <c r="D10" i="1" l="1"/>
  <c r="D11" i="1" s="1"/>
  <c r="E9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12" i="1" l="1"/>
  <c r="E11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4" i="1" l="1"/>
  <c r="E12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5" i="1" l="1"/>
  <c r="E15" i="1" s="1"/>
  <c r="E14" i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17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7" i="2" l="1"/>
  <c r="AB45" i="2"/>
  <c r="X48" i="2"/>
  <c r="AF49" i="2"/>
  <c r="S48" i="2"/>
  <c r="S47" i="2"/>
  <c r="F48" i="2"/>
  <c r="Q49" i="2"/>
  <c r="Y47" i="2"/>
  <c r="R46" i="2"/>
  <c r="U51" i="2"/>
  <c r="O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<sst xmlns="http://schemas.openxmlformats.org/spreadsheetml/2006/main" count="38" uniqueCount="37">
  <si>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</si>
  <si>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</si>
  <si>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</si>
  <si>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</si>
  <si>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</si>
  <si>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</si>
  <si>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</si>
  <si>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</si>
  <si>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</si>
  <si>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</si>
  <si>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</si>
  <si>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</si>
  <si>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</si>
  <si>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</si>
  <si>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</si>
  <si>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</si>
  <si>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</si>
  <si>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</si>
  <si>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</si>
  <si>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</si>
  <si>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</si>
  <si>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</si>
  <si>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Project Proposal 1</t>
  </si>
  <si>
    <t>Project Propsal Update</t>
  </si>
  <si>
    <t>Project Prsentation Work</t>
  </si>
  <si>
    <t>Presentation Day</t>
  </si>
  <si>
    <t>Interface Work</t>
  </si>
  <si>
    <t>Hardcoded Map/Map Algorithm</t>
  </si>
  <si>
    <t>Class Selection</t>
  </si>
  <si>
    <t>Story and Background for Game</t>
  </si>
  <si>
    <t>Obtain/Use Loot</t>
  </si>
  <si>
    <t>GUI Work for Gameplay</t>
  </si>
  <si>
    <t>Additional Ideas(If time allows)</t>
  </si>
  <si>
    <t>Completed: Hunter</t>
  </si>
  <si>
    <t>Completed: Billy</t>
  </si>
  <si>
    <t>Project Update</t>
  </si>
  <si>
    <t>Text-Adventure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</si>
</sst>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PROJECT START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PROPOSAL 1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PROPSAL UPDATE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{CE1B46B4-5CB9-43E7-9D28-2288DCFB6CE8}</c15:txfldGUID>
                      <c15:f>calcs!$E$72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{14E95EEE-6AF6-4243-B62B-900A761B5ACE}</c15:txfldGUID>
                      <c15:f>calcs!$F$72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{B0F6C2EB-60EE-4405-ACCC-67B6A6A8E556}</c15:txfldGUID>
                      <c15:f>calcs!$G$72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{AFC63548-034C-403B-AF26-E96929D866A2}</c15:txfldGUID>
                      <c15:f>calcs!$H$72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{6B781102-533D-4B3B-BF99-7C7ECC8C6257}</c15:txfldGUID>
                      <c15:f>calcs!$I$72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{673E2F3E-7507-4394-B738-DCCE186134A0}</c15:txfldGUID>
                      <c15:f>calcs!$J$72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{3D8CE50A-57C1-40CD-AE17-BEB006110F87}</c15:txfldGUID>
                      <c15:f>calcs!$K$72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{312854F2-4A62-414B-A32D-BA9405EA16B1}</c15:txfldGUID>
                      <c15:f>calcs!$L$72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{68FA4E34-FD57-44D4-BC12-AE807687BA86}</c15:txfldGUID>
                      <c15:f>calcs!$M$72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{0B264EA0-1A61-4EFC-A3CA-F68A762B9E86}</c15:txfldGUID>
                      <c15:f>calcs!$N$72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{D75A55CC-635A-4CD7-8980-7CFE273D6208}</c15:txfldGUID>
                      <c15:f>calcs!$O$72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{E77C014A-8824-488E-BD26-8E81CFBA58D2}</c15:txfldGUID>
                      <c15:f>calcs!$P$72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{C638C5D2-12E6-4BF9-A130-609DF8BF88C6}</c15:txfldGUID>
                      <c15:f>calcs!$Q$72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{3FAE9E33-C81C-498F-B63C-BC9A1B095D82}</c15:txfldGUID>
                      <c15:f>calcs!$R$72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{688F6757-76D2-46B6-8B9A-CEFFDD9080AC}</c15:txfldGUID>
                      <c15:f>calcs!$S$72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{A8C9C3B7-4775-49FC-9796-B55210D17C43}</c15:txfldGUID>
                      <c15:f>calcs!$T$72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{C2FE6B0E-D21F-49D4-9563-A0080D67C772}</c15:txfldGUID>
                      <c15:f>calcs!$U$72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{62A97BB4-FE1F-445C-B546-F801F28D16E3}</c15:txfldGUID>
                      <c15:f>calcs!$V$72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{15E564F9-F851-47EE-B0B8-51772DDEB489}</c15:txfldGUID>
                      <c15:f>calcs!$W$72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{9F008387-0FF6-4B8A-B790-8CEFC1579650}</c15:txfldGUID>
                      <c15:f>calcs!$X$72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{E94C4492-7FA6-4CD4-922A-80120FDDBB42}</c15:txfldGUID>
                      <c15:f>calcs!$Y$72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{E54D7028-9C7C-49F1-A742-69D3D7F45871}</c15:txfldGUID>
                      <c15:f>calcs!$Z$72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{ED16A719-1C7C-4F9F-89DA-E4781826D720}</c15:txfldGUID>
                      <c15:f>calcs!$AA$72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{57742EF1-5714-4CD1-A616-A5EC12FC623F}</c15:txfldGUID>
                      <c15:f>calcs!$AB$72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{E5787B52-F413-43E4-93A1-A1259E92160E}</c15:txfldGUID>
                      <c15:f>calcs!$AC$72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{1B56D932-BFE5-4896-A022-E3EA9D05EB0C}</c15:txfldGUID>
                      <c15:f>calcs!$AD$72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{8702D2E7-11F3-4AB7-A2B0-6AC2E6690E96}</c15:txfldGUID>
                      <c15:f>calcs!$AE$72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{BF1EE29F-949C-46BC-8DF2-3209419B388D}</c15:txfldGUID>
                      <c15:f>calcs!$AF$72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{85A32D2F-D99F-4B9E-9829-A90A16FC419C}</c15:txfldGUID>
                      <c15:f>calcs!$AG$72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{311F4385-34A5-4D29-8225-24CF33C64B10}</c15:txfldGUID>
                      <c15:f>calcs!$AH$72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{8BF0CAE5-E326-4275-9C37-3EA5F5ACC7D0}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{F8788CFC-6161-4CB5-B56C-CB92FEE2749A}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{CF8BEF36-3DCC-4443-AA08-BC1138FFE00D}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{14ECEB20-E9D5-4C83-B449-695E3024926E}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{A9356C6D-974F-4B45-BB32-8EB1297D899A}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{CCDADAF4-3800-449D-A584-5851B484F6B7}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{30A7806A-0BBB-4DDE-960A-9C812B045C78}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{C42A0F9E-BA70-4BA2-85D5-C920B9738333}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{5390A6E5-251D-4231-A9C0-DC9813BC7B8F}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{56D2AD07-7E40-4BA0-9B7A-D6F1342CF959}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{A99288BA-EB95-4322-81B4-0C46CAAAFBE2}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{4AFB13D8-A9B9-40DA-8514-2B5F6D420A16}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{6385B58E-B0D9-4FEA-83C3-1CDC03307FC0}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{9E405EEB-1B1C-4888-AE62-8BF7F195464F}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{CEDACB9B-799E-4DE7-B8C2-381606D3DE21}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{F85B3C5B-163E-4F1A-89C8-BBF0E26B63CA}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{E624DE93-B7E1-4288-8243-9BC996152581}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{19D7FC67-DBCC-488C-A08F-AADF164597DE}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{18B3E4DF-756E-4BD2-923D-30A19D7E6F5F}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{F2E34990-2EAE-4A7D-BE6F-86374E4EA044}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{0B067C97-D4DA-4677-95EB-ADADA887B708}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{ADF9D5D6-20D5-4D0E-A07D-2224D509DE9E}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{9E4EAE72-CF30-4F85-A6DF-C7B2F5ECEB0E}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{347768BB-A30E-473C-B661-ED5DA44C2D90}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{E0A76D70-E0EA-4172-BB6C-7EA3117A0EA1}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{1DEA3289-FF51-4EFC-9748-A31EA896E339}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{44D030CA-975A-4CB6-8AD5-8EF953806144}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{CF21094F-BE79-426E-BAB1-B242EAA93117}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{4911817B-E4F9-4C24-944D-824DE3C2D505}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{6D05D770-5751-4331-8FF3-6736B7B3738B}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9" totalsRowShown="0">
  <autoFilter ref="B4:F19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9"/>
  <sheetViews>
    <sheetView showGridLines="0" tabSelected="1" topLeftCell="A4" zoomScaleNormal="100" workbookViewId="0">
      <selection activeCell="F6" sqref="F6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2" t="s">
        <v>36</v>
      </c>
      <c r="D1" s="12"/>
      <c r="E1" s="12"/>
      <c r="F1" s="12"/>
      <c r="G1" s="12"/>
    </row>
    <row r="2" spans="1:7" ht="315.95" customHeight="1" thickTop="1" x14ac:dyDescent="0.25">
      <c r="C2" s="13" t="s">
        <v>21</v>
      </c>
      <c r="D2" s="13"/>
      <c r="E2" s="13"/>
      <c r="F2" s="13"/>
      <c r="G2" s="13"/>
    </row>
    <row r="3" spans="1:7" s="7" customFormat="1" ht="35.1" customHeight="1" x14ac:dyDescent="0.25">
      <c r="C3" s="8" t="s">
        <v>19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-10</v>
      </c>
      <c r="C5" t="s">
        <v>17</v>
      </c>
      <c r="D5" s="5">
        <f>$D$3</f>
        <v>43713</v>
      </c>
      <c r="E5" s="5"/>
    </row>
    <row r="6" spans="1:7" ht="35.1" customHeight="1" x14ac:dyDescent="0.25">
      <c r="B6">
        <f>ROW(B6)-calcs!$D$5</f>
        <v>-9</v>
      </c>
      <c r="C6" t="s">
        <v>22</v>
      </c>
      <c r="D6" s="5">
        <f>D5</f>
        <v>43713</v>
      </c>
      <c r="E6" s="5">
        <f>Activities[[#This Row],[START]]+19</f>
        <v>43732</v>
      </c>
    </row>
    <row r="7" spans="1:7" ht="35.1" customHeight="1" x14ac:dyDescent="0.25">
      <c r="B7">
        <f>ROW(B7)-calcs!$D$5</f>
        <v>-8</v>
      </c>
      <c r="C7" t="s">
        <v>23</v>
      </c>
      <c r="D7" s="5">
        <f>D6+26</f>
        <v>43739</v>
      </c>
      <c r="E7" s="5">
        <f>Activities[[#This Row],[START]]+16</f>
        <v>43755</v>
      </c>
    </row>
    <row r="8" spans="1:7" ht="35.1" customHeight="1" x14ac:dyDescent="0.25">
      <c r="B8">
        <f>ROW(B8)-calcs!$D$5</f>
        <v>-7</v>
      </c>
      <c r="C8" t="s">
        <v>24</v>
      </c>
      <c r="D8" s="5">
        <f>D7+7</f>
        <v>43746</v>
      </c>
      <c r="E8" s="5">
        <v>43746</v>
      </c>
    </row>
    <row r="9" spans="1:7" ht="35.1" customHeight="1" x14ac:dyDescent="0.25">
      <c r="B9">
        <f>ROW(B9)-calcs!$D$5</f>
        <v>-6</v>
      </c>
      <c r="C9" t="s">
        <v>25</v>
      </c>
      <c r="D9" s="5">
        <f>D8+9</f>
        <v>43755</v>
      </c>
      <c r="E9" s="5">
        <f>Activities[[#This Row],[START]]</f>
        <v>43755</v>
      </c>
    </row>
    <row r="10" spans="1:7" ht="35.1" customHeight="1" x14ac:dyDescent="0.25">
      <c r="B10">
        <f>ROW(B10)-calcs!$D$5</f>
        <v>-5</v>
      </c>
      <c r="C10" t="s">
        <v>26</v>
      </c>
      <c r="D10" s="5">
        <f>D9+3</f>
        <v>43758</v>
      </c>
      <c r="E10" s="5">
        <f>Activities[[#This Row],[START]]+2</f>
        <v>43760</v>
      </c>
      <c r="F10" t="s">
        <v>33</v>
      </c>
    </row>
    <row r="11" spans="1:7" ht="35.1" customHeight="1" x14ac:dyDescent="0.25">
      <c r="B11">
        <f>ROW(B11)-calcs!$D$5</f>
        <v>-4</v>
      </c>
      <c r="C11" t="s">
        <v>27</v>
      </c>
      <c r="D11" s="5">
        <f>D10+10</f>
        <v>43768</v>
      </c>
      <c r="E11" s="5">
        <f>Activities[[#This Row],[START]]+10</f>
        <v>43778</v>
      </c>
      <c r="F11" t="s">
        <v>34</v>
      </c>
    </row>
    <row r="12" spans="1:7" ht="35.1" customHeight="1" x14ac:dyDescent="0.25">
      <c r="B12">
        <f>ROW(B12)-calcs!$D$5</f>
        <v>-3</v>
      </c>
      <c r="C12" t="s">
        <v>28</v>
      </c>
      <c r="D12" s="5">
        <f>D11-3</f>
        <v>43765</v>
      </c>
      <c r="E12" s="5">
        <f>Activities[[#This Row],[START]]+7</f>
        <v>43772</v>
      </c>
      <c r="F12" t="s">
        <v>33</v>
      </c>
    </row>
    <row r="13" spans="1:7" ht="35.1" customHeight="1" x14ac:dyDescent="0.25">
      <c r="B13">
        <f>ROW(B13)-calcs!$D$5</f>
        <v>-2</v>
      </c>
      <c r="C13" s="11" t="s">
        <v>35</v>
      </c>
      <c r="D13" s="1">
        <v>43786</v>
      </c>
      <c r="E13" s="1">
        <v>43786</v>
      </c>
    </row>
    <row r="14" spans="1:7" ht="35.1" customHeight="1" x14ac:dyDescent="0.25">
      <c r="B14">
        <f>ROW(B14)-calcs!$D$5</f>
        <v>-1</v>
      </c>
      <c r="C14" s="11" t="s">
        <v>29</v>
      </c>
      <c r="D14" s="5">
        <f>D12+17</f>
        <v>43782</v>
      </c>
      <c r="E14" s="5">
        <f>Activities[[#This Row],[START]]+7</f>
        <v>43789</v>
      </c>
    </row>
    <row r="15" spans="1:7" ht="35.1" customHeight="1" x14ac:dyDescent="0.25">
      <c r="B15">
        <f>ROW(B15)-calcs!$D$5</f>
        <v>0</v>
      </c>
      <c r="C15" s="11" t="s">
        <v>30</v>
      </c>
      <c r="D15" s="5">
        <f>D14+5</f>
        <v>43787</v>
      </c>
      <c r="E15" s="5">
        <f>Activities[[#This Row],[START]]+6</f>
        <v>43793</v>
      </c>
    </row>
    <row r="16" spans="1:7" ht="35.1" customHeight="1" x14ac:dyDescent="0.25">
      <c r="B16">
        <f>ROW(B16)-calcs!$D$5</f>
        <v>1</v>
      </c>
      <c r="C16" s="11" t="s">
        <v>31</v>
      </c>
      <c r="D16" s="5">
        <v>43789</v>
      </c>
      <c r="E16" s="5">
        <f>Activities[[#This Row],[START]]+8</f>
        <v>43797</v>
      </c>
    </row>
    <row r="17" spans="2:5" ht="35.1" customHeight="1" x14ac:dyDescent="0.25">
      <c r="B17">
        <f>ROW(B17)-calcs!$D$5</f>
        <v>2</v>
      </c>
      <c r="C17" s="11" t="s">
        <v>32</v>
      </c>
      <c r="D17" s="5">
        <f>D16+2</f>
        <v>43791</v>
      </c>
      <c r="E17" s="5">
        <v>43804</v>
      </c>
    </row>
    <row r="18" spans="2:5" ht="35.1" customHeight="1" x14ac:dyDescent="0.25">
      <c r="B18">
        <f>ROW(B18)-calcs!$D$5</f>
        <v>3</v>
      </c>
      <c r="C18" s="11" t="s">
        <v>18</v>
      </c>
      <c r="D18" s="1">
        <v>43804</v>
      </c>
    </row>
    <row r="19" spans="2:5" ht="35.1" customHeight="1" x14ac:dyDescent="0.25">
      <c r="B19">
        <f>ROW(B19)-calcs!$D$5</f>
        <v>4</v>
      </c>
      <c r="C19" s="11"/>
      <c r="D19" s="1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43785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15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-10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-9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-8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-10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-9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-8</v>
      </c>
    </row>
    <row r="25" spans="1:35" ht="30" x14ac:dyDescent="0.25">
      <c r="C25" t="s">
        <v>4</v>
      </c>
      <c r="D25" s="1">
        <f>StartDate+WindowOffset</f>
        <v>43713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43713</v>
      </c>
      <c r="F31" s="1">
        <f t="shared" ref="F31:AI31" si="1">E31+1</f>
        <v>43714</v>
      </c>
      <c r="G31" s="1">
        <f t="shared" si="1"/>
        <v>43715</v>
      </c>
      <c r="H31" s="1">
        <f t="shared" si="1"/>
        <v>43716</v>
      </c>
      <c r="I31" s="1">
        <f t="shared" si="1"/>
        <v>43717</v>
      </c>
      <c r="J31" s="1">
        <f t="shared" si="1"/>
        <v>43718</v>
      </c>
      <c r="K31" s="1">
        <f t="shared" si="1"/>
        <v>43719</v>
      </c>
      <c r="L31" s="1">
        <f t="shared" si="1"/>
        <v>43720</v>
      </c>
      <c r="M31" s="1">
        <f t="shared" si="1"/>
        <v>43721</v>
      </c>
      <c r="N31" s="1">
        <f t="shared" si="1"/>
        <v>43722</v>
      </c>
      <c r="O31" s="1">
        <f t="shared" si="1"/>
        <v>43723</v>
      </c>
      <c r="P31" s="1">
        <f t="shared" si="1"/>
        <v>43724</v>
      </c>
      <c r="Q31" s="1">
        <f t="shared" si="1"/>
        <v>43725</v>
      </c>
      <c r="R31" s="1">
        <f t="shared" si="1"/>
        <v>43726</v>
      </c>
      <c r="S31" s="1">
        <f t="shared" si="1"/>
        <v>43727</v>
      </c>
      <c r="T31" s="1">
        <f t="shared" si="1"/>
        <v>43728</v>
      </c>
      <c r="U31" s="1">
        <f t="shared" si="1"/>
        <v>43729</v>
      </c>
      <c r="V31" s="1">
        <f t="shared" si="1"/>
        <v>43730</v>
      </c>
      <c r="W31" s="1">
        <f t="shared" si="1"/>
        <v>43731</v>
      </c>
      <c r="X31" s="1">
        <f t="shared" si="1"/>
        <v>43732</v>
      </c>
      <c r="Y31" s="1">
        <f t="shared" si="1"/>
        <v>43733</v>
      </c>
      <c r="Z31" s="1">
        <f t="shared" si="1"/>
        <v>43734</v>
      </c>
      <c r="AA31" s="1">
        <f t="shared" si="1"/>
        <v>43735</v>
      </c>
      <c r="AB31" s="1">
        <f t="shared" si="1"/>
        <v>43736</v>
      </c>
      <c r="AC31" s="1">
        <f t="shared" si="1"/>
        <v>43737</v>
      </c>
      <c r="AD31" s="1">
        <f t="shared" si="1"/>
        <v>43738</v>
      </c>
      <c r="AE31" s="1">
        <f t="shared" si="1"/>
        <v>43739</v>
      </c>
      <c r="AF31" s="1">
        <f t="shared" si="1"/>
        <v>43740</v>
      </c>
      <c r="AG31" s="1">
        <f t="shared" si="1"/>
        <v>43741</v>
      </c>
      <c r="AH31" s="1">
        <f t="shared" si="1"/>
        <v>43742</v>
      </c>
      <c r="AI31" s="1">
        <f t="shared" si="1"/>
        <v>43743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-10</v>
      </c>
      <c r="D38" t="str">
        <f ca="1">INDEX(Activities[ACTIVITY],MATCH($C38,Activities[Id],0))</f>
        <v>Project Start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-9</v>
      </c>
      <c r="D39" t="str">
        <f ca="1">INDEX(Activities[ACTIVITY],MATCH($C39,Activities[Id],0))</f>
        <v>Project Proposal 1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>
        <f ca="1">GridCalc</f>
        <v>4.3000000000000007</v>
      </c>
      <c r="L39">
        <f ca="1">GridCalc</f>
        <v>4.3000000000000007</v>
      </c>
      <c r="M39">
        <f ca="1">GridCalc</f>
        <v>4.3000000000000007</v>
      </c>
      <c r="N39">
        <f ca="1">GridCalc</f>
        <v>4.3000000000000007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>
        <f ca="1">GridCalc</f>
        <v>4.3000000000000007</v>
      </c>
      <c r="S39">
        <f ca="1">GridCalc</f>
        <v>4.3000000000000007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-8</v>
      </c>
      <c r="D40" t="str">
        <f ca="1">INDEX(Activities[ACTIVITY],MATCH($C40,Activities[Id],0))</f>
        <v>Project Propsal Update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43713</v>
      </c>
      <c r="F43" s="1">
        <f t="shared" ref="F43:AH43" si="4">F31</f>
        <v>43714</v>
      </c>
      <c r="G43" s="1">
        <f t="shared" si="4"/>
        <v>43715</v>
      </c>
      <c r="H43" s="1">
        <f t="shared" si="4"/>
        <v>43716</v>
      </c>
      <c r="I43" s="1">
        <f t="shared" si="4"/>
        <v>43717</v>
      </c>
      <c r="J43" s="1">
        <f t="shared" si="4"/>
        <v>43718</v>
      </c>
      <c r="K43" s="1">
        <f t="shared" si="4"/>
        <v>43719</v>
      </c>
      <c r="L43" s="1">
        <f t="shared" si="4"/>
        <v>43720</v>
      </c>
      <c r="M43" s="1">
        <f t="shared" si="4"/>
        <v>43721</v>
      </c>
      <c r="N43" s="1">
        <f t="shared" si="4"/>
        <v>43722</v>
      </c>
      <c r="O43" s="1">
        <f t="shared" si="4"/>
        <v>43723</v>
      </c>
      <c r="P43" s="1">
        <f t="shared" si="4"/>
        <v>43724</v>
      </c>
      <c r="Q43" s="1">
        <f t="shared" si="4"/>
        <v>43725</v>
      </c>
      <c r="R43" s="1">
        <f t="shared" si="4"/>
        <v>43726</v>
      </c>
      <c r="S43" s="1">
        <f t="shared" si="4"/>
        <v>43727</v>
      </c>
      <c r="T43" s="1">
        <f t="shared" si="4"/>
        <v>43728</v>
      </c>
      <c r="U43" s="1">
        <f t="shared" si="4"/>
        <v>43729</v>
      </c>
      <c r="V43" s="1">
        <f t="shared" si="4"/>
        <v>43730</v>
      </c>
      <c r="W43" s="1">
        <f t="shared" si="4"/>
        <v>43731</v>
      </c>
      <c r="X43" s="1">
        <f t="shared" si="4"/>
        <v>43732</v>
      </c>
      <c r="Y43" s="1">
        <f t="shared" si="4"/>
        <v>43733</v>
      </c>
      <c r="Z43" s="1">
        <f t="shared" si="4"/>
        <v>43734</v>
      </c>
      <c r="AA43" s="1">
        <f t="shared" si="4"/>
        <v>43735</v>
      </c>
      <c r="AB43" s="1">
        <f t="shared" si="4"/>
        <v>43736</v>
      </c>
      <c r="AC43" s="1">
        <f t="shared" si="4"/>
        <v>43737</v>
      </c>
      <c r="AD43" s="1">
        <f t="shared" si="4"/>
        <v>43738</v>
      </c>
      <c r="AE43" s="1">
        <f t="shared" si="4"/>
        <v>43739</v>
      </c>
      <c r="AF43" s="1">
        <f t="shared" si="4"/>
        <v>43740</v>
      </c>
      <c r="AG43" s="1">
        <f t="shared" si="4"/>
        <v>43741</v>
      </c>
      <c r="AH43" s="1">
        <f t="shared" si="4"/>
        <v>43742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-10</v>
      </c>
      <c r="D50" t="str">
        <f ca="1">UPPER(INDEX(Activities[ACTIVITY],MATCH($C50,Activities[Id],0)))</f>
        <v>PROJECT START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-9</v>
      </c>
      <c r="D51" t="str">
        <f ca="1">UPPER(INDEX(Activities[ACTIVITY],MATCH($C51,Activities[Id],0)))</f>
        <v>PROJECT PROPOSAL 1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-8</v>
      </c>
      <c r="D52" t="str">
        <f ca="1">UPPER(INDEX(Activities[ACTIVITY],MATCH($C52,Activities[Id],0)))</f>
        <v>PROJECT PROPSAL UPDATE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43713</v>
      </c>
      <c r="F55" s="1">
        <f t="shared" ref="F55:AH55" si="15">F31</f>
        <v>43714</v>
      </c>
      <c r="G55" s="1">
        <f t="shared" si="15"/>
        <v>43715</v>
      </c>
      <c r="H55" s="1">
        <f t="shared" si="15"/>
        <v>43716</v>
      </c>
      <c r="I55" s="1">
        <f t="shared" si="15"/>
        <v>43717</v>
      </c>
      <c r="J55" s="1">
        <f t="shared" si="15"/>
        <v>43718</v>
      </c>
      <c r="K55" s="1">
        <f t="shared" si="15"/>
        <v>43719</v>
      </c>
      <c r="L55" s="1">
        <f t="shared" si="15"/>
        <v>43720</v>
      </c>
      <c r="M55" s="1">
        <f t="shared" si="15"/>
        <v>43721</v>
      </c>
      <c r="N55" s="1">
        <f t="shared" si="15"/>
        <v>43722</v>
      </c>
      <c r="O55" s="1">
        <f t="shared" si="15"/>
        <v>43723</v>
      </c>
      <c r="P55" s="1">
        <f t="shared" si="15"/>
        <v>43724</v>
      </c>
      <c r="Q55" s="1">
        <f t="shared" si="15"/>
        <v>43725</v>
      </c>
      <c r="R55" s="1">
        <f t="shared" si="15"/>
        <v>43726</v>
      </c>
      <c r="S55" s="1">
        <f t="shared" si="15"/>
        <v>43727</v>
      </c>
      <c r="T55" s="1">
        <f t="shared" si="15"/>
        <v>43728</v>
      </c>
      <c r="U55" s="1">
        <f t="shared" si="15"/>
        <v>43729</v>
      </c>
      <c r="V55" s="1">
        <f t="shared" si="15"/>
        <v>43730</v>
      </c>
      <c r="W55" s="1">
        <f t="shared" si="15"/>
        <v>43731</v>
      </c>
      <c r="X55" s="1">
        <f t="shared" si="15"/>
        <v>43732</v>
      </c>
      <c r="Y55" s="1">
        <f t="shared" si="15"/>
        <v>43733</v>
      </c>
      <c r="Z55" s="1">
        <f t="shared" si="15"/>
        <v>43734</v>
      </c>
      <c r="AA55" s="1">
        <f t="shared" si="15"/>
        <v>43735</v>
      </c>
      <c r="AB55" s="1">
        <f t="shared" si="15"/>
        <v>43736</v>
      </c>
      <c r="AC55" s="1">
        <f t="shared" si="15"/>
        <v>43737</v>
      </c>
      <c r="AD55" s="1">
        <f t="shared" si="15"/>
        <v>43738</v>
      </c>
      <c r="AE55" s="1">
        <f t="shared" si="15"/>
        <v>43739</v>
      </c>
      <c r="AF55" s="1">
        <f t="shared" si="15"/>
        <v>43740</v>
      </c>
      <c r="AG55" s="1">
        <f t="shared" si="15"/>
        <v>43741</v>
      </c>
      <c r="AH55" s="1">
        <f t="shared" si="15"/>
        <v>43742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>
        <f t="shared" si="21"/>
        <v>0.5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05</v>
      </c>
      <c r="F72" t="str">
        <f t="shared" ref="F72:AH72" si="24">TEXT(F55,"dd")</f>
        <v>06</v>
      </c>
      <c r="G72" t="str">
        <f t="shared" si="24"/>
        <v>07</v>
      </c>
      <c r="H72" t="str">
        <f t="shared" si="24"/>
        <v>08</v>
      </c>
      <c r="I72" t="str">
        <f t="shared" si="24"/>
        <v>09</v>
      </c>
      <c r="J72" t="str">
        <f t="shared" si="24"/>
        <v>10</v>
      </c>
      <c r="K72" t="str">
        <f t="shared" si="24"/>
        <v>11</v>
      </c>
      <c r="L72" t="str">
        <f t="shared" si="24"/>
        <v>12</v>
      </c>
      <c r="M72" t="str">
        <f t="shared" si="24"/>
        <v>13</v>
      </c>
      <c r="N72" t="str">
        <f t="shared" si="24"/>
        <v>14</v>
      </c>
      <c r="O72" t="str">
        <f t="shared" si="24"/>
        <v>15</v>
      </c>
      <c r="P72" t="str">
        <f t="shared" si="24"/>
        <v>16</v>
      </c>
      <c r="Q72" t="str">
        <f t="shared" si="24"/>
        <v>17</v>
      </c>
      <c r="R72" t="str">
        <f t="shared" si="24"/>
        <v>18</v>
      </c>
      <c r="S72" t="str">
        <f t="shared" si="24"/>
        <v>19</v>
      </c>
      <c r="T72" t="str">
        <f t="shared" si="24"/>
        <v>20</v>
      </c>
      <c r="U72" t="str">
        <f t="shared" si="24"/>
        <v>21</v>
      </c>
      <c r="V72" t="str">
        <f t="shared" si="24"/>
        <v>22</v>
      </c>
      <c r="W72" t="str">
        <f t="shared" si="24"/>
        <v>23</v>
      </c>
      <c r="X72" t="str">
        <f t="shared" si="24"/>
        <v>24</v>
      </c>
      <c r="Y72" t="str">
        <f t="shared" si="24"/>
        <v>25</v>
      </c>
      <c r="Z72" t="str">
        <f t="shared" si="24"/>
        <v>26</v>
      </c>
      <c r="AA72" t="str">
        <f t="shared" si="24"/>
        <v>27</v>
      </c>
      <c r="AB72" t="str">
        <f t="shared" si="24"/>
        <v>28</v>
      </c>
      <c r="AC72" t="str">
        <f t="shared" si="24"/>
        <v>29</v>
      </c>
      <c r="AD72" t="str">
        <f t="shared" si="24"/>
        <v>30</v>
      </c>
      <c r="AE72" t="str">
        <f t="shared" si="24"/>
        <v>01</v>
      </c>
      <c r="AF72" t="str">
        <f t="shared" si="24"/>
        <v>02</v>
      </c>
      <c r="AG72" t="str">
        <f t="shared" si="24"/>
        <v>03</v>
      </c>
      <c r="AH72" t="str">
        <f t="shared" si="24"/>
        <v>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2019-11-17T00:17:55Z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