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slicers/slicer2.xml" ContentType="application/vnd.ms-excel.slicer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BB1\Desktop\업무\연구비자동화\KISS-\test\"/>
    </mc:Choice>
  </mc:AlternateContent>
  <xr:revisionPtr revIDLastSave="0" documentId="13_ncr:1_{A7BEBF3D-986F-40EA-B44F-6C0737AC1541}" xr6:coauthVersionLast="47" xr6:coauthVersionMax="47" xr10:uidLastSave="{00000000-0000-0000-0000-000000000000}"/>
  <bookViews>
    <workbookView xWindow="28680" yWindow="-120" windowWidth="29040" windowHeight="15720" activeTab="8" xr2:uid="{00000000-000D-0000-FFFF-FFFF00000000}"/>
  </bookViews>
  <sheets>
    <sheet name="대시보드" sheetId="1" r:id="rId1"/>
    <sheet name="총액" sheetId="2" r:id="rId2"/>
    <sheet name="사업비" sheetId="3" r:id="rId3"/>
    <sheet name="연구비" sheetId="4" r:id="rId4"/>
    <sheet name="집행관리(사업비)" sheetId="5" r:id="rId5"/>
    <sheet name="집행관리(연구비)" sheetId="6" r:id="rId6"/>
    <sheet name="예산분석" sheetId="7" r:id="rId7"/>
    <sheet name="연도별예산데이터" sheetId="9" r:id="rId8"/>
    <sheet name="예산분석데이터" sheetId="8" r:id="rId9"/>
  </sheets>
  <definedNames>
    <definedName name="슬라이서_연도">#N/A</definedName>
    <definedName name="슬라이서_예산과목">#N/A</definedName>
    <definedName name="슬라이서_예산과목1">#N/A</definedName>
    <definedName name="슬라이서_특성">#N/A</definedName>
  </definedNames>
  <calcPr calcId="191029"/>
  <pivotCaches>
    <pivotCache cacheId="0" r:id="rId10"/>
    <pivotCache cacheId="1" r:id="rId11"/>
  </pivotCaches>
  <extLst>
    <ext xmlns:x14="http://schemas.microsoft.com/office/spreadsheetml/2009/9/main" uri="{BBE1A952-AA13-448e-AADC-164F8A28A991}">
      <x14:slicerCaches>
        <x14:slicerCache r:id="rId12"/>
        <x14:slicerCache r:id="rId13"/>
        <x14:slicerCache r:id="rId14"/>
        <x14:slicerCache r:id="rId15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0" i="4" l="1"/>
  <c r="F140" i="4"/>
  <c r="G139" i="4"/>
  <c r="F139" i="4"/>
  <c r="G138" i="4"/>
  <c r="F138" i="4"/>
  <c r="G137" i="4"/>
  <c r="F137" i="4"/>
  <c r="G136" i="4"/>
  <c r="F136" i="4"/>
  <c r="G135" i="4"/>
  <c r="F135" i="4"/>
  <c r="G134" i="4"/>
  <c r="F134" i="4"/>
  <c r="G133" i="4"/>
  <c r="F133" i="4"/>
  <c r="G132" i="4"/>
  <c r="F132" i="4"/>
  <c r="G131" i="4"/>
  <c r="F131" i="4"/>
  <c r="G130" i="4"/>
  <c r="F130" i="4"/>
  <c r="G129" i="4"/>
  <c r="F129" i="4"/>
  <c r="G128" i="4"/>
  <c r="F128" i="4"/>
  <c r="G127" i="4"/>
  <c r="F127" i="4"/>
  <c r="G126" i="4"/>
  <c r="F126" i="4"/>
  <c r="G125" i="4"/>
  <c r="F125" i="4"/>
  <c r="G124" i="4"/>
  <c r="F124" i="4"/>
  <c r="G123" i="4"/>
  <c r="F123" i="4"/>
  <c r="G122" i="4"/>
  <c r="F122" i="4"/>
  <c r="G121" i="4"/>
  <c r="F121" i="4"/>
  <c r="G120" i="4"/>
  <c r="F120" i="4"/>
  <c r="G119" i="4"/>
  <c r="F119" i="4"/>
  <c r="G118" i="4"/>
  <c r="F118" i="4"/>
  <c r="G117" i="4"/>
  <c r="F117" i="4"/>
  <c r="G116" i="4"/>
  <c r="F116" i="4"/>
  <c r="G115" i="4"/>
  <c r="F115" i="4"/>
  <c r="G114" i="4"/>
  <c r="F114" i="4"/>
  <c r="G113" i="4"/>
  <c r="F113" i="4"/>
  <c r="G112" i="4"/>
  <c r="F112" i="4"/>
  <c r="G111" i="4"/>
  <c r="F111" i="4"/>
  <c r="G110" i="4"/>
  <c r="F110" i="4"/>
  <c r="G109" i="4"/>
  <c r="F109" i="4"/>
  <c r="G108" i="4"/>
  <c r="F108" i="4"/>
  <c r="G107" i="4"/>
  <c r="F107" i="4"/>
  <c r="G106" i="4"/>
  <c r="F106" i="4"/>
  <c r="G105" i="4"/>
  <c r="F105" i="4"/>
  <c r="G104" i="4"/>
  <c r="F104" i="4"/>
  <c r="G103" i="4"/>
  <c r="F103" i="4"/>
  <c r="G102" i="4"/>
  <c r="F102" i="4"/>
  <c r="G101" i="4"/>
  <c r="F101" i="4"/>
  <c r="G100" i="4"/>
  <c r="F100" i="4"/>
  <c r="G99" i="4"/>
  <c r="F99" i="4"/>
  <c r="G98" i="4"/>
  <c r="F98" i="4"/>
  <c r="G97" i="4"/>
  <c r="F97" i="4"/>
  <c r="G96" i="4"/>
  <c r="F96" i="4"/>
  <c r="G95" i="4"/>
  <c r="F95" i="4"/>
  <c r="G94" i="4"/>
  <c r="F94" i="4"/>
  <c r="G93" i="4"/>
  <c r="F93" i="4"/>
  <c r="G92" i="4"/>
  <c r="F92" i="4"/>
  <c r="G91" i="4"/>
  <c r="F91" i="4"/>
  <c r="G90" i="4"/>
  <c r="F90" i="4"/>
  <c r="G89" i="4"/>
  <c r="F89" i="4"/>
  <c r="G88" i="4"/>
  <c r="F88" i="4"/>
  <c r="G87" i="4"/>
  <c r="F87" i="4"/>
  <c r="G86" i="4"/>
  <c r="F86" i="4"/>
  <c r="G85" i="4"/>
  <c r="F85" i="4"/>
  <c r="G84" i="4"/>
  <c r="F84" i="4"/>
  <c r="G83" i="4"/>
  <c r="F83" i="4"/>
  <c r="G82" i="4"/>
  <c r="F82" i="4"/>
  <c r="G81" i="4"/>
  <c r="F81" i="4"/>
  <c r="G80" i="4"/>
  <c r="F80" i="4"/>
  <c r="G79" i="4"/>
  <c r="F79" i="4"/>
  <c r="G78" i="4"/>
  <c r="F78" i="4"/>
  <c r="G77" i="4"/>
  <c r="F77" i="4"/>
  <c r="G76" i="4"/>
  <c r="F76" i="4"/>
  <c r="G75" i="4"/>
  <c r="F75" i="4"/>
  <c r="G74" i="4"/>
  <c r="F74" i="4"/>
  <c r="G73" i="4"/>
  <c r="F73" i="4"/>
  <c r="G72" i="4"/>
  <c r="F72" i="4"/>
  <c r="G71" i="4"/>
  <c r="F71" i="4"/>
  <c r="G70" i="4"/>
  <c r="F70" i="4"/>
  <c r="G69" i="4"/>
  <c r="F69" i="4"/>
  <c r="G68" i="4"/>
  <c r="F68" i="4"/>
  <c r="G67" i="4"/>
  <c r="F67" i="4"/>
  <c r="G66" i="4"/>
  <c r="F66" i="4"/>
  <c r="G65" i="4"/>
  <c r="F65" i="4"/>
  <c r="G64" i="4"/>
  <c r="F64" i="4"/>
  <c r="G63" i="4"/>
  <c r="F63" i="4"/>
  <c r="G62" i="4"/>
  <c r="F62" i="4"/>
  <c r="G61" i="4"/>
  <c r="F61" i="4"/>
  <c r="G60" i="4"/>
  <c r="F60" i="4"/>
  <c r="G59" i="4"/>
  <c r="F59" i="4"/>
  <c r="G58" i="4"/>
  <c r="F58" i="4"/>
  <c r="G57" i="4"/>
  <c r="F57" i="4"/>
  <c r="G56" i="4"/>
  <c r="F56" i="4"/>
  <c r="G55" i="4"/>
  <c r="F55" i="4"/>
  <c r="G54" i="4"/>
  <c r="F54" i="4"/>
  <c r="G53" i="4"/>
  <c r="F53" i="4"/>
  <c r="G52" i="4"/>
  <c r="F52" i="4"/>
  <c r="G51" i="4"/>
  <c r="F51" i="4"/>
  <c r="G50" i="4"/>
  <c r="F50" i="4"/>
  <c r="G49" i="4"/>
  <c r="F49" i="4"/>
  <c r="G48" i="4"/>
  <c r="F48" i="4"/>
  <c r="G47" i="4"/>
  <c r="F47" i="4"/>
  <c r="G46" i="4"/>
  <c r="F46" i="4"/>
  <c r="G45" i="4"/>
  <c r="F45" i="4"/>
  <c r="G44" i="4"/>
  <c r="F44" i="4"/>
  <c r="G43" i="4"/>
  <c r="F43" i="4"/>
  <c r="G42" i="4"/>
  <c r="F42" i="4"/>
  <c r="G41" i="4"/>
  <c r="F41" i="4"/>
  <c r="G40" i="4"/>
  <c r="F40" i="4"/>
  <c r="G39" i="4"/>
  <c r="F39" i="4"/>
  <c r="G38" i="4"/>
  <c r="F38" i="4"/>
  <c r="G37" i="4"/>
  <c r="F37" i="4"/>
  <c r="G36" i="4"/>
  <c r="F36" i="4"/>
  <c r="G35" i="4"/>
  <c r="F35" i="4"/>
  <c r="G34" i="4"/>
  <c r="F34" i="4"/>
  <c r="G33" i="4"/>
  <c r="F33" i="4"/>
  <c r="G32" i="4"/>
  <c r="F32" i="4"/>
  <c r="G31" i="4"/>
  <c r="F31" i="4"/>
  <c r="G30" i="4"/>
  <c r="F30" i="4"/>
  <c r="G29" i="4"/>
  <c r="F29" i="4"/>
  <c r="G28" i="4"/>
  <c r="F28" i="4"/>
  <c r="G27" i="4"/>
  <c r="F27" i="4"/>
  <c r="G25" i="4"/>
  <c r="E25" i="4"/>
  <c r="D25" i="4"/>
  <c r="F25" i="4" s="1"/>
  <c r="E24" i="4"/>
  <c r="D24" i="4"/>
  <c r="G24" i="4" s="1"/>
  <c r="G23" i="4"/>
  <c r="E23" i="4"/>
  <c r="D23" i="4"/>
  <c r="F23" i="4" s="1"/>
  <c r="E22" i="4"/>
  <c r="D22" i="4"/>
  <c r="G22" i="4" s="1"/>
  <c r="E21" i="4"/>
  <c r="D21" i="4"/>
  <c r="G21" i="4" s="1"/>
  <c r="G20" i="4"/>
  <c r="E20" i="4"/>
  <c r="D20" i="4"/>
  <c r="F20" i="4" s="1"/>
  <c r="E19" i="4"/>
  <c r="D19" i="4"/>
  <c r="G19" i="4" s="1"/>
  <c r="G18" i="4"/>
  <c r="E18" i="4"/>
  <c r="D18" i="4"/>
  <c r="F18" i="4" s="1"/>
  <c r="E17" i="4"/>
  <c r="D17" i="4"/>
  <c r="G17" i="4" s="1"/>
  <c r="E16" i="4"/>
  <c r="D16" i="4"/>
  <c r="G16" i="4" s="1"/>
  <c r="G15" i="4"/>
  <c r="E15" i="4"/>
  <c r="D15" i="4"/>
  <c r="F15" i="4" s="1"/>
  <c r="E14" i="4"/>
  <c r="D14" i="4"/>
  <c r="G14" i="4" s="1"/>
  <c r="G13" i="4"/>
  <c r="E13" i="4"/>
  <c r="D13" i="4"/>
  <c r="F13" i="4" s="1"/>
  <c r="E12" i="4"/>
  <c r="D12" i="4"/>
  <c r="G12" i="4" s="1"/>
  <c r="E11" i="4"/>
  <c r="D11" i="4"/>
  <c r="G11" i="4" s="1"/>
  <c r="G10" i="4"/>
  <c r="E10" i="4"/>
  <c r="D10" i="4"/>
  <c r="F10" i="4" s="1"/>
  <c r="E9" i="4"/>
  <c r="D9" i="4"/>
  <c r="G9" i="4" s="1"/>
  <c r="G8" i="4"/>
  <c r="E8" i="4"/>
  <c r="D8" i="4"/>
  <c r="F8" i="4" s="1"/>
  <c r="E7" i="4"/>
  <c r="D7" i="4"/>
  <c r="G7" i="4" s="1"/>
  <c r="E6" i="4"/>
  <c r="E26" i="4" s="1"/>
  <c r="D6" i="4"/>
  <c r="G6" i="4" s="1"/>
  <c r="G5" i="4"/>
  <c r="E5" i="4"/>
  <c r="D5" i="4"/>
  <c r="F5" i="4" s="1"/>
  <c r="E4" i="4"/>
  <c r="D4" i="4"/>
  <c r="G4" i="4" s="1"/>
  <c r="G3" i="4"/>
  <c r="E3" i="4"/>
  <c r="D3" i="4"/>
  <c r="F3" i="4" s="1"/>
  <c r="G2" i="4"/>
  <c r="F2" i="4"/>
  <c r="E23" i="3"/>
  <c r="D23" i="3"/>
  <c r="G23" i="3" s="1"/>
  <c r="G22" i="3"/>
  <c r="F22" i="3"/>
  <c r="G21" i="3"/>
  <c r="F21" i="3"/>
  <c r="G20" i="3"/>
  <c r="F20" i="3"/>
  <c r="G19" i="3"/>
  <c r="F19" i="3"/>
  <c r="G18" i="3"/>
  <c r="F18" i="3"/>
  <c r="G17" i="3"/>
  <c r="F17" i="3"/>
  <c r="G16" i="3"/>
  <c r="F16" i="3"/>
  <c r="G15" i="3"/>
  <c r="F15" i="3"/>
  <c r="G14" i="3"/>
  <c r="F14" i="3"/>
  <c r="G13" i="3"/>
  <c r="F13" i="3"/>
  <c r="G12" i="3"/>
  <c r="F12" i="3"/>
  <c r="G11" i="3"/>
  <c r="F11" i="3"/>
  <c r="G10" i="3"/>
  <c r="F10" i="3"/>
  <c r="G9" i="3"/>
  <c r="F9" i="3"/>
  <c r="G8" i="3"/>
  <c r="F8" i="3"/>
  <c r="G7" i="3"/>
  <c r="F7" i="3"/>
  <c r="G6" i="3"/>
  <c r="F6" i="3"/>
  <c r="G5" i="3"/>
  <c r="F5" i="3"/>
  <c r="G4" i="3"/>
  <c r="F4" i="3"/>
  <c r="G3" i="3"/>
  <c r="F3" i="3"/>
  <c r="G2" i="3"/>
  <c r="F2" i="3"/>
  <c r="F23" i="3" s="1"/>
  <c r="H23" i="2"/>
  <c r="F23" i="2"/>
  <c r="C22" i="1" s="1"/>
  <c r="E23" i="2"/>
  <c r="C21" i="1" s="1"/>
  <c r="D23" i="2"/>
  <c r="H22" i="2"/>
  <c r="G22" i="2"/>
  <c r="H21" i="2"/>
  <c r="H46" i="1" s="1"/>
  <c r="G21" i="2"/>
  <c r="G46" i="1" s="1"/>
  <c r="H20" i="2"/>
  <c r="G20" i="2"/>
  <c r="H19" i="2"/>
  <c r="G19" i="2"/>
  <c r="H18" i="2"/>
  <c r="G18" i="2"/>
  <c r="G43" i="1" s="1"/>
  <c r="H17" i="2"/>
  <c r="G17" i="2"/>
  <c r="H16" i="2"/>
  <c r="H41" i="1" s="1"/>
  <c r="G16" i="2"/>
  <c r="G41" i="1" s="1"/>
  <c r="H15" i="2"/>
  <c r="H40" i="1" s="1"/>
  <c r="G15" i="2"/>
  <c r="G40" i="1" s="1"/>
  <c r="H14" i="2"/>
  <c r="G14" i="2"/>
  <c r="H13" i="2"/>
  <c r="G13" i="2"/>
  <c r="H12" i="2"/>
  <c r="G12" i="2"/>
  <c r="H11" i="2"/>
  <c r="H36" i="1" s="1"/>
  <c r="G11" i="2"/>
  <c r="G36" i="1" s="1"/>
  <c r="H10" i="2"/>
  <c r="G10" i="2"/>
  <c r="H9" i="2"/>
  <c r="G9" i="2"/>
  <c r="H8" i="2"/>
  <c r="G8" i="2"/>
  <c r="G33" i="1" s="1"/>
  <c r="H7" i="2"/>
  <c r="G7" i="2"/>
  <c r="H6" i="2"/>
  <c r="H31" i="1" s="1"/>
  <c r="G6" i="2"/>
  <c r="G31" i="1" s="1"/>
  <c r="H5" i="2"/>
  <c r="H30" i="1" s="1"/>
  <c r="G5" i="2"/>
  <c r="G30" i="1" s="1"/>
  <c r="H4" i="2"/>
  <c r="G4" i="2"/>
  <c r="H3" i="2"/>
  <c r="G3" i="2"/>
  <c r="H2" i="2"/>
  <c r="G2" i="2"/>
  <c r="G23" i="2" s="1"/>
  <c r="H47" i="1"/>
  <c r="G47" i="1"/>
  <c r="F47" i="1"/>
  <c r="E47" i="1"/>
  <c r="F46" i="1"/>
  <c r="E46" i="1"/>
  <c r="H45" i="1"/>
  <c r="G45" i="1"/>
  <c r="F45" i="1"/>
  <c r="E45" i="1"/>
  <c r="H44" i="1"/>
  <c r="G44" i="1"/>
  <c r="F44" i="1"/>
  <c r="E44" i="1"/>
  <c r="H43" i="1"/>
  <c r="F43" i="1"/>
  <c r="E43" i="1"/>
  <c r="H42" i="1"/>
  <c r="G42" i="1"/>
  <c r="F42" i="1"/>
  <c r="E42" i="1"/>
  <c r="F41" i="1"/>
  <c r="E41" i="1"/>
  <c r="F40" i="1"/>
  <c r="E40" i="1"/>
  <c r="H39" i="1"/>
  <c r="G39" i="1"/>
  <c r="F39" i="1"/>
  <c r="E39" i="1"/>
  <c r="H38" i="1"/>
  <c r="G38" i="1"/>
  <c r="F38" i="1"/>
  <c r="E38" i="1"/>
  <c r="H37" i="1"/>
  <c r="G37" i="1"/>
  <c r="F37" i="1"/>
  <c r="E37" i="1"/>
  <c r="F36" i="1"/>
  <c r="E36" i="1"/>
  <c r="H35" i="1"/>
  <c r="G35" i="1"/>
  <c r="F35" i="1"/>
  <c r="E35" i="1"/>
  <c r="H34" i="1"/>
  <c r="G34" i="1"/>
  <c r="F34" i="1"/>
  <c r="E34" i="1"/>
  <c r="H33" i="1"/>
  <c r="F33" i="1"/>
  <c r="E33" i="1"/>
  <c r="H32" i="1"/>
  <c r="G32" i="1"/>
  <c r="F32" i="1"/>
  <c r="E32" i="1"/>
  <c r="F31" i="1"/>
  <c r="E31" i="1"/>
  <c r="F30" i="1"/>
  <c r="E30" i="1"/>
  <c r="H29" i="1"/>
  <c r="G29" i="1"/>
  <c r="F29" i="1"/>
  <c r="E29" i="1"/>
  <c r="H28" i="1"/>
  <c r="G28" i="1"/>
  <c r="F28" i="1"/>
  <c r="E28" i="1"/>
  <c r="H27" i="1"/>
  <c r="G27" i="1"/>
  <c r="F27" i="1"/>
  <c r="E27" i="1"/>
  <c r="C17" i="1"/>
  <c r="C16" i="1"/>
  <c r="C15" i="1"/>
  <c r="H9" i="1"/>
  <c r="F9" i="1"/>
  <c r="D9" i="1"/>
  <c r="E5" i="1"/>
  <c r="C23" i="1" l="1"/>
  <c r="J9" i="1"/>
  <c r="F4" i="4"/>
  <c r="F26" i="4" s="1"/>
  <c r="F9" i="4"/>
  <c r="F14" i="4"/>
  <c r="F19" i="4"/>
  <c r="F24" i="4"/>
  <c r="B9" i="1"/>
  <c r="D26" i="4"/>
  <c r="G26" i="4" s="1"/>
  <c r="F11" i="4"/>
  <c r="F21" i="4"/>
  <c r="F7" i="4"/>
  <c r="F6" i="4"/>
  <c r="F16" i="4"/>
  <c r="F17" i="4"/>
  <c r="F22" i="4"/>
  <c r="F12" i="4"/>
</calcChain>
</file>

<file path=xl/sharedStrings.xml><?xml version="1.0" encoding="utf-8"?>
<sst xmlns="http://schemas.openxmlformats.org/spreadsheetml/2006/main" count="993" uniqueCount="156">
  <si>
    <t>업데이트: 2025-09-11</t>
  </si>
  <si>
    <t>2025 차세대 국가대표 스포츠과학지원 사업 예산 현황</t>
  </si>
  <si>
    <t>실시간 예산 집행 현황 및 KPI 지표 | Executive Dashboard</t>
  </si>
  <si>
    <t>사업기간</t>
  </si>
  <si>
    <t>2025.03.01 ~ 2026.02.28</t>
  </si>
  <si>
    <t>총예산</t>
  </si>
  <si>
    <t>사업진행률</t>
  </si>
  <si>
    <t>"53.3%"</t>
  </si>
  <si>
    <t>핵심 성과 지표 (KPI)</t>
  </si>
  <si>
    <t>총액 집행률</t>
  </si>
  <si>
    <t>인건비제외 집행률</t>
  </si>
  <si>
    <t>센터 집행률</t>
  </si>
  <si>
    <t>심층연구 집행률</t>
  </si>
  <si>
    <t>예산 잔액</t>
  </si>
  <si>
    <t>데이터 시각화 차트</t>
  </si>
  <si>
    <t>집행률</t>
  </si>
  <si>
    <t>집행률 비교</t>
  </si>
  <si>
    <t>예산 배분 현황</t>
  </si>
  <si>
    <t>구분</t>
  </si>
  <si>
    <t>집행률(%)</t>
  </si>
  <si>
    <t>총액</t>
  </si>
  <si>
    <t>센터</t>
  </si>
  <si>
    <t>심층연구</t>
  </si>
  <si>
    <t>예산 배분</t>
  </si>
  <si>
    <t>금액</t>
  </si>
  <si>
    <t>예산잔액</t>
  </si>
  <si>
    <t>예산과목별 지표</t>
  </si>
  <si>
    <t>예산목</t>
  </si>
  <si>
    <t>세목</t>
  </si>
  <si>
    <t>예산과목</t>
  </si>
  <si>
    <t>예산금액</t>
  </si>
  <si>
    <t>지출액</t>
  </si>
  <si>
    <t>인건비</t>
  </si>
  <si>
    <t>일용임금</t>
  </si>
  <si>
    <t>민간이전</t>
  </si>
  <si>
    <t>고용부담금</t>
  </si>
  <si>
    <t>일용직 고용부담금</t>
  </si>
  <si>
    <t>운영비</t>
  </si>
  <si>
    <t>일반수용비</t>
  </si>
  <si>
    <t>지급수수료</t>
  </si>
  <si>
    <t>도서인쇄비</t>
  </si>
  <si>
    <t>소모품비</t>
  </si>
  <si>
    <t>홍보비</t>
  </si>
  <si>
    <t>공공요금및제세</t>
  </si>
  <si>
    <t>제세공과금</t>
  </si>
  <si>
    <t>통신비</t>
  </si>
  <si>
    <t>보험료</t>
  </si>
  <si>
    <t>피복비</t>
  </si>
  <si>
    <t>임차료</t>
  </si>
  <si>
    <t>유류비</t>
  </si>
  <si>
    <t>시설장비유지비</t>
  </si>
  <si>
    <t>복리후생비</t>
  </si>
  <si>
    <t>급여성복리후생비(일용직)</t>
  </si>
  <si>
    <t>일용직 비급여성비용</t>
  </si>
  <si>
    <t>일반용역비</t>
  </si>
  <si>
    <t>행사비</t>
  </si>
  <si>
    <t>여비</t>
  </si>
  <si>
    <t>국내여비</t>
  </si>
  <si>
    <t>국외여비</t>
  </si>
  <si>
    <t>국외업무여비</t>
  </si>
  <si>
    <t>업무추진비</t>
  </si>
  <si>
    <t>사업추진비</t>
  </si>
  <si>
    <t>회의비</t>
  </si>
  <si>
    <t>총합</t>
  </si>
  <si>
    <t>연구개발비</t>
  </si>
  <si>
    <t>유형자산</t>
  </si>
  <si>
    <t>자산취득비</t>
  </si>
  <si>
    <t>AI</t>
  </si>
  <si>
    <t>박상헌</t>
  </si>
  <si>
    <t>근골격계</t>
  </si>
  <si>
    <t>박원일</t>
  </si>
  <si>
    <t>심리가이드북</t>
  </si>
  <si>
    <t>김영숙</t>
  </si>
  <si>
    <t>심리경향성</t>
  </si>
  <si>
    <t>김용세</t>
  </si>
  <si>
    <t>결의서</t>
  </si>
  <si>
    <t>발의일자</t>
  </si>
  <si>
    <t>번호</t>
  </si>
  <si>
    <t>적요</t>
  </si>
  <si>
    <t>작성자</t>
  </si>
  <si>
    <t>총지급액</t>
  </si>
  <si>
    <t>2025-06-04</t>
  </si>
  <si>
    <t>25 차세대 국내여비(제천기계체조)_박상헌(0606~07)</t>
  </si>
  <si>
    <t>조두현</t>
  </si>
  <si>
    <t>2025-06-05</t>
  </si>
  <si>
    <t>25 차세대 국내여비(주유/소년체전)_박상헌,김용세(0517~18)</t>
  </si>
  <si>
    <t>25 차세대 유류비(업무용차량)_조두현(5월)</t>
  </si>
  <si>
    <t>2025-06-09</t>
  </si>
  <si>
    <t>25 차세대 사업추진비(스쿼시심리상담)_현하경(0526)</t>
  </si>
  <si>
    <t>25 차세대 사업추진비(스쿼시심리상담)_박성무(0526)</t>
  </si>
  <si>
    <t>25 차세대 사업추진비(스쿼시심리상담)_백성현(0527)</t>
  </si>
  <si>
    <t>25 차세대 사업추진비(스쿼시심리상담)_박성무(0527)</t>
  </si>
  <si>
    <t>2025-06-10</t>
  </si>
  <si>
    <t>25 차세대 국내여비(인제레슬링)_김용세(0611)</t>
  </si>
  <si>
    <t>2025-06-12</t>
  </si>
  <si>
    <t>25 차세대 임차료(휴대용와이파이)_조두현(4월-5월)</t>
  </si>
  <si>
    <t>25 차세대 소모품비(체력지원)_조두현(0526)</t>
  </si>
  <si>
    <t>2025-06-18</t>
  </si>
  <si>
    <t>25 차세대 국외업무여비(베트남레슬링)_박원일,곽태진,박선재(0621~27)</t>
  </si>
  <si>
    <t>2025-06-19</t>
  </si>
  <si>
    <t>25 차세대 국외업무여비(숙박/베트남레슬링)_박원일,곽태진,박원일(0621~27)</t>
  </si>
  <si>
    <t>25 차세대 국외업무여비(항공권/베트남레슬링)_박원일,곽태진,박선재(0621~27)</t>
  </si>
  <si>
    <t>2025-06-23</t>
  </si>
  <si>
    <t>25 차세대 지급수수료(조달수수료)_조두현(0610)</t>
  </si>
  <si>
    <t>2025-06-27</t>
  </si>
  <si>
    <t>25 차세대 국내여비(필드하키)_홍영표외6명(0630~0702)</t>
  </si>
  <si>
    <t>2025-07-01</t>
  </si>
  <si>
    <t>25 차세대 국내여비(주유/제천기계체조)_박상헌(0606~07)</t>
  </si>
  <si>
    <t>2025-07-02</t>
  </si>
  <si>
    <t>25 차세대 시설장비유지비(모니터)_조두현(0630)</t>
  </si>
  <si>
    <t>2025-07-03</t>
  </si>
  <si>
    <t>25 차세대 지급수수료(차량관리)_조두현(0625)</t>
  </si>
  <si>
    <t>25 차세대 지급수수료(다이렉트센드)_조두현(0612)</t>
  </si>
  <si>
    <t>25 차세대 소모품비(칼라콘)_조두현(0604)</t>
  </si>
  <si>
    <t>25 차세대 사업추진비(생수)_조두현(0624)</t>
  </si>
  <si>
    <t>25 차세대 소모품비(차량용품)_조두현(0624)</t>
  </si>
  <si>
    <t>25 차세대 소모품비(선풍기)_조두현(0624)</t>
  </si>
  <si>
    <t>2025-07-04</t>
  </si>
  <si>
    <t>25 차세대 일반용역비(G클라우드)_조두현(6월)</t>
  </si>
  <si>
    <t>25 차세대 국외업무여비(보험/베트남레슬링)_박원일,곽태진,박선재(0621~27)</t>
  </si>
  <si>
    <t>25 차세대 일반용역비(정보넷)_조두현(6월)</t>
  </si>
  <si>
    <t>25 차세대 국내여비(숙박/필드하키)_홍영표외6명(0701~0702)</t>
  </si>
  <si>
    <t>25 차세대 국내여비(숙박/필드하키)_홍영표외6명(0630~0701)</t>
  </si>
  <si>
    <t>2025-07-07</t>
  </si>
  <si>
    <t>25 차세대 지급수수료(용달/레슬링)_조두현(0604~18)</t>
  </si>
  <si>
    <t>25 차세대 사업추진비(배드민턴지도자협의)_김용세(0612)</t>
  </si>
  <si>
    <t>25 차세대 사업추진비(업무협의)_김용세(0604)</t>
  </si>
  <si>
    <t>25 차세대 임차료(휴대용와이파이)_조두현(5월-6월)</t>
  </si>
  <si>
    <t>25 차세대 사업추진비(지원논의)_길세기(0619)</t>
  </si>
  <si>
    <t>25 차세대 유류비(업무용차량)_조두현(6월)</t>
  </si>
  <si>
    <t>2025-07-08</t>
  </si>
  <si>
    <t>25 차세대 국내여비(주유/인제레슬링)_김용세(0611)</t>
  </si>
  <si>
    <t>연구자</t>
  </si>
  <si>
    <t>반영일</t>
  </si>
  <si>
    <t>25 심층연구(심리경향성) 지급수수료(자문회의)_김용세</t>
  </si>
  <si>
    <t>25 심층연구(AI) 지급수수료(공동연구수당)_박상헌(3/3)</t>
  </si>
  <si>
    <t>25 심층연구(AI) 지급수수료(자료처리요원)_박상헌(3/3)</t>
  </si>
  <si>
    <t>25 심층연구(AI) 회의비(프로그램개발)_박상헌(1011)</t>
  </si>
  <si>
    <t>25 심층연구(심리경향성) 회의비(업무협의)_김용세(1002)</t>
  </si>
  <si>
    <t>25 심층연구(근골격계) 지급수수료(채용)_박원일(1030)</t>
  </si>
  <si>
    <t>25 심층연구(AI) 소모품비(연구관리)_박상헌(1031)</t>
  </si>
  <si>
    <t>25 심층연구(AI) 회의비(연구관리)_박상헌(1030)</t>
  </si>
  <si>
    <t>25 심층연구(심리가이드북) 도서인쇄비(책자)_김영숙(1219)</t>
  </si>
  <si>
    <t>25 심층연구(근골격계) 회의비(결과보고)_박원일(0116)</t>
  </si>
  <si>
    <t>25 심층연구(근골격계) 회의비(연구보완)_박원일(0117)</t>
  </si>
  <si>
    <t>특성</t>
  </si>
  <si>
    <t>값</t>
  </si>
  <si>
    <t>행 레이블</t>
  </si>
  <si>
    <t>열 레이블</t>
  </si>
  <si>
    <t>값 합계</t>
  </si>
  <si>
    <t>연도</t>
  </si>
  <si>
    <t>재료비</t>
  </si>
  <si>
    <t>예산금액 합계</t>
  </si>
  <si>
    <t>📊 연도별 예산 비교 분석</t>
  </si>
  <si>
    <t>연도별 예산과목별 예산금액을 비교분석할 수 있습니다.</t>
  </si>
  <si>
    <t>※ 우측 슬라이서를 사용하여 특정 예산과목이나 연도를 필터링할 수 있습니다.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</si>
</sst>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>
    <font>
      <sz val="11"/>
      <color theme="1"/>
      <name val="맑은 고딕"/>
      <family val="2"/>
      <scheme val="minor"/>
    </font>
    <font>
      <b/>
      <sz val="32"/>
      <color rgb="FFC0C0C0"/>
      <name val="맑은 고딕"/>
      <family val="3"/>
      <charset val="129"/>
    </font>
    <font>
      <i/>
      <sz val="14"/>
      <color rgb="FFE5E7EB"/>
      <name val="맑은 고딕"/>
      <family val="3"/>
      <charset val="129"/>
    </font>
    <font>
      <sz val="10"/>
      <color rgb="FFE5E7EB"/>
      <name val="맑은 고딕"/>
      <family val="3"/>
      <charset val="129"/>
    </font>
    <font>
      <b/>
      <sz val="11"/>
      <color rgb="FFFFFFFF"/>
      <name val="맑은 고딕"/>
      <family val="3"/>
      <charset val="129"/>
    </font>
    <font>
      <sz val="11"/>
      <color rgb="FF3B82F6"/>
      <name val="맑은 고딕"/>
      <family val="3"/>
      <charset val="129"/>
    </font>
    <font>
      <sz val="11"/>
      <color rgb="FF10B981"/>
      <name val="맑은 고딕"/>
      <family val="3"/>
      <charset val="129"/>
    </font>
    <font>
      <sz val="11"/>
      <color rgb="FFF59E0B"/>
      <name val="맑은 고딕"/>
      <family val="3"/>
      <charset val="129"/>
    </font>
    <font>
      <b/>
      <sz val="18"/>
      <color rgb="FFC0C0C0"/>
      <name val="맑은 고딕"/>
      <family val="3"/>
      <charset val="129"/>
    </font>
    <font>
      <b/>
      <sz val="13"/>
      <color rgb="FFFFFFFF"/>
      <name val="맑은 고딕"/>
      <family val="3"/>
      <charset val="129"/>
    </font>
    <font>
      <b/>
      <sz val="18"/>
      <color rgb="FF10B981"/>
      <name val="맑은 고딕"/>
      <family val="3"/>
      <charset val="129"/>
    </font>
    <font>
      <b/>
      <sz val="18"/>
      <color rgb="FF3B82F6"/>
      <name val="맑은 고딕"/>
      <family val="3"/>
      <charset val="129"/>
    </font>
    <font>
      <b/>
      <sz val="18"/>
      <color rgb="FFF59E0B"/>
      <name val="맑은 고딕"/>
      <family val="3"/>
      <charset val="129"/>
    </font>
    <font>
      <b/>
      <sz val="16"/>
      <color rgb="FFC0C0C0"/>
      <name val="맑은 고딕"/>
      <family val="3"/>
      <charset val="129"/>
    </font>
    <font>
      <sz val="12"/>
      <color rgb="FFFFFFFF"/>
      <name val="맑은 고딕"/>
      <family val="3"/>
      <charset val="129"/>
    </font>
    <font>
      <sz val="11"/>
      <color rgb="FFFFFFFF"/>
      <name val="맑은 고딕"/>
      <family val="3"/>
      <charset val="129"/>
    </font>
    <font>
      <sz val="10"/>
      <color rgb="FFFFFFFF"/>
      <name val="맑은 고딕"/>
      <family val="3"/>
      <charset val="129"/>
    </font>
    <font>
      <b/>
      <sz val="11"/>
      <color rgb="FFFFFFFF"/>
      <name val="맑은 고딕"/>
      <family val="3"/>
      <charset val="129"/>
    </font>
    <font>
      <sz val="11"/>
      <name val="맑은 고딕"/>
      <family val="3"/>
      <charset val="129"/>
    </font>
    <font>
      <b/>
      <sz val="11"/>
      <color rgb="FFFFFFFF"/>
      <name val="맑은 고딕"/>
      <family val="3"/>
      <charset val="129"/>
    </font>
    <font>
      <b/>
      <sz val="11"/>
      <color rgb="FFFF0000"/>
      <name val="맑은 고딕"/>
      <family val="3"/>
      <charset val="129"/>
    </font>
    <font>
      <b/>
      <sz val="11"/>
      <color rgb="FF1F4E79"/>
      <name val="맑은 고딕"/>
      <family val="3"/>
      <charset val="129"/>
    </font>
    <font>
      <sz val="8"/>
      <name val="맑은 고딕"/>
      <family val="3"/>
      <charset val="129"/>
      <scheme val="minor"/>
    </font>
    <font>
      <b/>
      <sz val="16"/>
      <color rgb="FFB6752E"/>
      <name val="맑은 고딕"/>
      <family val="3"/>
      <charset val="129"/>
      <scheme val="minor"/>
    </font>
    <font>
      <sz val="11"/>
      <color rgb="FF595959"/>
      <name val="맑은 고딕"/>
      <family val="2"/>
      <scheme val="minor"/>
    </font>
    <font>
      <i/>
      <sz val="9"/>
      <color rgb="FF808080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rgb="FF1C1C1C"/>
        <bgColor rgb="FF1C1C1C"/>
      </patternFill>
    </fill>
    <fill>
      <patternFill patternType="solid">
        <fgColor rgb="FFC0C0C0"/>
        <bgColor rgb="FFC0C0C0"/>
      </patternFill>
    </fill>
    <fill>
      <patternFill patternType="solid">
        <fgColor rgb="FF404040"/>
        <bgColor rgb="FF404040"/>
      </patternFill>
    </fill>
    <fill>
      <patternFill patternType="solid">
        <fgColor rgb="FF366092"/>
        <bgColor rgb="FF366092"/>
      </patternFill>
    </fill>
    <fill>
      <patternFill patternType="solid">
        <fgColor rgb="FFFFE6E6"/>
        <bgColor rgb="FFFFE6E6"/>
      </patternFill>
    </fill>
    <fill>
      <patternFill patternType="solid">
        <fgColor rgb="FFD9E2F3"/>
        <bgColor rgb="FFD9E2F3"/>
      </patternFill>
    </fill>
  </fills>
  <borders count="10">
    <border>
      <left/>
      <right/>
      <top/>
      <bottom/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medium">
        <color rgb="FFC0C0C0"/>
      </left>
      <right style="medium">
        <color rgb="FFC0C0C0"/>
      </right>
      <top style="medium">
        <color rgb="FFC0C0C0"/>
      </top>
      <bottom style="medium">
        <color rgb="FFC0C0C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404040"/>
      </left>
      <right style="thin">
        <color rgb="FF404040"/>
      </right>
      <top style="thin">
        <color rgb="FF404040"/>
      </top>
      <bottom style="thin">
        <color rgb="FF40404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2" borderId="0" xfId="0" applyFill="1"/>
    <xf numFmtId="0" fontId="3" fillId="2" borderId="0" xfId="0" applyFont="1" applyFill="1" applyAlignment="1">
      <alignment horizontal="left" vertical="center"/>
    </xf>
    <xf numFmtId="0" fontId="4" fillId="4" borderId="3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8" fillId="2" borderId="0" xfId="0" applyFont="1" applyFill="1"/>
    <xf numFmtId="0" fontId="9" fillId="4" borderId="4" xfId="0" applyFont="1" applyFill="1" applyBorder="1" applyAlignment="1">
      <alignment horizontal="center" vertical="center"/>
    </xf>
    <xf numFmtId="0" fontId="10" fillId="4" borderId="4" xfId="0" applyFont="1" applyFill="1" applyBorder="1" applyAlignment="1">
      <alignment horizontal="center" vertical="center"/>
    </xf>
    <xf numFmtId="0" fontId="11" fillId="4" borderId="4" xfId="0" applyFont="1" applyFill="1" applyBorder="1" applyAlignment="1">
      <alignment horizontal="center" vertical="center"/>
    </xf>
    <xf numFmtId="0" fontId="12" fillId="4" borderId="4" xfId="0" applyFont="1" applyFill="1" applyBorder="1" applyAlignment="1">
      <alignment horizontal="center" vertical="center"/>
    </xf>
    <xf numFmtId="0" fontId="8" fillId="4" borderId="4" xfId="0" applyFont="1" applyFill="1" applyBorder="1" applyAlignment="1">
      <alignment horizontal="center" vertical="center"/>
    </xf>
    <xf numFmtId="0" fontId="13" fillId="2" borderId="0" xfId="0" applyFont="1" applyFill="1"/>
    <xf numFmtId="0" fontId="14" fillId="4" borderId="5" xfId="0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horizontal="center" vertical="center"/>
    </xf>
    <xf numFmtId="3" fontId="15" fillId="4" borderId="5" xfId="0" applyNumberFormat="1" applyFont="1" applyFill="1" applyBorder="1" applyAlignment="1">
      <alignment horizontal="center" vertical="center"/>
    </xf>
    <xf numFmtId="0" fontId="13" fillId="2" borderId="0" xfId="0" applyFont="1" applyFill="1" applyAlignment="1">
      <alignment horizontal="left" vertical="center"/>
    </xf>
    <xf numFmtId="0" fontId="16" fillId="4" borderId="5" xfId="0" applyFont="1" applyFill="1" applyBorder="1" applyAlignment="1">
      <alignment horizontal="center" vertical="center"/>
    </xf>
    <xf numFmtId="3" fontId="16" fillId="4" borderId="5" xfId="0" applyNumberFormat="1" applyFont="1" applyFill="1" applyBorder="1" applyAlignment="1">
      <alignment horizontal="center" vertical="center"/>
    </xf>
    <xf numFmtId="0" fontId="17" fillId="5" borderId="9" xfId="0" applyFont="1" applyFill="1" applyBorder="1" applyAlignment="1">
      <alignment horizontal="center" vertical="top"/>
    </xf>
    <xf numFmtId="0" fontId="0" fillId="0" borderId="9" xfId="0" applyBorder="1" applyAlignment="1">
      <alignment horizontal="left" vertical="center"/>
    </xf>
    <xf numFmtId="3" fontId="0" fillId="0" borderId="9" xfId="0" applyNumberFormat="1" applyBorder="1" applyAlignment="1">
      <alignment horizontal="right" vertical="center"/>
    </xf>
    <xf numFmtId="0" fontId="0" fillId="0" borderId="9" xfId="0" applyBorder="1" applyAlignment="1">
      <alignment horizontal="center" vertical="center"/>
    </xf>
    <xf numFmtId="0" fontId="19" fillId="5" borderId="9" xfId="0" applyFont="1" applyFill="1" applyBorder="1" applyAlignment="1">
      <alignment horizontal="center" vertical="center"/>
    </xf>
    <xf numFmtId="0" fontId="20" fillId="6" borderId="9" xfId="0" applyFont="1" applyFill="1" applyBorder="1" applyAlignment="1">
      <alignment horizontal="left" vertical="center"/>
    </xf>
    <xf numFmtId="3" fontId="20" fillId="6" borderId="9" xfId="0" applyNumberFormat="1" applyFont="1" applyFill="1" applyBorder="1" applyAlignment="1">
      <alignment horizontal="right" vertical="center"/>
    </xf>
    <xf numFmtId="0" fontId="20" fillId="6" borderId="9" xfId="0" applyFont="1" applyFill="1" applyBorder="1" applyAlignment="1">
      <alignment horizontal="center" vertical="center"/>
    </xf>
    <xf numFmtId="0" fontId="21" fillId="7" borderId="9" xfId="0" applyFont="1" applyFill="1" applyBorder="1" applyAlignment="1">
      <alignment horizontal="left" vertical="center"/>
    </xf>
    <xf numFmtId="3" fontId="21" fillId="7" borderId="9" xfId="0" applyNumberFormat="1" applyFont="1" applyFill="1" applyBorder="1" applyAlignment="1">
      <alignment horizontal="right" vertical="center"/>
    </xf>
    <xf numFmtId="0" fontId="21" fillId="7" borderId="9" xfId="0" applyFont="1" applyFill="1" applyBorder="1" applyAlignment="1">
      <alignment horizontal="center" vertical="center"/>
    </xf>
    <xf numFmtId="0" fontId="19" fillId="5" borderId="9" xfId="0" applyFont="1" applyFill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23" fillId="2" borderId="0" xfId="0" applyFont="1" applyFill="1"/>
    <xf numFmtId="0" fontId="24" fillId="2" borderId="0" xfId="0" applyFont="1" applyFill="1"/>
    <xf numFmtId="0" fontId="25" fillId="2" borderId="0" xfId="0" applyFont="1" applyFill="1"/>
    <xf numFmtId="0" fontId="0" fillId="3" borderId="1" xfId="0" applyFill="1" applyBorder="1"/>
    <xf numFmtId="0" fontId="0" fillId="2" borderId="2" xfId="0" applyFill="1" applyBorder="1"/>
    <xf numFmtId="0" fontId="16" fillId="4" borderId="8" xfId="0" applyFont="1" applyFill="1" applyBorder="1" applyAlignment="1">
      <alignment horizontal="center" vertical="center"/>
    </xf>
    <xf numFmtId="0" fontId="0" fillId="2" borderId="7" xfId="0" applyFill="1" applyBorder="1"/>
    <xf numFmtId="0" fontId="0" fillId="3" borderId="0" xfId="0" applyFill="1"/>
    <xf numFmtId="0" fontId="0" fillId="0" borderId="0" xfId="0"/>
    <xf numFmtId="0" fontId="1" fillId="2" borderId="0" xfId="0" applyFont="1" applyFill="1" applyAlignment="1">
      <alignment horizontal="left" vertical="center"/>
    </xf>
    <xf numFmtId="0" fontId="0" fillId="2" borderId="0" xfId="0" applyFill="1"/>
    <xf numFmtId="0" fontId="0" fillId="2" borderId="6" xfId="0" applyFill="1" applyBorder="1"/>
    <xf numFmtId="0" fontId="2" fillId="2" borderId="0" xfId="0" applyFont="1" applyFill="1" applyAlignment="1">
      <alignment horizontal="left" vertical="center"/>
    </xf>
    <xf numFmtId="0" fontId="18" fillId="0" borderId="9" xfId="0" applyFont="1" applyBorder="1" applyAlignment="1">
      <alignment horizontal="left" vertical="center"/>
    </xf>
    <xf numFmtId="0" fontId="0" fillId="0" borderId="9" xfId="0" applyBorder="1" applyAlignment="1">
      <alignment horizontal="left" vertical="center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07/relationships/slicerCache" Target="slicerCaches/slicerCache2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07/relationships/slicerCache" Target="slicerCaches/slicerCache1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microsoft.com/office/2007/relationships/slicerCache" Target="slicerCaches/slicerCache4.xml"/><Relationship Id="rId10" Type="http://schemas.openxmlformats.org/officeDocument/2006/relationships/pivotCacheDefinition" Target="pivotCache/pivotCacheDefinition1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07/relationships/slicerCache" Target="slicerCaches/slicerCach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대시보드!$C$14</c:f>
              <c:strCache>
                <c:ptCount val="1"/>
                <c:pt idx="0">
                  <c:v>집행률(%)</c:v>
                </c:pt>
              </c:strCache>
            </c:strRef>
          </c:tx>
          <c:spPr>
            <a:ln>
              <a:prstDash val="solid"/>
            </a:ln>
          </c:spPr>
          <c:invertIfNegative val="1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1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대시보드!$B$15:$B$17</c:f>
              <c:strCache>
                <c:ptCount val="3"/>
                <c:pt idx="0">
                  <c:v>총액</c:v>
                </c:pt>
                <c:pt idx="1">
                  <c:v>센터</c:v>
                </c:pt>
                <c:pt idx="2">
                  <c:v>심층연구</c:v>
                </c:pt>
              </c:strCache>
            </c:strRef>
          </c:cat>
          <c:val>
            <c:numRef>
              <c:f>대시보드!$C$15:$C$17</c:f>
              <c:numCache>
                <c:formatCode>General</c:formatCode>
                <c:ptCount val="3"/>
                <c:pt idx="0">
                  <c:v>1.1000000000000001</c:v>
                </c:pt>
                <c:pt idx="1">
                  <c:v>0.8</c:v>
                </c:pt>
                <c:pt idx="2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D4-4F76-9ADB-426E7DB0426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1"/>
          <c:showBubbleSize val="1"/>
        </c:dLbls>
        <c:gapWidth val="150"/>
        <c:axId val="10"/>
        <c:axId val="100"/>
      </c:barChart>
      <c:catAx>
        <c:axId val="1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1"/>
        <c:axPos val="l"/>
        <c:majorGridlines/>
        <c:numFmt formatCode="General" sourceLinked="1"/>
        <c:majorTickMark val="none"/>
        <c:minorTickMark val="none"/>
        <c:tickLblPos val="nextTo"/>
        <c:crossAx val="1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1"/>
  <c:style val="2"/>
  <c:chart>
    <c:autoTitleDeleted val="1"/>
    <c:plotArea>
      <c:layout/>
      <c:pieChart>
        <c:varyColors val="1"/>
        <c:ser>
          <c:idx val="0"/>
          <c:order val="0"/>
          <c:tx>
            <c:strRef>
              <c:f>대시보드!$C$20</c:f>
              <c:strCache>
                <c:ptCount val="1"/>
                <c:pt idx="0">
                  <c:v>금액</c:v>
                </c:pt>
              </c:strCache>
            </c:strRef>
          </c:tx>
          <c:spPr>
            <a:ln>
              <a:prstDash val="solid"/>
            </a:ln>
          </c:spPr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1"/>
            <c:showBubbleSize val="1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대시보드!$B$21:$B$23</c:f>
              <c:strCache>
                <c:ptCount val="3"/>
                <c:pt idx="0">
                  <c:v>센터</c:v>
                </c:pt>
                <c:pt idx="1">
                  <c:v>심층연구</c:v>
                </c:pt>
                <c:pt idx="2">
                  <c:v>예산잔액</c:v>
                </c:pt>
              </c:strCache>
            </c:strRef>
          </c:cat>
          <c:val>
            <c:numRef>
              <c:f>대시보드!$C$21:$C$23</c:f>
              <c:numCache>
                <c:formatCode>#,##0</c:formatCode>
                <c:ptCount val="3"/>
                <c:pt idx="0">
                  <c:v>22047200</c:v>
                </c:pt>
                <c:pt idx="1">
                  <c:v>7164384</c:v>
                </c:pt>
                <c:pt idx="2">
                  <c:v>2690788416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A3-41E5-832D-9E035AADD9B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1"/>
          <c:showBubbleSize val="1"/>
          <c:showLeaderLines val="1"/>
        </c:dLbls>
        <c:firstSliceAng val="0"/>
      </c:pieChart>
    </c:plotArea>
    <c:legend>
      <c:legendPos val="r"/>
      <c:overlay val="1"/>
    </c:legend>
    <c:plotVisOnly val="1"/>
    <c:dispBlanksAs val="gap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[연구비_집행관리.xlsx]연도별예산데이터!YearlyBudgetComparison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연도별 예산과목별 예산금액 비교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연도별예산데이터!$F$5:$F$6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연도별예산데이터!$E$7:$E$30</c:f>
              <c:strCache>
                <c:ptCount val="24"/>
                <c:pt idx="0">
                  <c:v>국내여비</c:v>
                </c:pt>
                <c:pt idx="1">
                  <c:v>국외업무여비</c:v>
                </c:pt>
                <c:pt idx="2">
                  <c:v>급여성복리후생비(일용직)</c:v>
                </c:pt>
                <c:pt idx="3">
                  <c:v>도서인쇄비</c:v>
                </c:pt>
                <c:pt idx="4">
                  <c:v>보험료</c:v>
                </c:pt>
                <c:pt idx="5">
                  <c:v>사업추진비</c:v>
                </c:pt>
                <c:pt idx="6">
                  <c:v>소모품비</c:v>
                </c:pt>
                <c:pt idx="7">
                  <c:v>시설장비유지비</c:v>
                </c:pt>
                <c:pt idx="8">
                  <c:v>연구개발비</c:v>
                </c:pt>
                <c:pt idx="9">
                  <c:v>유류비</c:v>
                </c:pt>
                <c:pt idx="10">
                  <c:v>일반용역비</c:v>
                </c:pt>
                <c:pt idx="11">
                  <c:v>일용임금</c:v>
                </c:pt>
                <c:pt idx="12">
                  <c:v>일용직 고용부담금</c:v>
                </c:pt>
                <c:pt idx="13">
                  <c:v>일용직 비급여성비용</c:v>
                </c:pt>
                <c:pt idx="14">
                  <c:v>임차료</c:v>
                </c:pt>
                <c:pt idx="15">
                  <c:v>자산취득비</c:v>
                </c:pt>
                <c:pt idx="16">
                  <c:v>재료비</c:v>
                </c:pt>
                <c:pt idx="17">
                  <c:v>제세공과금</c:v>
                </c:pt>
                <c:pt idx="18">
                  <c:v>지급수수료</c:v>
                </c:pt>
                <c:pt idx="19">
                  <c:v>통신비</c:v>
                </c:pt>
                <c:pt idx="20">
                  <c:v>피복비</c:v>
                </c:pt>
                <c:pt idx="21">
                  <c:v>행사비</c:v>
                </c:pt>
                <c:pt idx="22">
                  <c:v>홍보비</c:v>
                </c:pt>
                <c:pt idx="23">
                  <c:v>회의비</c:v>
                </c:pt>
              </c:strCache>
            </c:strRef>
          </c:cat>
          <c:val>
            <c:numRef>
              <c:f>연도별예산데이터!$F$7:$F$30</c:f>
              <c:numCache>
                <c:formatCode>General</c:formatCode>
                <c:ptCount val="24"/>
                <c:pt idx="0">
                  <c:v>56850424</c:v>
                </c:pt>
                <c:pt idx="1">
                  <c:v>5377178</c:v>
                </c:pt>
                <c:pt idx="2">
                  <c:v>8400660</c:v>
                </c:pt>
                <c:pt idx="3">
                  <c:v>55113610</c:v>
                </c:pt>
                <c:pt idx="4">
                  <c:v>510250</c:v>
                </c:pt>
                <c:pt idx="5">
                  <c:v>13198367</c:v>
                </c:pt>
                <c:pt idx="6">
                  <c:v>17729290</c:v>
                </c:pt>
                <c:pt idx="7">
                  <c:v>0</c:v>
                </c:pt>
                <c:pt idx="8">
                  <c:v>220163220</c:v>
                </c:pt>
                <c:pt idx="9">
                  <c:v>5354443</c:v>
                </c:pt>
                <c:pt idx="10">
                  <c:v>149965000</c:v>
                </c:pt>
                <c:pt idx="11">
                  <c:v>704306201</c:v>
                </c:pt>
                <c:pt idx="12">
                  <c:v>117701339</c:v>
                </c:pt>
                <c:pt idx="13">
                  <c:v>9639600</c:v>
                </c:pt>
                <c:pt idx="14">
                  <c:v>109215965</c:v>
                </c:pt>
                <c:pt idx="16">
                  <c:v>18295327</c:v>
                </c:pt>
                <c:pt idx="17">
                  <c:v>0</c:v>
                </c:pt>
                <c:pt idx="18">
                  <c:v>85540875</c:v>
                </c:pt>
                <c:pt idx="19">
                  <c:v>198000</c:v>
                </c:pt>
                <c:pt idx="20">
                  <c:v>11998000</c:v>
                </c:pt>
                <c:pt idx="21">
                  <c:v>10108000</c:v>
                </c:pt>
                <c:pt idx="22">
                  <c:v>12987690</c:v>
                </c:pt>
                <c:pt idx="23">
                  <c:v>17803560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EE5-4217-84D6-560742736381}"/>
            </c:ext>
          </c:extLst>
        </c:ser>
        <c:ser>
          <c:idx val="1"/>
          <c:order val="1"/>
          <c:tx>
            <c:strRef>
              <c:f>연도별예산데이터!$G$5:$G$6</c:f>
              <c:strCache>
                <c:ptCount val="1"/>
                <c:pt idx="0">
                  <c:v>2023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연도별예산데이터!$E$7:$E$30</c:f>
              <c:strCache>
                <c:ptCount val="24"/>
                <c:pt idx="0">
                  <c:v>국내여비</c:v>
                </c:pt>
                <c:pt idx="1">
                  <c:v>국외업무여비</c:v>
                </c:pt>
                <c:pt idx="2">
                  <c:v>급여성복리후생비(일용직)</c:v>
                </c:pt>
                <c:pt idx="3">
                  <c:v>도서인쇄비</c:v>
                </c:pt>
                <c:pt idx="4">
                  <c:v>보험료</c:v>
                </c:pt>
                <c:pt idx="5">
                  <c:v>사업추진비</c:v>
                </c:pt>
                <c:pt idx="6">
                  <c:v>소모품비</c:v>
                </c:pt>
                <c:pt idx="7">
                  <c:v>시설장비유지비</c:v>
                </c:pt>
                <c:pt idx="8">
                  <c:v>연구개발비</c:v>
                </c:pt>
                <c:pt idx="9">
                  <c:v>유류비</c:v>
                </c:pt>
                <c:pt idx="10">
                  <c:v>일반용역비</c:v>
                </c:pt>
                <c:pt idx="11">
                  <c:v>일용임금</c:v>
                </c:pt>
                <c:pt idx="12">
                  <c:v>일용직 고용부담금</c:v>
                </c:pt>
                <c:pt idx="13">
                  <c:v>일용직 비급여성비용</c:v>
                </c:pt>
                <c:pt idx="14">
                  <c:v>임차료</c:v>
                </c:pt>
                <c:pt idx="15">
                  <c:v>자산취득비</c:v>
                </c:pt>
                <c:pt idx="16">
                  <c:v>재료비</c:v>
                </c:pt>
                <c:pt idx="17">
                  <c:v>제세공과금</c:v>
                </c:pt>
                <c:pt idx="18">
                  <c:v>지급수수료</c:v>
                </c:pt>
                <c:pt idx="19">
                  <c:v>통신비</c:v>
                </c:pt>
                <c:pt idx="20">
                  <c:v>피복비</c:v>
                </c:pt>
                <c:pt idx="21">
                  <c:v>행사비</c:v>
                </c:pt>
                <c:pt idx="22">
                  <c:v>홍보비</c:v>
                </c:pt>
                <c:pt idx="23">
                  <c:v>회의비</c:v>
                </c:pt>
              </c:strCache>
            </c:strRef>
          </c:cat>
          <c:val>
            <c:numRef>
              <c:f>연도별예산데이터!$G$7:$G$30</c:f>
              <c:numCache>
                <c:formatCode>General</c:formatCode>
                <c:ptCount val="24"/>
                <c:pt idx="0">
                  <c:v>78758700</c:v>
                </c:pt>
                <c:pt idx="1">
                  <c:v>23350489</c:v>
                </c:pt>
                <c:pt idx="2">
                  <c:v>252000</c:v>
                </c:pt>
                <c:pt idx="3">
                  <c:v>48650071</c:v>
                </c:pt>
                <c:pt idx="4">
                  <c:v>0</c:v>
                </c:pt>
                <c:pt idx="5">
                  <c:v>9526058</c:v>
                </c:pt>
                <c:pt idx="6">
                  <c:v>14501530</c:v>
                </c:pt>
                <c:pt idx="7">
                  <c:v>0</c:v>
                </c:pt>
                <c:pt idx="8">
                  <c:v>230150000</c:v>
                </c:pt>
                <c:pt idx="9">
                  <c:v>3759858</c:v>
                </c:pt>
                <c:pt idx="10">
                  <c:v>78800000</c:v>
                </c:pt>
                <c:pt idx="11">
                  <c:v>691030061</c:v>
                </c:pt>
                <c:pt idx="12">
                  <c:v>71814130</c:v>
                </c:pt>
                <c:pt idx="13">
                  <c:v>10029600</c:v>
                </c:pt>
                <c:pt idx="14">
                  <c:v>118801805</c:v>
                </c:pt>
                <c:pt idx="15">
                  <c:v>9990000</c:v>
                </c:pt>
                <c:pt idx="17">
                  <c:v>3188963</c:v>
                </c:pt>
                <c:pt idx="18">
                  <c:v>83413923</c:v>
                </c:pt>
                <c:pt idx="19">
                  <c:v>330000</c:v>
                </c:pt>
                <c:pt idx="20">
                  <c:v>14357100</c:v>
                </c:pt>
                <c:pt idx="21">
                  <c:v>56760000</c:v>
                </c:pt>
                <c:pt idx="22">
                  <c:v>10992000</c:v>
                </c:pt>
                <c:pt idx="23">
                  <c:v>14662950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EE5-4217-84D6-560742736381}"/>
            </c:ext>
          </c:extLst>
        </c:ser>
        <c:ser>
          <c:idx val="2"/>
          <c:order val="2"/>
          <c:tx>
            <c:strRef>
              <c:f>연도별예산데이터!$H$5:$H$6</c:f>
              <c:strCache>
                <c:ptCount val="1"/>
                <c:pt idx="0">
                  <c:v>2024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연도별예산데이터!$E$7:$E$30</c:f>
              <c:strCache>
                <c:ptCount val="24"/>
                <c:pt idx="0">
                  <c:v>국내여비</c:v>
                </c:pt>
                <c:pt idx="1">
                  <c:v>국외업무여비</c:v>
                </c:pt>
                <c:pt idx="2">
                  <c:v>급여성복리후생비(일용직)</c:v>
                </c:pt>
                <c:pt idx="3">
                  <c:v>도서인쇄비</c:v>
                </c:pt>
                <c:pt idx="4">
                  <c:v>보험료</c:v>
                </c:pt>
                <c:pt idx="5">
                  <c:v>사업추진비</c:v>
                </c:pt>
                <c:pt idx="6">
                  <c:v>소모품비</c:v>
                </c:pt>
                <c:pt idx="7">
                  <c:v>시설장비유지비</c:v>
                </c:pt>
                <c:pt idx="8">
                  <c:v>연구개발비</c:v>
                </c:pt>
                <c:pt idx="9">
                  <c:v>유류비</c:v>
                </c:pt>
                <c:pt idx="10">
                  <c:v>일반용역비</c:v>
                </c:pt>
                <c:pt idx="11">
                  <c:v>일용임금</c:v>
                </c:pt>
                <c:pt idx="12">
                  <c:v>일용직 고용부담금</c:v>
                </c:pt>
                <c:pt idx="13">
                  <c:v>일용직 비급여성비용</c:v>
                </c:pt>
                <c:pt idx="14">
                  <c:v>임차료</c:v>
                </c:pt>
                <c:pt idx="15">
                  <c:v>자산취득비</c:v>
                </c:pt>
                <c:pt idx="16">
                  <c:v>재료비</c:v>
                </c:pt>
                <c:pt idx="17">
                  <c:v>제세공과금</c:v>
                </c:pt>
                <c:pt idx="18">
                  <c:v>지급수수료</c:v>
                </c:pt>
                <c:pt idx="19">
                  <c:v>통신비</c:v>
                </c:pt>
                <c:pt idx="20">
                  <c:v>피복비</c:v>
                </c:pt>
                <c:pt idx="21">
                  <c:v>행사비</c:v>
                </c:pt>
                <c:pt idx="22">
                  <c:v>홍보비</c:v>
                </c:pt>
                <c:pt idx="23">
                  <c:v>회의비</c:v>
                </c:pt>
              </c:strCache>
            </c:strRef>
          </c:cat>
          <c:val>
            <c:numRef>
              <c:f>연도별예산데이터!$H$7:$H$30</c:f>
              <c:numCache>
                <c:formatCode>General</c:formatCode>
                <c:ptCount val="24"/>
                <c:pt idx="0">
                  <c:v>94145553</c:v>
                </c:pt>
                <c:pt idx="1">
                  <c:v>87572962</c:v>
                </c:pt>
                <c:pt idx="2">
                  <c:v>6168154</c:v>
                </c:pt>
                <c:pt idx="3">
                  <c:v>2828080</c:v>
                </c:pt>
                <c:pt idx="4">
                  <c:v>0</c:v>
                </c:pt>
                <c:pt idx="5">
                  <c:v>33032440</c:v>
                </c:pt>
                <c:pt idx="6">
                  <c:v>9722100</c:v>
                </c:pt>
                <c:pt idx="7">
                  <c:v>0</c:v>
                </c:pt>
                <c:pt idx="8">
                  <c:v>14239394</c:v>
                </c:pt>
                <c:pt idx="9">
                  <c:v>205000</c:v>
                </c:pt>
                <c:pt idx="10">
                  <c:v>4617346</c:v>
                </c:pt>
                <c:pt idx="11">
                  <c:v>689170381</c:v>
                </c:pt>
                <c:pt idx="12">
                  <c:v>11757858</c:v>
                </c:pt>
                <c:pt idx="13">
                  <c:v>9982100</c:v>
                </c:pt>
                <c:pt idx="14">
                  <c:v>122480003</c:v>
                </c:pt>
                <c:pt idx="15">
                  <c:v>122480003</c:v>
                </c:pt>
                <c:pt idx="17">
                  <c:v>3313080</c:v>
                </c:pt>
                <c:pt idx="18">
                  <c:v>70705927</c:v>
                </c:pt>
                <c:pt idx="19">
                  <c:v>194150</c:v>
                </c:pt>
                <c:pt idx="20">
                  <c:v>15600000</c:v>
                </c:pt>
                <c:pt idx="21">
                  <c:v>27653000</c:v>
                </c:pt>
                <c:pt idx="22">
                  <c:v>2998250</c:v>
                </c:pt>
                <c:pt idx="23">
                  <c:v>12898420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EE5-4217-84D6-560742736381}"/>
            </c:ext>
          </c:extLst>
        </c:ser>
        <c:ser>
          <c:idx val="3"/>
          <c:order val="3"/>
          <c:tx>
            <c:strRef>
              <c:f>연도별예산데이터!$I$5:$I$6</c:f>
              <c:strCache>
                <c:ptCount val="1"/>
                <c:pt idx="0">
                  <c:v>2025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연도별예산데이터!$E$7:$E$30</c:f>
              <c:strCache>
                <c:ptCount val="24"/>
                <c:pt idx="0">
                  <c:v>국내여비</c:v>
                </c:pt>
                <c:pt idx="1">
                  <c:v>국외업무여비</c:v>
                </c:pt>
                <c:pt idx="2">
                  <c:v>급여성복리후생비(일용직)</c:v>
                </c:pt>
                <c:pt idx="3">
                  <c:v>도서인쇄비</c:v>
                </c:pt>
                <c:pt idx="4">
                  <c:v>보험료</c:v>
                </c:pt>
                <c:pt idx="5">
                  <c:v>사업추진비</c:v>
                </c:pt>
                <c:pt idx="6">
                  <c:v>소모품비</c:v>
                </c:pt>
                <c:pt idx="7">
                  <c:v>시설장비유지비</c:v>
                </c:pt>
                <c:pt idx="8">
                  <c:v>연구개발비</c:v>
                </c:pt>
                <c:pt idx="9">
                  <c:v>유류비</c:v>
                </c:pt>
                <c:pt idx="10">
                  <c:v>일반용역비</c:v>
                </c:pt>
                <c:pt idx="11">
                  <c:v>일용임금</c:v>
                </c:pt>
                <c:pt idx="12">
                  <c:v>일용직 고용부담금</c:v>
                </c:pt>
                <c:pt idx="13">
                  <c:v>일용직 비급여성비용</c:v>
                </c:pt>
                <c:pt idx="14">
                  <c:v>임차료</c:v>
                </c:pt>
                <c:pt idx="15">
                  <c:v>자산취득비</c:v>
                </c:pt>
                <c:pt idx="16">
                  <c:v>재료비</c:v>
                </c:pt>
                <c:pt idx="17">
                  <c:v>제세공과금</c:v>
                </c:pt>
                <c:pt idx="18">
                  <c:v>지급수수료</c:v>
                </c:pt>
                <c:pt idx="19">
                  <c:v>통신비</c:v>
                </c:pt>
                <c:pt idx="20">
                  <c:v>피복비</c:v>
                </c:pt>
                <c:pt idx="21">
                  <c:v>행사비</c:v>
                </c:pt>
                <c:pt idx="22">
                  <c:v>홍보비</c:v>
                </c:pt>
                <c:pt idx="23">
                  <c:v>회의비</c:v>
                </c:pt>
              </c:strCache>
            </c:strRef>
          </c:cat>
          <c:val>
            <c:numRef>
              <c:f>연도별예산데이터!$I$7:$I$30</c:f>
              <c:numCache>
                <c:formatCode>General</c:formatCode>
                <c:ptCount val="24"/>
                <c:pt idx="0">
                  <c:v>220000000</c:v>
                </c:pt>
                <c:pt idx="1">
                  <c:v>36000000</c:v>
                </c:pt>
                <c:pt idx="2">
                  <c:v>19800000</c:v>
                </c:pt>
                <c:pt idx="3">
                  <c:v>37000000</c:v>
                </c:pt>
                <c:pt idx="4">
                  <c:v>0</c:v>
                </c:pt>
                <c:pt idx="5">
                  <c:v>29400000</c:v>
                </c:pt>
                <c:pt idx="6">
                  <c:v>29347216</c:v>
                </c:pt>
                <c:pt idx="7">
                  <c:v>5000000</c:v>
                </c:pt>
                <c:pt idx="8">
                  <c:v>90000000</c:v>
                </c:pt>
                <c:pt idx="9">
                  <c:v>17400000</c:v>
                </c:pt>
                <c:pt idx="10">
                  <c:v>281000000</c:v>
                </c:pt>
                <c:pt idx="11">
                  <c:v>1256007740</c:v>
                </c:pt>
                <c:pt idx="12">
                  <c:v>277035006</c:v>
                </c:pt>
                <c:pt idx="13">
                  <c:v>11550000</c:v>
                </c:pt>
                <c:pt idx="14">
                  <c:v>387000000</c:v>
                </c:pt>
                <c:pt idx="17">
                  <c:v>6460038</c:v>
                </c:pt>
                <c:pt idx="18">
                  <c:v>82900000</c:v>
                </c:pt>
                <c:pt idx="19">
                  <c:v>700000</c:v>
                </c:pt>
                <c:pt idx="20">
                  <c:v>23400000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EE5-4217-84D6-5607427363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5634400"/>
        <c:axId val="445635360"/>
      </c:barChart>
      <c:catAx>
        <c:axId val="445634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예산과목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45635360"/>
        <c:crosses val="autoZero"/>
        <c:auto val="1"/>
        <c:lblAlgn val="ctr"/>
        <c:lblOffset val="100"/>
        <c:noMultiLvlLbl val="0"/>
      </c:catAx>
      <c:valAx>
        <c:axId val="44563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예산금액 </a:t>
                </a:r>
                <a:r>
                  <a:rPr lang="en-US" altLang="ko-KR"/>
                  <a:t>(</a:t>
                </a:r>
                <a:r>
                  <a:rPr lang="ko-KR" altLang="en-US"/>
                  <a:t>원</a:t>
                </a:r>
                <a:r>
                  <a:rPr lang="en-US" altLang="ko-KR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45634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[연구비_집행관리.xlsx]예산분석!BudgetAnalysisPivot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예산분석</a:t>
            </a:r>
            <a:r>
              <a:rPr lang="en-US" altLang="ko-KR"/>
              <a:t>: </a:t>
            </a:r>
            <a:r>
              <a:rPr lang="ko-KR" altLang="en-US"/>
              <a:t>예산과목별 지표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예산분석!$B$3:$B$4</c:f>
              <c:strCache>
                <c:ptCount val="1"/>
                <c:pt idx="0">
                  <c:v>예산금액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예산분석!$A$5:$A$25</c:f>
              <c:strCache>
                <c:ptCount val="21"/>
                <c:pt idx="0">
                  <c:v>국내여비</c:v>
                </c:pt>
                <c:pt idx="1">
                  <c:v>국외업무여비</c:v>
                </c:pt>
                <c:pt idx="2">
                  <c:v>급여성복리후생비(일용직)</c:v>
                </c:pt>
                <c:pt idx="3">
                  <c:v>도서인쇄비</c:v>
                </c:pt>
                <c:pt idx="4">
                  <c:v>보험료</c:v>
                </c:pt>
                <c:pt idx="5">
                  <c:v>사업추진비</c:v>
                </c:pt>
                <c:pt idx="6">
                  <c:v>소모품비</c:v>
                </c:pt>
                <c:pt idx="7">
                  <c:v>시설장비유지비</c:v>
                </c:pt>
                <c:pt idx="8">
                  <c:v>유류비</c:v>
                </c:pt>
                <c:pt idx="9">
                  <c:v>일반용역비</c:v>
                </c:pt>
                <c:pt idx="10">
                  <c:v>일용임금</c:v>
                </c:pt>
                <c:pt idx="11">
                  <c:v>일용직 고용부담금</c:v>
                </c:pt>
                <c:pt idx="12">
                  <c:v>일용직 비급여성비용</c:v>
                </c:pt>
                <c:pt idx="13">
                  <c:v>임차료</c:v>
                </c:pt>
                <c:pt idx="14">
                  <c:v>제세공과금</c:v>
                </c:pt>
                <c:pt idx="15">
                  <c:v>지급수수료</c:v>
                </c:pt>
                <c:pt idx="16">
                  <c:v>통신비</c:v>
                </c:pt>
                <c:pt idx="17">
                  <c:v>피복비</c:v>
                </c:pt>
                <c:pt idx="18">
                  <c:v>행사비</c:v>
                </c:pt>
                <c:pt idx="19">
                  <c:v>홍보비</c:v>
                </c:pt>
                <c:pt idx="20">
                  <c:v>회의비</c:v>
                </c:pt>
              </c:strCache>
            </c:strRef>
          </c:cat>
          <c:val>
            <c:numRef>
              <c:f>예산분석!$B$5:$B$25</c:f>
              <c:numCache>
                <c:formatCode>General</c:formatCode>
                <c:ptCount val="21"/>
                <c:pt idx="0">
                  <c:v>220000000</c:v>
                </c:pt>
                <c:pt idx="1">
                  <c:v>36000000</c:v>
                </c:pt>
                <c:pt idx="2">
                  <c:v>19800000</c:v>
                </c:pt>
                <c:pt idx="3">
                  <c:v>37000000</c:v>
                </c:pt>
                <c:pt idx="4">
                  <c:v>0</c:v>
                </c:pt>
                <c:pt idx="5">
                  <c:v>29400000</c:v>
                </c:pt>
                <c:pt idx="6">
                  <c:v>29347216</c:v>
                </c:pt>
                <c:pt idx="7">
                  <c:v>5000000</c:v>
                </c:pt>
                <c:pt idx="8">
                  <c:v>17400000</c:v>
                </c:pt>
                <c:pt idx="9">
                  <c:v>281000000</c:v>
                </c:pt>
                <c:pt idx="10">
                  <c:v>1256007740</c:v>
                </c:pt>
                <c:pt idx="11">
                  <c:v>277035006</c:v>
                </c:pt>
                <c:pt idx="12">
                  <c:v>11550000</c:v>
                </c:pt>
                <c:pt idx="13">
                  <c:v>387000000</c:v>
                </c:pt>
                <c:pt idx="14">
                  <c:v>6460038</c:v>
                </c:pt>
                <c:pt idx="15">
                  <c:v>82900000</c:v>
                </c:pt>
                <c:pt idx="16">
                  <c:v>700000</c:v>
                </c:pt>
                <c:pt idx="17">
                  <c:v>23400000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9F1-47B0-BECC-1DA07A659CDD}"/>
            </c:ext>
          </c:extLst>
        </c:ser>
        <c:ser>
          <c:idx val="1"/>
          <c:order val="1"/>
          <c:tx>
            <c:strRef>
              <c:f>예산분석!$C$3:$C$4</c:f>
              <c:strCache>
                <c:ptCount val="1"/>
                <c:pt idx="0">
                  <c:v>예산잔액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예산분석!$A$5:$A$25</c:f>
              <c:strCache>
                <c:ptCount val="21"/>
                <c:pt idx="0">
                  <c:v>국내여비</c:v>
                </c:pt>
                <c:pt idx="1">
                  <c:v>국외업무여비</c:v>
                </c:pt>
                <c:pt idx="2">
                  <c:v>급여성복리후생비(일용직)</c:v>
                </c:pt>
                <c:pt idx="3">
                  <c:v>도서인쇄비</c:v>
                </c:pt>
                <c:pt idx="4">
                  <c:v>보험료</c:v>
                </c:pt>
                <c:pt idx="5">
                  <c:v>사업추진비</c:v>
                </c:pt>
                <c:pt idx="6">
                  <c:v>소모품비</c:v>
                </c:pt>
                <c:pt idx="7">
                  <c:v>시설장비유지비</c:v>
                </c:pt>
                <c:pt idx="8">
                  <c:v>유류비</c:v>
                </c:pt>
                <c:pt idx="9">
                  <c:v>일반용역비</c:v>
                </c:pt>
                <c:pt idx="10">
                  <c:v>일용임금</c:v>
                </c:pt>
                <c:pt idx="11">
                  <c:v>일용직 고용부담금</c:v>
                </c:pt>
                <c:pt idx="12">
                  <c:v>일용직 비급여성비용</c:v>
                </c:pt>
                <c:pt idx="13">
                  <c:v>임차료</c:v>
                </c:pt>
                <c:pt idx="14">
                  <c:v>제세공과금</c:v>
                </c:pt>
                <c:pt idx="15">
                  <c:v>지급수수료</c:v>
                </c:pt>
                <c:pt idx="16">
                  <c:v>통신비</c:v>
                </c:pt>
                <c:pt idx="17">
                  <c:v>피복비</c:v>
                </c:pt>
                <c:pt idx="18">
                  <c:v>행사비</c:v>
                </c:pt>
                <c:pt idx="19">
                  <c:v>홍보비</c:v>
                </c:pt>
                <c:pt idx="20">
                  <c:v>회의비</c:v>
                </c:pt>
              </c:strCache>
            </c:strRef>
          </c:cat>
          <c:val>
            <c:numRef>
              <c:f>예산분석!$C$5:$C$25</c:f>
              <c:numCache>
                <c:formatCode>General</c:formatCode>
                <c:ptCount val="21"/>
                <c:pt idx="0">
                  <c:v>216970000</c:v>
                </c:pt>
                <c:pt idx="1">
                  <c:v>30655000</c:v>
                </c:pt>
                <c:pt idx="2">
                  <c:v>19800000</c:v>
                </c:pt>
                <c:pt idx="3">
                  <c:v>37000000</c:v>
                </c:pt>
                <c:pt idx="4">
                  <c:v>0</c:v>
                </c:pt>
                <c:pt idx="5">
                  <c:v>28343350</c:v>
                </c:pt>
                <c:pt idx="6">
                  <c:v>27116846</c:v>
                </c:pt>
                <c:pt idx="7">
                  <c:v>4568000</c:v>
                </c:pt>
                <c:pt idx="8">
                  <c:v>15845836</c:v>
                </c:pt>
                <c:pt idx="9">
                  <c:v>269244200</c:v>
                </c:pt>
                <c:pt idx="10">
                  <c:v>1256007740</c:v>
                </c:pt>
                <c:pt idx="11">
                  <c:v>277035006</c:v>
                </c:pt>
                <c:pt idx="12">
                  <c:v>11550000</c:v>
                </c:pt>
                <c:pt idx="13">
                  <c:v>386010000</c:v>
                </c:pt>
                <c:pt idx="14">
                  <c:v>6460038</c:v>
                </c:pt>
                <c:pt idx="15">
                  <c:v>80082400</c:v>
                </c:pt>
                <c:pt idx="16">
                  <c:v>700000</c:v>
                </c:pt>
                <c:pt idx="17">
                  <c:v>23400000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9F1-47B0-BECC-1DA07A659CDD}"/>
            </c:ext>
          </c:extLst>
        </c:ser>
        <c:ser>
          <c:idx val="2"/>
          <c:order val="2"/>
          <c:tx>
            <c:strRef>
              <c:f>예산분석!$D$3:$D$4</c:f>
              <c:strCache>
                <c:ptCount val="1"/>
                <c:pt idx="0">
                  <c:v>지출액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예산분석!$A$5:$A$25</c:f>
              <c:strCache>
                <c:ptCount val="21"/>
                <c:pt idx="0">
                  <c:v>국내여비</c:v>
                </c:pt>
                <c:pt idx="1">
                  <c:v>국외업무여비</c:v>
                </c:pt>
                <c:pt idx="2">
                  <c:v>급여성복리후생비(일용직)</c:v>
                </c:pt>
                <c:pt idx="3">
                  <c:v>도서인쇄비</c:v>
                </c:pt>
                <c:pt idx="4">
                  <c:v>보험료</c:v>
                </c:pt>
                <c:pt idx="5">
                  <c:v>사업추진비</c:v>
                </c:pt>
                <c:pt idx="6">
                  <c:v>소모품비</c:v>
                </c:pt>
                <c:pt idx="7">
                  <c:v>시설장비유지비</c:v>
                </c:pt>
                <c:pt idx="8">
                  <c:v>유류비</c:v>
                </c:pt>
                <c:pt idx="9">
                  <c:v>일반용역비</c:v>
                </c:pt>
                <c:pt idx="10">
                  <c:v>일용임금</c:v>
                </c:pt>
                <c:pt idx="11">
                  <c:v>일용직 고용부담금</c:v>
                </c:pt>
                <c:pt idx="12">
                  <c:v>일용직 비급여성비용</c:v>
                </c:pt>
                <c:pt idx="13">
                  <c:v>임차료</c:v>
                </c:pt>
                <c:pt idx="14">
                  <c:v>제세공과금</c:v>
                </c:pt>
                <c:pt idx="15">
                  <c:v>지급수수료</c:v>
                </c:pt>
                <c:pt idx="16">
                  <c:v>통신비</c:v>
                </c:pt>
                <c:pt idx="17">
                  <c:v>피복비</c:v>
                </c:pt>
                <c:pt idx="18">
                  <c:v>행사비</c:v>
                </c:pt>
                <c:pt idx="19">
                  <c:v>홍보비</c:v>
                </c:pt>
                <c:pt idx="20">
                  <c:v>회의비</c:v>
                </c:pt>
              </c:strCache>
            </c:strRef>
          </c:cat>
          <c:val>
            <c:numRef>
              <c:f>예산분석!$D$5:$D$25</c:f>
              <c:numCache>
                <c:formatCode>General</c:formatCode>
                <c:ptCount val="21"/>
                <c:pt idx="0">
                  <c:v>3030000</c:v>
                </c:pt>
                <c:pt idx="1">
                  <c:v>5345000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1056650</c:v>
                </c:pt>
                <c:pt idx="6">
                  <c:v>2230370</c:v>
                </c:pt>
                <c:pt idx="7">
                  <c:v>432000</c:v>
                </c:pt>
                <c:pt idx="8">
                  <c:v>1554164</c:v>
                </c:pt>
                <c:pt idx="9">
                  <c:v>11755800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990000</c:v>
                </c:pt>
                <c:pt idx="14">
                  <c:v>0</c:v>
                </c:pt>
                <c:pt idx="15">
                  <c:v>2817600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9F1-47B0-BECC-1DA07A659CDD}"/>
            </c:ext>
          </c:extLst>
        </c:ser>
        <c:ser>
          <c:idx val="3"/>
          <c:order val="3"/>
          <c:tx>
            <c:strRef>
              <c:f>예산분석!$E$3:$E$4</c:f>
              <c:strCache>
                <c:ptCount val="1"/>
                <c:pt idx="0">
                  <c:v>집행률(%)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예산분석!$A$5:$A$25</c:f>
              <c:strCache>
                <c:ptCount val="21"/>
                <c:pt idx="0">
                  <c:v>국내여비</c:v>
                </c:pt>
                <c:pt idx="1">
                  <c:v>국외업무여비</c:v>
                </c:pt>
                <c:pt idx="2">
                  <c:v>급여성복리후생비(일용직)</c:v>
                </c:pt>
                <c:pt idx="3">
                  <c:v>도서인쇄비</c:v>
                </c:pt>
                <c:pt idx="4">
                  <c:v>보험료</c:v>
                </c:pt>
                <c:pt idx="5">
                  <c:v>사업추진비</c:v>
                </c:pt>
                <c:pt idx="6">
                  <c:v>소모품비</c:v>
                </c:pt>
                <c:pt idx="7">
                  <c:v>시설장비유지비</c:v>
                </c:pt>
                <c:pt idx="8">
                  <c:v>유류비</c:v>
                </c:pt>
                <c:pt idx="9">
                  <c:v>일반용역비</c:v>
                </c:pt>
                <c:pt idx="10">
                  <c:v>일용임금</c:v>
                </c:pt>
                <c:pt idx="11">
                  <c:v>일용직 고용부담금</c:v>
                </c:pt>
                <c:pt idx="12">
                  <c:v>일용직 비급여성비용</c:v>
                </c:pt>
                <c:pt idx="13">
                  <c:v>임차료</c:v>
                </c:pt>
                <c:pt idx="14">
                  <c:v>제세공과금</c:v>
                </c:pt>
                <c:pt idx="15">
                  <c:v>지급수수료</c:v>
                </c:pt>
                <c:pt idx="16">
                  <c:v>통신비</c:v>
                </c:pt>
                <c:pt idx="17">
                  <c:v>피복비</c:v>
                </c:pt>
                <c:pt idx="18">
                  <c:v>행사비</c:v>
                </c:pt>
                <c:pt idx="19">
                  <c:v>홍보비</c:v>
                </c:pt>
                <c:pt idx="20">
                  <c:v>회의비</c:v>
                </c:pt>
              </c:strCache>
            </c:strRef>
          </c:cat>
          <c:val>
            <c:numRef>
              <c:f>예산분석!$E$5:$E$25</c:f>
              <c:numCache>
                <c:formatCode>General</c:formatCode>
                <c:ptCount val="21"/>
                <c:pt idx="0">
                  <c:v>1</c:v>
                </c:pt>
                <c:pt idx="1">
                  <c:v>15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8</c:v>
                </c:pt>
                <c:pt idx="7">
                  <c:v>9</c:v>
                </c:pt>
                <c:pt idx="8">
                  <c:v>9</c:v>
                </c:pt>
                <c:pt idx="9">
                  <c:v>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9F1-47B0-BECC-1DA07A659C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5593600"/>
        <c:axId val="445586400"/>
      </c:barChart>
      <c:catAx>
        <c:axId val="445593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45586400"/>
        <c:crosses val="autoZero"/>
        <c:auto val="1"/>
        <c:lblAlgn val="ctr"/>
        <c:lblOffset val="100"/>
        <c:noMultiLvlLbl val="0"/>
      </c:catAx>
      <c:valAx>
        <c:axId val="44558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45593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[연구비_집행관리.xlsx]예산분석!BudgetAnalysisPivot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예산 분석 차트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예산분석!$B$3:$B$4</c:f>
              <c:strCache>
                <c:ptCount val="1"/>
                <c:pt idx="0">
                  <c:v>예산금액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예산분석!$A$5:$A$25</c:f>
              <c:strCache>
                <c:ptCount val="21"/>
                <c:pt idx="0">
                  <c:v>국내여비</c:v>
                </c:pt>
                <c:pt idx="1">
                  <c:v>국외업무여비</c:v>
                </c:pt>
                <c:pt idx="2">
                  <c:v>급여성복리후생비(일용직)</c:v>
                </c:pt>
                <c:pt idx="3">
                  <c:v>도서인쇄비</c:v>
                </c:pt>
                <c:pt idx="4">
                  <c:v>보험료</c:v>
                </c:pt>
                <c:pt idx="5">
                  <c:v>사업추진비</c:v>
                </c:pt>
                <c:pt idx="6">
                  <c:v>소모품비</c:v>
                </c:pt>
                <c:pt idx="7">
                  <c:v>시설장비유지비</c:v>
                </c:pt>
                <c:pt idx="8">
                  <c:v>유류비</c:v>
                </c:pt>
                <c:pt idx="9">
                  <c:v>일반용역비</c:v>
                </c:pt>
                <c:pt idx="10">
                  <c:v>일용임금</c:v>
                </c:pt>
                <c:pt idx="11">
                  <c:v>일용직 고용부담금</c:v>
                </c:pt>
                <c:pt idx="12">
                  <c:v>일용직 비급여성비용</c:v>
                </c:pt>
                <c:pt idx="13">
                  <c:v>임차료</c:v>
                </c:pt>
                <c:pt idx="14">
                  <c:v>제세공과금</c:v>
                </c:pt>
                <c:pt idx="15">
                  <c:v>지급수수료</c:v>
                </c:pt>
                <c:pt idx="16">
                  <c:v>통신비</c:v>
                </c:pt>
                <c:pt idx="17">
                  <c:v>피복비</c:v>
                </c:pt>
                <c:pt idx="18">
                  <c:v>행사비</c:v>
                </c:pt>
                <c:pt idx="19">
                  <c:v>홍보비</c:v>
                </c:pt>
                <c:pt idx="20">
                  <c:v>회의비</c:v>
                </c:pt>
              </c:strCache>
            </c:strRef>
          </c:cat>
          <c:val>
            <c:numRef>
              <c:f>예산분석!$B$5:$B$25</c:f>
              <c:numCache>
                <c:formatCode>General</c:formatCode>
                <c:ptCount val="21"/>
                <c:pt idx="0">
                  <c:v>220000000</c:v>
                </c:pt>
                <c:pt idx="1">
                  <c:v>36000000</c:v>
                </c:pt>
                <c:pt idx="2">
                  <c:v>19800000</c:v>
                </c:pt>
                <c:pt idx="3">
                  <c:v>37000000</c:v>
                </c:pt>
                <c:pt idx="4">
                  <c:v>0</c:v>
                </c:pt>
                <c:pt idx="5">
                  <c:v>29400000</c:v>
                </c:pt>
                <c:pt idx="6">
                  <c:v>29347216</c:v>
                </c:pt>
                <c:pt idx="7">
                  <c:v>5000000</c:v>
                </c:pt>
                <c:pt idx="8">
                  <c:v>17400000</c:v>
                </c:pt>
                <c:pt idx="9">
                  <c:v>281000000</c:v>
                </c:pt>
                <c:pt idx="10">
                  <c:v>1256007740</c:v>
                </c:pt>
                <c:pt idx="11">
                  <c:v>277035006</c:v>
                </c:pt>
                <c:pt idx="12">
                  <c:v>11550000</c:v>
                </c:pt>
                <c:pt idx="13">
                  <c:v>387000000</c:v>
                </c:pt>
                <c:pt idx="14">
                  <c:v>6460038</c:v>
                </c:pt>
                <c:pt idx="15">
                  <c:v>82900000</c:v>
                </c:pt>
                <c:pt idx="16">
                  <c:v>700000</c:v>
                </c:pt>
                <c:pt idx="17">
                  <c:v>23400000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D3-40F8-A465-446F33DAAF36}"/>
            </c:ext>
          </c:extLst>
        </c:ser>
        <c:ser>
          <c:idx val="1"/>
          <c:order val="1"/>
          <c:tx>
            <c:strRef>
              <c:f>예산분석!$C$3:$C$4</c:f>
              <c:strCache>
                <c:ptCount val="1"/>
                <c:pt idx="0">
                  <c:v>예산잔액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예산분석!$A$5:$A$25</c:f>
              <c:strCache>
                <c:ptCount val="21"/>
                <c:pt idx="0">
                  <c:v>국내여비</c:v>
                </c:pt>
                <c:pt idx="1">
                  <c:v>국외업무여비</c:v>
                </c:pt>
                <c:pt idx="2">
                  <c:v>급여성복리후생비(일용직)</c:v>
                </c:pt>
                <c:pt idx="3">
                  <c:v>도서인쇄비</c:v>
                </c:pt>
                <c:pt idx="4">
                  <c:v>보험료</c:v>
                </c:pt>
                <c:pt idx="5">
                  <c:v>사업추진비</c:v>
                </c:pt>
                <c:pt idx="6">
                  <c:v>소모품비</c:v>
                </c:pt>
                <c:pt idx="7">
                  <c:v>시설장비유지비</c:v>
                </c:pt>
                <c:pt idx="8">
                  <c:v>유류비</c:v>
                </c:pt>
                <c:pt idx="9">
                  <c:v>일반용역비</c:v>
                </c:pt>
                <c:pt idx="10">
                  <c:v>일용임금</c:v>
                </c:pt>
                <c:pt idx="11">
                  <c:v>일용직 고용부담금</c:v>
                </c:pt>
                <c:pt idx="12">
                  <c:v>일용직 비급여성비용</c:v>
                </c:pt>
                <c:pt idx="13">
                  <c:v>임차료</c:v>
                </c:pt>
                <c:pt idx="14">
                  <c:v>제세공과금</c:v>
                </c:pt>
                <c:pt idx="15">
                  <c:v>지급수수료</c:v>
                </c:pt>
                <c:pt idx="16">
                  <c:v>통신비</c:v>
                </c:pt>
                <c:pt idx="17">
                  <c:v>피복비</c:v>
                </c:pt>
                <c:pt idx="18">
                  <c:v>행사비</c:v>
                </c:pt>
                <c:pt idx="19">
                  <c:v>홍보비</c:v>
                </c:pt>
                <c:pt idx="20">
                  <c:v>회의비</c:v>
                </c:pt>
              </c:strCache>
            </c:strRef>
          </c:cat>
          <c:val>
            <c:numRef>
              <c:f>예산분석!$C$5:$C$25</c:f>
              <c:numCache>
                <c:formatCode>General</c:formatCode>
                <c:ptCount val="21"/>
                <c:pt idx="0">
                  <c:v>216970000</c:v>
                </c:pt>
                <c:pt idx="1">
                  <c:v>30655000</c:v>
                </c:pt>
                <c:pt idx="2">
                  <c:v>19800000</c:v>
                </c:pt>
                <c:pt idx="3">
                  <c:v>37000000</c:v>
                </c:pt>
                <c:pt idx="4">
                  <c:v>0</c:v>
                </c:pt>
                <c:pt idx="5">
                  <c:v>28343350</c:v>
                </c:pt>
                <c:pt idx="6">
                  <c:v>27116846</c:v>
                </c:pt>
                <c:pt idx="7">
                  <c:v>4568000</c:v>
                </c:pt>
                <c:pt idx="8">
                  <c:v>15845836</c:v>
                </c:pt>
                <c:pt idx="9">
                  <c:v>269244200</c:v>
                </c:pt>
                <c:pt idx="10">
                  <c:v>1256007740</c:v>
                </c:pt>
                <c:pt idx="11">
                  <c:v>277035006</c:v>
                </c:pt>
                <c:pt idx="12">
                  <c:v>11550000</c:v>
                </c:pt>
                <c:pt idx="13">
                  <c:v>386010000</c:v>
                </c:pt>
                <c:pt idx="14">
                  <c:v>6460038</c:v>
                </c:pt>
                <c:pt idx="15">
                  <c:v>80082400</c:v>
                </c:pt>
                <c:pt idx="16">
                  <c:v>700000</c:v>
                </c:pt>
                <c:pt idx="17">
                  <c:v>23400000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D3-40F8-A465-446F33DAAF36}"/>
            </c:ext>
          </c:extLst>
        </c:ser>
        <c:ser>
          <c:idx val="2"/>
          <c:order val="2"/>
          <c:tx>
            <c:strRef>
              <c:f>예산분석!$D$3:$D$4</c:f>
              <c:strCache>
                <c:ptCount val="1"/>
                <c:pt idx="0">
                  <c:v>지출액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예산분석!$A$5:$A$25</c:f>
              <c:strCache>
                <c:ptCount val="21"/>
                <c:pt idx="0">
                  <c:v>국내여비</c:v>
                </c:pt>
                <c:pt idx="1">
                  <c:v>국외업무여비</c:v>
                </c:pt>
                <c:pt idx="2">
                  <c:v>급여성복리후생비(일용직)</c:v>
                </c:pt>
                <c:pt idx="3">
                  <c:v>도서인쇄비</c:v>
                </c:pt>
                <c:pt idx="4">
                  <c:v>보험료</c:v>
                </c:pt>
                <c:pt idx="5">
                  <c:v>사업추진비</c:v>
                </c:pt>
                <c:pt idx="6">
                  <c:v>소모품비</c:v>
                </c:pt>
                <c:pt idx="7">
                  <c:v>시설장비유지비</c:v>
                </c:pt>
                <c:pt idx="8">
                  <c:v>유류비</c:v>
                </c:pt>
                <c:pt idx="9">
                  <c:v>일반용역비</c:v>
                </c:pt>
                <c:pt idx="10">
                  <c:v>일용임금</c:v>
                </c:pt>
                <c:pt idx="11">
                  <c:v>일용직 고용부담금</c:v>
                </c:pt>
                <c:pt idx="12">
                  <c:v>일용직 비급여성비용</c:v>
                </c:pt>
                <c:pt idx="13">
                  <c:v>임차료</c:v>
                </c:pt>
                <c:pt idx="14">
                  <c:v>제세공과금</c:v>
                </c:pt>
                <c:pt idx="15">
                  <c:v>지급수수료</c:v>
                </c:pt>
                <c:pt idx="16">
                  <c:v>통신비</c:v>
                </c:pt>
                <c:pt idx="17">
                  <c:v>피복비</c:v>
                </c:pt>
                <c:pt idx="18">
                  <c:v>행사비</c:v>
                </c:pt>
                <c:pt idx="19">
                  <c:v>홍보비</c:v>
                </c:pt>
                <c:pt idx="20">
                  <c:v>회의비</c:v>
                </c:pt>
              </c:strCache>
            </c:strRef>
          </c:cat>
          <c:val>
            <c:numRef>
              <c:f>예산분석!$D$5:$D$25</c:f>
              <c:numCache>
                <c:formatCode>General</c:formatCode>
                <c:ptCount val="21"/>
                <c:pt idx="0">
                  <c:v>3030000</c:v>
                </c:pt>
                <c:pt idx="1">
                  <c:v>5345000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1056650</c:v>
                </c:pt>
                <c:pt idx="6">
                  <c:v>2230370</c:v>
                </c:pt>
                <c:pt idx="7">
                  <c:v>432000</c:v>
                </c:pt>
                <c:pt idx="8">
                  <c:v>1554164</c:v>
                </c:pt>
                <c:pt idx="9">
                  <c:v>11755800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990000</c:v>
                </c:pt>
                <c:pt idx="14">
                  <c:v>0</c:v>
                </c:pt>
                <c:pt idx="15">
                  <c:v>2817600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D3-40F8-A465-446F33DAAF36}"/>
            </c:ext>
          </c:extLst>
        </c:ser>
        <c:ser>
          <c:idx val="3"/>
          <c:order val="3"/>
          <c:tx>
            <c:strRef>
              <c:f>예산분석!$E$3:$E$4</c:f>
              <c:strCache>
                <c:ptCount val="1"/>
                <c:pt idx="0">
                  <c:v>집행률(%)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예산분석!$A$5:$A$25</c:f>
              <c:strCache>
                <c:ptCount val="21"/>
                <c:pt idx="0">
                  <c:v>국내여비</c:v>
                </c:pt>
                <c:pt idx="1">
                  <c:v>국외업무여비</c:v>
                </c:pt>
                <c:pt idx="2">
                  <c:v>급여성복리후생비(일용직)</c:v>
                </c:pt>
                <c:pt idx="3">
                  <c:v>도서인쇄비</c:v>
                </c:pt>
                <c:pt idx="4">
                  <c:v>보험료</c:v>
                </c:pt>
                <c:pt idx="5">
                  <c:v>사업추진비</c:v>
                </c:pt>
                <c:pt idx="6">
                  <c:v>소모품비</c:v>
                </c:pt>
                <c:pt idx="7">
                  <c:v>시설장비유지비</c:v>
                </c:pt>
                <c:pt idx="8">
                  <c:v>유류비</c:v>
                </c:pt>
                <c:pt idx="9">
                  <c:v>일반용역비</c:v>
                </c:pt>
                <c:pt idx="10">
                  <c:v>일용임금</c:v>
                </c:pt>
                <c:pt idx="11">
                  <c:v>일용직 고용부담금</c:v>
                </c:pt>
                <c:pt idx="12">
                  <c:v>일용직 비급여성비용</c:v>
                </c:pt>
                <c:pt idx="13">
                  <c:v>임차료</c:v>
                </c:pt>
                <c:pt idx="14">
                  <c:v>제세공과금</c:v>
                </c:pt>
                <c:pt idx="15">
                  <c:v>지급수수료</c:v>
                </c:pt>
                <c:pt idx="16">
                  <c:v>통신비</c:v>
                </c:pt>
                <c:pt idx="17">
                  <c:v>피복비</c:v>
                </c:pt>
                <c:pt idx="18">
                  <c:v>행사비</c:v>
                </c:pt>
                <c:pt idx="19">
                  <c:v>홍보비</c:v>
                </c:pt>
                <c:pt idx="20">
                  <c:v>회의비</c:v>
                </c:pt>
              </c:strCache>
            </c:strRef>
          </c:cat>
          <c:val>
            <c:numRef>
              <c:f>예산분석!$E$5:$E$25</c:f>
              <c:numCache>
                <c:formatCode>General</c:formatCode>
                <c:ptCount val="21"/>
                <c:pt idx="0">
                  <c:v>1</c:v>
                </c:pt>
                <c:pt idx="1">
                  <c:v>15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8</c:v>
                </c:pt>
                <c:pt idx="7">
                  <c:v>9</c:v>
                </c:pt>
                <c:pt idx="8">
                  <c:v>9</c:v>
                </c:pt>
                <c:pt idx="9">
                  <c:v>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1D3-40F8-A465-446F33DAAF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7823647"/>
        <c:axId val="307819327"/>
      </c:barChart>
      <c:catAx>
        <c:axId val="307823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07819327"/>
        <c:crosses val="autoZero"/>
        <c:auto val="1"/>
        <c:lblAlgn val="ctr"/>
        <c:lblOffset val="100"/>
        <c:noMultiLvlLbl val="0"/>
      </c:catAx>
      <c:valAx>
        <c:axId val="307819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078236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13</xdr:row>
      <xdr:rowOff>0</xdr:rowOff>
    </xdr:from>
    <xdr:ext cx="5040000" cy="36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7</xdr:col>
      <xdr:colOff>0</xdr:colOff>
      <xdr:row>13</xdr:row>
      <xdr:rowOff>0</xdr:rowOff>
    </xdr:from>
    <xdr:ext cx="5040000" cy="36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twoCellAnchor>
    <xdr:from>
      <xdr:col>1</xdr:col>
      <xdr:colOff>0</xdr:colOff>
      <xdr:row>52</xdr:row>
      <xdr:rowOff>0</xdr:rowOff>
    </xdr:from>
    <xdr:to>
      <xdr:col>9</xdr:col>
      <xdr:colOff>508000</xdr:colOff>
      <xdr:row>78</xdr:row>
      <xdr:rowOff>168275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9DBB1B71-7A8B-B11E-A5C8-36D4342B8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9</xdr:col>
      <xdr:colOff>533400</xdr:colOff>
      <xdr:row>52</xdr:row>
      <xdr:rowOff>0</xdr:rowOff>
    </xdr:from>
    <xdr:to>
      <xdr:col>10</xdr:col>
      <xdr:colOff>304800</xdr:colOff>
      <xdr:row>57</xdr:row>
      <xdr:rowOff>142875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DashboardYearSlicer">
              <a:extLst>
                <a:ext uri="{FF2B5EF4-FFF2-40B4-BE49-F238E27FC236}">
                  <a16:creationId xmlns:a16="http://schemas.microsoft.com/office/drawing/2014/main" id="{93D947A0-1D3F-9A92-131E-F0F7667FFDD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ashboardYearSlice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954000" y="16697325"/>
              <a:ext cx="1524000" cy="1714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ko-KR" altLang="en-US" sz="1100"/>
                <a:t>이 도형은 슬라이서를 나타냅니다. 슬라이서는 Excel 2010 이상에서 지원됩니다.
이 도형이 이전 버전의 Excel에서 수정되었거나 통합 문서가 Excel 2003 또는 이전 버전에서 저장된 경우 슬라이서를 사용할 수 없습니다.</a:t>
              </a:r>
            </a:p>
          </xdr:txBody>
        </xdr:sp>
      </mc:Fallback>
    </mc:AlternateContent>
    <xdr:clientData/>
  </xdr:twoCellAnchor>
  <xdr:twoCellAnchor editAs="oneCell">
    <xdr:from>
      <xdr:col>9</xdr:col>
      <xdr:colOff>533400</xdr:colOff>
      <xdr:row>57</xdr:row>
      <xdr:rowOff>168275</xdr:rowOff>
    </xdr:from>
    <xdr:to>
      <xdr:col>10</xdr:col>
      <xdr:colOff>304800</xdr:colOff>
      <xdr:row>78</xdr:row>
      <xdr:rowOff>168275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DashboardBudgetItemSlicer">
              <a:extLst>
                <a:ext uri="{FF2B5EF4-FFF2-40B4-BE49-F238E27FC236}">
                  <a16:creationId xmlns:a16="http://schemas.microsoft.com/office/drawing/2014/main" id="{E4DBB48F-AF8D-3B1A-9E18-6C00C6CD4C9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ashboardBudgetItemSlice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954000" y="18437225"/>
              <a:ext cx="1524000" cy="46101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ko-KR" altLang="en-US" sz="1100"/>
                <a:t>이 도형은 슬라이서를 나타냅니다. 슬라이서는 Excel 2010 이상에서 지원됩니다.
이 도형이 이전 버전의 Excel에서 수정되었거나 통합 문서가 Excel 2003 또는 이전 버전에서 저장된 경우 슬라이서를 사용할 수 없습니다.</a:t>
              </a:r>
            </a:p>
          </xdr:txBody>
        </xdr:sp>
      </mc:Fallback>
    </mc:AlternateContent>
    <xdr:clientData/>
  </xdr:twoCellAnchor>
  <xdr:twoCellAnchor>
    <xdr:from>
      <xdr:col>1</xdr:col>
      <xdr:colOff>0</xdr:colOff>
      <xdr:row>81</xdr:row>
      <xdr:rowOff>0</xdr:rowOff>
    </xdr:from>
    <xdr:to>
      <xdr:col>9</xdr:col>
      <xdr:colOff>508000</xdr:colOff>
      <xdr:row>111</xdr:row>
      <xdr:rowOff>63500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A2A3B655-408F-F74F-01A5-7D8B5D034A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9</xdr:col>
      <xdr:colOff>533400</xdr:colOff>
      <xdr:row>81</xdr:row>
      <xdr:rowOff>0</xdr:rowOff>
    </xdr:from>
    <xdr:to>
      <xdr:col>10</xdr:col>
      <xdr:colOff>304800</xdr:colOff>
      <xdr:row>90</xdr:row>
      <xdr:rowOff>19050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8" name="AnalysisMetricSlicer">
              <a:extLst>
                <a:ext uri="{FF2B5EF4-FFF2-40B4-BE49-F238E27FC236}">
                  <a16:creationId xmlns:a16="http://schemas.microsoft.com/office/drawing/2014/main" id="{9748A662-0DAE-D374-1A67-483582D153F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alysisMetricSlice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954000" y="23507700"/>
              <a:ext cx="1524000" cy="1905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ko-KR" altLang="en-US" sz="1100"/>
                <a:t>이 도형은 슬라이서를 나타냅니다. 슬라이서는 Excel 2010 이상에서 지원됩니다.
이 도형이 이전 버전의 Excel에서 수정되었거나 통합 문서가 Excel 2003 또는 이전 버전에서 저장된 경우 슬라이서를 사용할 수 없습니다.</a:t>
              </a:r>
            </a:p>
          </xdr:txBody>
        </xdr:sp>
      </mc:Fallback>
    </mc:AlternateContent>
    <xdr:clientData/>
  </xdr:twoCellAnchor>
  <xdr:twoCellAnchor editAs="oneCell">
    <xdr:from>
      <xdr:col>9</xdr:col>
      <xdr:colOff>533400</xdr:colOff>
      <xdr:row>90</xdr:row>
      <xdr:rowOff>19050</xdr:rowOff>
    </xdr:from>
    <xdr:to>
      <xdr:col>10</xdr:col>
      <xdr:colOff>304800</xdr:colOff>
      <xdr:row>111</xdr:row>
      <xdr:rowOff>63500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9" name="AnalysisBudgetItemSlicer">
              <a:extLst>
                <a:ext uri="{FF2B5EF4-FFF2-40B4-BE49-F238E27FC236}">
                  <a16:creationId xmlns:a16="http://schemas.microsoft.com/office/drawing/2014/main" id="{DB610553-6E4F-DD19-914E-E2031AAF47A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alysisBudgetItemSlice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954000" y="25412700"/>
              <a:ext cx="1524000" cy="4445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ko-KR" altLang="en-US" sz="1100"/>
                <a:t>이 도형은 슬라이서를 나타냅니다. 슬라이서는 Excel 2010 이상에서 지원됩니다.
이 도형이 이전 버전의 Excel에서 수정되었거나 통합 문서가 Excel 2003 또는 이전 버전에서 저장된 경우 슬라이서를 사용할 수 없습니다.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</xdr:colOff>
      <xdr:row>3</xdr:row>
      <xdr:rowOff>6350</xdr:rowOff>
    </xdr:from>
    <xdr:to>
      <xdr:col>15</xdr:col>
      <xdr:colOff>327025</xdr:colOff>
      <xdr:row>21</xdr:row>
      <xdr:rowOff>44450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EC719B13-7C30-F731-572D-39C10ACE92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16</xdr:col>
      <xdr:colOff>276225</xdr:colOff>
      <xdr:row>3</xdr:row>
      <xdr:rowOff>6350</xdr:rowOff>
    </xdr:from>
    <xdr:to>
      <xdr:col>20</xdr:col>
      <xdr:colOff>73025</xdr:colOff>
      <xdr:row>21</xdr:row>
      <xdr:rowOff>44450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BudgetItemSlicer">
              <a:extLst>
                <a:ext uri="{FF2B5EF4-FFF2-40B4-BE49-F238E27FC236}">
                  <a16:creationId xmlns:a16="http://schemas.microsoft.com/office/drawing/2014/main" id="{C6D666B1-73AE-A73E-E9B1-A6C873BED37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BudgetItemSlice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335000" y="635000"/>
              <a:ext cx="2540000" cy="381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ko-KR" altLang="en-US" sz="1100"/>
                <a:t>이 도형은 슬라이서를 나타냅니다. 슬라이서는 Excel 2010 이상에서 지원됩니다.
이 도형이 이전 버전의 Excel에서 수정되었거나 통합 문서가 Excel 2003 또는 이전 버전에서 저장된 경우 슬라이서를 사용할 수 없습니다.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B1" refreshedDate="45911.453632870369" createdVersion="3" refreshedVersion="8" minRefreshableVersion="3" recordCount="84" xr:uid="{5294978B-F2FA-4784-BC42-313832B876A7}">
  <cacheSource type="worksheet">
    <worksheetSource ref="A1:C85" sheet="예산분석데이터"/>
  </cacheSource>
  <cacheFields count="3">
    <cacheField name="예산과목" numFmtId="0">
      <sharedItems count="21">
        <s v="일용임금"/>
        <s v="일용직 고용부담금"/>
        <s v="지급수수료"/>
        <s v="도서인쇄비"/>
        <s v="소모품비"/>
        <s v="홍보비"/>
        <s v="제세공과금"/>
        <s v="통신비"/>
        <s v="보험료"/>
        <s v="피복비"/>
        <s v="임차료"/>
        <s v="유류비"/>
        <s v="시설장비유지비"/>
        <s v="급여성복리후생비(일용직)"/>
        <s v="일용직 비급여성비용"/>
        <s v="행사비"/>
        <s v="일반용역비"/>
        <s v="국내여비"/>
        <s v="국외업무여비"/>
        <s v="사업추진비"/>
        <s v="회의비"/>
      </sharedItems>
    </cacheField>
    <cacheField name="특성" numFmtId="0">
      <sharedItems count="4">
        <s v="예산금액"/>
        <s v="지출액"/>
        <s v="예산잔액"/>
        <s v="집행률(%)"/>
      </sharedItems>
    </cacheField>
    <cacheField name="값2" numFmtId="0">
      <sharedItems containsSemiMixedTypes="0" containsString="0" containsNumber="1" containsInteger="1" minValue="0" maxValue="1256007740"/>
    </cacheField>
  </cacheFields>
  <extLst>
    <ext xmlns:x14="http://schemas.microsoft.com/office/spreadsheetml/2009/9/main" uri="{725AE2AE-9491-48be-B2B4-4EB974FC3084}">
      <x14:pivotCacheDefinition pivotCacheId="182732741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B1" refreshedDate="45911.453670486109" createdVersion="3" refreshedVersion="8" minRefreshableVersion="3" recordCount="91" xr:uid="{F0263A96-A6B8-4A8E-8502-324822817955}">
  <cacheSource type="worksheet">
    <worksheetSource ref="A1:C92" sheet="연도별예산데이터"/>
  </cacheSource>
  <cacheFields count="3">
    <cacheField name="연도" numFmtId="0">
      <sharedItems containsSemiMixedTypes="0" containsString="0" containsNumber="1" containsInteger="1" minValue="2022" maxValue="2025" count="4">
        <n v="2022"/>
        <n v="2023"/>
        <n v="2024"/>
        <n v="2025"/>
      </sharedItems>
    </cacheField>
    <cacheField name="예산과목" numFmtId="0">
      <sharedItems count="24">
        <s v="일용임금"/>
        <s v="일용직 고용부담금"/>
        <s v="지급수수료"/>
        <s v="도서인쇄비"/>
        <s v="소모품비"/>
        <s v="홍보비"/>
        <s v="제세공과금"/>
        <s v="통신비"/>
        <s v="보험료"/>
        <s v="피복비"/>
        <s v="임차료"/>
        <s v="유류비"/>
        <s v="시설장비유지비"/>
        <s v="급여성복리후생비(일용직)"/>
        <s v="일용직 비급여성비용"/>
        <s v="행사비"/>
        <s v="일반용역비"/>
        <s v="국내여비"/>
        <s v="국외업무여비"/>
        <s v="사업추진비"/>
        <s v="회의비"/>
        <s v="연구개발비"/>
        <s v="재료비"/>
        <s v="자산취득비"/>
      </sharedItems>
    </cacheField>
    <cacheField name="예산금액" numFmtId="0">
      <sharedItems containsSemiMixedTypes="0" containsString="0" containsNumber="1" containsInteger="1" minValue="0" maxValue="1256007740"/>
    </cacheField>
  </cacheFields>
  <extLst>
    <ext xmlns:x14="http://schemas.microsoft.com/office/spreadsheetml/2009/9/main" uri="{725AE2AE-9491-48be-B2B4-4EB974FC3084}">
      <x14:pivotCacheDefinition pivotCacheId="132128578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4">
  <r>
    <x v="0"/>
    <x v="0"/>
    <n v="1256007740"/>
  </r>
  <r>
    <x v="0"/>
    <x v="1"/>
    <n v="0"/>
  </r>
  <r>
    <x v="0"/>
    <x v="2"/>
    <n v="1256007740"/>
  </r>
  <r>
    <x v="0"/>
    <x v="3"/>
    <n v="0"/>
  </r>
  <r>
    <x v="1"/>
    <x v="0"/>
    <n v="277035006"/>
  </r>
  <r>
    <x v="1"/>
    <x v="1"/>
    <n v="0"/>
  </r>
  <r>
    <x v="1"/>
    <x v="2"/>
    <n v="277035006"/>
  </r>
  <r>
    <x v="1"/>
    <x v="3"/>
    <n v="0"/>
  </r>
  <r>
    <x v="2"/>
    <x v="0"/>
    <n v="82900000"/>
  </r>
  <r>
    <x v="2"/>
    <x v="1"/>
    <n v="2817600"/>
  </r>
  <r>
    <x v="2"/>
    <x v="2"/>
    <n v="80082400"/>
  </r>
  <r>
    <x v="2"/>
    <x v="3"/>
    <n v="3"/>
  </r>
  <r>
    <x v="3"/>
    <x v="0"/>
    <n v="37000000"/>
  </r>
  <r>
    <x v="3"/>
    <x v="1"/>
    <n v="0"/>
  </r>
  <r>
    <x v="3"/>
    <x v="2"/>
    <n v="37000000"/>
  </r>
  <r>
    <x v="3"/>
    <x v="3"/>
    <n v="0"/>
  </r>
  <r>
    <x v="4"/>
    <x v="0"/>
    <n v="29347216"/>
  </r>
  <r>
    <x v="4"/>
    <x v="1"/>
    <n v="2230370"/>
  </r>
  <r>
    <x v="4"/>
    <x v="2"/>
    <n v="27116846"/>
  </r>
  <r>
    <x v="4"/>
    <x v="3"/>
    <n v="8"/>
  </r>
  <r>
    <x v="5"/>
    <x v="0"/>
    <n v="0"/>
  </r>
  <r>
    <x v="5"/>
    <x v="1"/>
    <n v="0"/>
  </r>
  <r>
    <x v="5"/>
    <x v="2"/>
    <n v="0"/>
  </r>
  <r>
    <x v="5"/>
    <x v="3"/>
    <n v="0"/>
  </r>
  <r>
    <x v="6"/>
    <x v="0"/>
    <n v="6460038"/>
  </r>
  <r>
    <x v="6"/>
    <x v="1"/>
    <n v="0"/>
  </r>
  <r>
    <x v="6"/>
    <x v="2"/>
    <n v="6460038"/>
  </r>
  <r>
    <x v="6"/>
    <x v="3"/>
    <n v="0"/>
  </r>
  <r>
    <x v="7"/>
    <x v="0"/>
    <n v="700000"/>
  </r>
  <r>
    <x v="7"/>
    <x v="1"/>
    <n v="0"/>
  </r>
  <r>
    <x v="7"/>
    <x v="2"/>
    <n v="700000"/>
  </r>
  <r>
    <x v="7"/>
    <x v="3"/>
    <n v="0"/>
  </r>
  <r>
    <x v="8"/>
    <x v="0"/>
    <n v="0"/>
  </r>
  <r>
    <x v="8"/>
    <x v="1"/>
    <n v="0"/>
  </r>
  <r>
    <x v="8"/>
    <x v="2"/>
    <n v="0"/>
  </r>
  <r>
    <x v="8"/>
    <x v="3"/>
    <n v="0"/>
  </r>
  <r>
    <x v="9"/>
    <x v="0"/>
    <n v="23400000"/>
  </r>
  <r>
    <x v="9"/>
    <x v="1"/>
    <n v="0"/>
  </r>
  <r>
    <x v="9"/>
    <x v="2"/>
    <n v="23400000"/>
  </r>
  <r>
    <x v="9"/>
    <x v="3"/>
    <n v="0"/>
  </r>
  <r>
    <x v="10"/>
    <x v="0"/>
    <n v="387000000"/>
  </r>
  <r>
    <x v="10"/>
    <x v="1"/>
    <n v="990000"/>
  </r>
  <r>
    <x v="10"/>
    <x v="2"/>
    <n v="386010000"/>
  </r>
  <r>
    <x v="10"/>
    <x v="3"/>
    <n v="0"/>
  </r>
  <r>
    <x v="11"/>
    <x v="0"/>
    <n v="17400000"/>
  </r>
  <r>
    <x v="11"/>
    <x v="1"/>
    <n v="1554164"/>
  </r>
  <r>
    <x v="11"/>
    <x v="2"/>
    <n v="15845836"/>
  </r>
  <r>
    <x v="11"/>
    <x v="3"/>
    <n v="9"/>
  </r>
  <r>
    <x v="12"/>
    <x v="0"/>
    <n v="5000000"/>
  </r>
  <r>
    <x v="12"/>
    <x v="1"/>
    <n v="432000"/>
  </r>
  <r>
    <x v="12"/>
    <x v="2"/>
    <n v="4568000"/>
  </r>
  <r>
    <x v="12"/>
    <x v="3"/>
    <n v="9"/>
  </r>
  <r>
    <x v="13"/>
    <x v="0"/>
    <n v="19800000"/>
  </r>
  <r>
    <x v="13"/>
    <x v="1"/>
    <n v="0"/>
  </r>
  <r>
    <x v="13"/>
    <x v="2"/>
    <n v="19800000"/>
  </r>
  <r>
    <x v="13"/>
    <x v="3"/>
    <n v="0"/>
  </r>
  <r>
    <x v="14"/>
    <x v="0"/>
    <n v="11550000"/>
  </r>
  <r>
    <x v="14"/>
    <x v="1"/>
    <n v="0"/>
  </r>
  <r>
    <x v="14"/>
    <x v="2"/>
    <n v="11550000"/>
  </r>
  <r>
    <x v="14"/>
    <x v="3"/>
    <n v="0"/>
  </r>
  <r>
    <x v="15"/>
    <x v="0"/>
    <n v="0"/>
  </r>
  <r>
    <x v="15"/>
    <x v="1"/>
    <n v="0"/>
  </r>
  <r>
    <x v="15"/>
    <x v="2"/>
    <n v="0"/>
  </r>
  <r>
    <x v="15"/>
    <x v="3"/>
    <n v="0"/>
  </r>
  <r>
    <x v="16"/>
    <x v="0"/>
    <n v="281000000"/>
  </r>
  <r>
    <x v="16"/>
    <x v="1"/>
    <n v="11755800"/>
  </r>
  <r>
    <x v="16"/>
    <x v="2"/>
    <n v="269244200"/>
  </r>
  <r>
    <x v="16"/>
    <x v="3"/>
    <n v="4"/>
  </r>
  <r>
    <x v="17"/>
    <x v="0"/>
    <n v="220000000"/>
  </r>
  <r>
    <x v="17"/>
    <x v="1"/>
    <n v="3030000"/>
  </r>
  <r>
    <x v="17"/>
    <x v="2"/>
    <n v="216970000"/>
  </r>
  <r>
    <x v="17"/>
    <x v="3"/>
    <n v="1"/>
  </r>
  <r>
    <x v="18"/>
    <x v="0"/>
    <n v="36000000"/>
  </r>
  <r>
    <x v="18"/>
    <x v="1"/>
    <n v="5345000"/>
  </r>
  <r>
    <x v="18"/>
    <x v="2"/>
    <n v="30655000"/>
  </r>
  <r>
    <x v="18"/>
    <x v="3"/>
    <n v="15"/>
  </r>
  <r>
    <x v="19"/>
    <x v="0"/>
    <n v="29400000"/>
  </r>
  <r>
    <x v="19"/>
    <x v="1"/>
    <n v="1056650"/>
  </r>
  <r>
    <x v="19"/>
    <x v="2"/>
    <n v="28343350"/>
  </r>
  <r>
    <x v="19"/>
    <x v="3"/>
    <n v="4"/>
  </r>
  <r>
    <x v="20"/>
    <x v="0"/>
    <n v="0"/>
  </r>
  <r>
    <x v="20"/>
    <x v="1"/>
    <n v="0"/>
  </r>
  <r>
    <x v="20"/>
    <x v="2"/>
    <n v="0"/>
  </r>
  <r>
    <x v="20"/>
    <x v="3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1">
  <r>
    <x v="0"/>
    <x v="0"/>
    <n v="704306201"/>
  </r>
  <r>
    <x v="0"/>
    <x v="1"/>
    <n v="117701339"/>
  </r>
  <r>
    <x v="0"/>
    <x v="2"/>
    <n v="85540875"/>
  </r>
  <r>
    <x v="0"/>
    <x v="3"/>
    <n v="55113610"/>
  </r>
  <r>
    <x v="0"/>
    <x v="4"/>
    <n v="17729290"/>
  </r>
  <r>
    <x v="0"/>
    <x v="5"/>
    <n v="12987690"/>
  </r>
  <r>
    <x v="0"/>
    <x v="6"/>
    <n v="0"/>
  </r>
  <r>
    <x v="0"/>
    <x v="7"/>
    <n v="198000"/>
  </r>
  <r>
    <x v="0"/>
    <x v="8"/>
    <n v="510250"/>
  </r>
  <r>
    <x v="0"/>
    <x v="9"/>
    <n v="11998000"/>
  </r>
  <r>
    <x v="0"/>
    <x v="10"/>
    <n v="109215965"/>
  </r>
  <r>
    <x v="0"/>
    <x v="11"/>
    <n v="5354443"/>
  </r>
  <r>
    <x v="0"/>
    <x v="12"/>
    <n v="0"/>
  </r>
  <r>
    <x v="0"/>
    <x v="13"/>
    <n v="8400660"/>
  </r>
  <r>
    <x v="0"/>
    <x v="14"/>
    <n v="9639600"/>
  </r>
  <r>
    <x v="0"/>
    <x v="15"/>
    <n v="10108000"/>
  </r>
  <r>
    <x v="0"/>
    <x v="16"/>
    <n v="149965000"/>
  </r>
  <r>
    <x v="0"/>
    <x v="17"/>
    <n v="56850424"/>
  </r>
  <r>
    <x v="0"/>
    <x v="18"/>
    <n v="5377178"/>
  </r>
  <r>
    <x v="0"/>
    <x v="19"/>
    <n v="13198367"/>
  </r>
  <r>
    <x v="0"/>
    <x v="20"/>
    <n v="17803560"/>
  </r>
  <r>
    <x v="0"/>
    <x v="21"/>
    <n v="220163220"/>
  </r>
  <r>
    <x v="0"/>
    <x v="22"/>
    <n v="18295327"/>
  </r>
  <r>
    <x v="1"/>
    <x v="0"/>
    <n v="691030061"/>
  </r>
  <r>
    <x v="1"/>
    <x v="1"/>
    <n v="71814130"/>
  </r>
  <r>
    <x v="1"/>
    <x v="2"/>
    <n v="83413923"/>
  </r>
  <r>
    <x v="1"/>
    <x v="3"/>
    <n v="48650071"/>
  </r>
  <r>
    <x v="1"/>
    <x v="4"/>
    <n v="14501530"/>
  </r>
  <r>
    <x v="1"/>
    <x v="5"/>
    <n v="10992000"/>
  </r>
  <r>
    <x v="1"/>
    <x v="6"/>
    <n v="3188963"/>
  </r>
  <r>
    <x v="1"/>
    <x v="7"/>
    <n v="330000"/>
  </r>
  <r>
    <x v="1"/>
    <x v="8"/>
    <n v="0"/>
  </r>
  <r>
    <x v="1"/>
    <x v="9"/>
    <n v="14357100"/>
  </r>
  <r>
    <x v="1"/>
    <x v="10"/>
    <n v="118801805"/>
  </r>
  <r>
    <x v="1"/>
    <x v="11"/>
    <n v="3759858"/>
  </r>
  <r>
    <x v="1"/>
    <x v="12"/>
    <n v="0"/>
  </r>
  <r>
    <x v="1"/>
    <x v="13"/>
    <n v="252000"/>
  </r>
  <r>
    <x v="1"/>
    <x v="14"/>
    <n v="10029600"/>
  </r>
  <r>
    <x v="1"/>
    <x v="15"/>
    <n v="56760000"/>
  </r>
  <r>
    <x v="1"/>
    <x v="16"/>
    <n v="78800000"/>
  </r>
  <r>
    <x v="1"/>
    <x v="17"/>
    <n v="78758700"/>
  </r>
  <r>
    <x v="1"/>
    <x v="18"/>
    <n v="23350489"/>
  </r>
  <r>
    <x v="1"/>
    <x v="19"/>
    <n v="9526058"/>
  </r>
  <r>
    <x v="1"/>
    <x v="20"/>
    <n v="14662950"/>
  </r>
  <r>
    <x v="1"/>
    <x v="21"/>
    <n v="230150000"/>
  </r>
  <r>
    <x v="1"/>
    <x v="23"/>
    <n v="9990000"/>
  </r>
  <r>
    <x v="2"/>
    <x v="0"/>
    <n v="689170381"/>
  </r>
  <r>
    <x v="2"/>
    <x v="1"/>
    <n v="11757858"/>
  </r>
  <r>
    <x v="2"/>
    <x v="2"/>
    <n v="70705927"/>
  </r>
  <r>
    <x v="2"/>
    <x v="3"/>
    <n v="2828080"/>
  </r>
  <r>
    <x v="2"/>
    <x v="4"/>
    <n v="9722100"/>
  </r>
  <r>
    <x v="2"/>
    <x v="5"/>
    <n v="2998250"/>
  </r>
  <r>
    <x v="2"/>
    <x v="6"/>
    <n v="3313080"/>
  </r>
  <r>
    <x v="2"/>
    <x v="7"/>
    <n v="194150"/>
  </r>
  <r>
    <x v="2"/>
    <x v="8"/>
    <n v="0"/>
  </r>
  <r>
    <x v="2"/>
    <x v="9"/>
    <n v="15600000"/>
  </r>
  <r>
    <x v="2"/>
    <x v="10"/>
    <n v="122480003"/>
  </r>
  <r>
    <x v="2"/>
    <x v="11"/>
    <n v="205000"/>
  </r>
  <r>
    <x v="2"/>
    <x v="12"/>
    <n v="0"/>
  </r>
  <r>
    <x v="2"/>
    <x v="13"/>
    <n v="6168154"/>
  </r>
  <r>
    <x v="2"/>
    <x v="14"/>
    <n v="9982100"/>
  </r>
  <r>
    <x v="2"/>
    <x v="15"/>
    <n v="27653000"/>
  </r>
  <r>
    <x v="2"/>
    <x v="16"/>
    <n v="4617346"/>
  </r>
  <r>
    <x v="2"/>
    <x v="17"/>
    <n v="94145553"/>
  </r>
  <r>
    <x v="2"/>
    <x v="18"/>
    <n v="87572962"/>
  </r>
  <r>
    <x v="2"/>
    <x v="19"/>
    <n v="33032440"/>
  </r>
  <r>
    <x v="2"/>
    <x v="20"/>
    <n v="12898420"/>
  </r>
  <r>
    <x v="2"/>
    <x v="21"/>
    <n v="14239394"/>
  </r>
  <r>
    <x v="2"/>
    <x v="23"/>
    <n v="122480003"/>
  </r>
  <r>
    <x v="3"/>
    <x v="0"/>
    <n v="1256007740"/>
  </r>
  <r>
    <x v="3"/>
    <x v="1"/>
    <n v="277035006"/>
  </r>
  <r>
    <x v="3"/>
    <x v="2"/>
    <n v="82900000"/>
  </r>
  <r>
    <x v="3"/>
    <x v="3"/>
    <n v="37000000"/>
  </r>
  <r>
    <x v="3"/>
    <x v="4"/>
    <n v="29347216"/>
  </r>
  <r>
    <x v="3"/>
    <x v="5"/>
    <n v="0"/>
  </r>
  <r>
    <x v="3"/>
    <x v="6"/>
    <n v="6460038"/>
  </r>
  <r>
    <x v="3"/>
    <x v="7"/>
    <n v="700000"/>
  </r>
  <r>
    <x v="3"/>
    <x v="8"/>
    <n v="0"/>
  </r>
  <r>
    <x v="3"/>
    <x v="9"/>
    <n v="23400000"/>
  </r>
  <r>
    <x v="3"/>
    <x v="10"/>
    <n v="387000000"/>
  </r>
  <r>
    <x v="3"/>
    <x v="11"/>
    <n v="17400000"/>
  </r>
  <r>
    <x v="3"/>
    <x v="12"/>
    <n v="5000000"/>
  </r>
  <r>
    <x v="3"/>
    <x v="13"/>
    <n v="19800000"/>
  </r>
  <r>
    <x v="3"/>
    <x v="14"/>
    <n v="11550000"/>
  </r>
  <r>
    <x v="3"/>
    <x v="15"/>
    <n v="0"/>
  </r>
  <r>
    <x v="3"/>
    <x v="16"/>
    <n v="281000000"/>
  </r>
  <r>
    <x v="3"/>
    <x v="17"/>
    <n v="220000000"/>
  </r>
  <r>
    <x v="3"/>
    <x v="18"/>
    <n v="36000000"/>
  </r>
  <r>
    <x v="3"/>
    <x v="19"/>
    <n v="29400000"/>
  </r>
  <r>
    <x v="3"/>
    <x v="20"/>
    <n v="0"/>
  </r>
  <r>
    <x v="3"/>
    <x v="21"/>
    <n v="9000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C55BB1-3BBC-4C55-844C-C8DF03D9D0B3}" name="BudgetAnalysisPivot" cacheId="0" applyNumberFormats="0" applyBorderFormats="0" applyFontFormats="0" applyPatternFormats="0" applyAlignmentFormats="0" applyWidthHeightFormats="1" dataCaption="값" updatedVersion="8" minRefreshableVersion="3" showCalcMbrs="0" useAutoFormatting="1" rowGrandTotals="0" colGrandTotals="0" itemPrintTitles="1" createdVersion="3" indent="0" outline="1" outlineData="1" multipleFieldFilters="0" chartFormat="2">
  <location ref="A3:E25" firstHeaderRow="1" firstDataRow="2" firstDataCol="1"/>
  <pivotFields count="3">
    <pivotField axis="axisRow" showAll="0">
      <items count="22">
        <item x="17"/>
        <item x="18"/>
        <item x="13"/>
        <item x="3"/>
        <item x="8"/>
        <item x="19"/>
        <item x="4"/>
        <item x="12"/>
        <item x="11"/>
        <item x="16"/>
        <item x="0"/>
        <item x="1"/>
        <item x="14"/>
        <item x="10"/>
        <item x="6"/>
        <item x="2"/>
        <item x="7"/>
        <item x="9"/>
        <item x="15"/>
        <item x="5"/>
        <item x="20"/>
        <item t="default"/>
      </items>
    </pivotField>
    <pivotField axis="axisCol" showAll="0">
      <items count="5">
        <item x="0"/>
        <item x="2"/>
        <item x="1"/>
        <item x="3"/>
        <item t="default"/>
      </items>
    </pivotField>
    <pivotField dataField="1" showAll="0"/>
  </pivotFields>
  <rowFields count="1">
    <field x="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</rowItems>
  <colFields count="1">
    <field x="1"/>
  </colFields>
  <colItems count="4">
    <i>
      <x/>
    </i>
    <i>
      <x v="1"/>
    </i>
    <i>
      <x v="2"/>
    </i>
    <i>
      <x v="3"/>
    </i>
  </colItems>
  <dataFields count="1">
    <dataField name="값 합계" fld="2" baseField="0" baseItem="0"/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801998-D385-4B9A-8B87-E4C5B0B963D3}" name="YearlyBudgetComparison" cacheId="1" applyNumberFormats="0" applyBorderFormats="0" applyFontFormats="0" applyPatternFormats="0" applyAlignmentFormats="0" applyWidthHeightFormats="1" dataCaption="값" updatedVersion="8" minRefreshableVersion="3" showCalcMbrs="0" useAutoFormatting="1" rowGrandTotals="0" colGrandTotals="0" itemPrintTitles="1" createdVersion="3" indent="0" outline="1" outlineData="1" multipleFieldFilters="0" chartFormat="1">
  <location ref="E5:I30" firstHeaderRow="1" firstDataRow="2" firstDataCol="1"/>
  <pivotFields count="3">
    <pivotField axis="axisCol" showAll="0">
      <items count="5">
        <item x="0"/>
        <item x="1"/>
        <item x="2"/>
        <item x="3"/>
        <item t="default"/>
      </items>
    </pivotField>
    <pivotField axis="axisRow" showAll="0">
      <items count="25">
        <item x="17"/>
        <item x="18"/>
        <item x="13"/>
        <item x="3"/>
        <item x="8"/>
        <item x="19"/>
        <item x="4"/>
        <item x="12"/>
        <item x="21"/>
        <item x="11"/>
        <item x="16"/>
        <item x="0"/>
        <item x="1"/>
        <item x="14"/>
        <item x="10"/>
        <item x="23"/>
        <item x="22"/>
        <item x="6"/>
        <item x="2"/>
        <item x="7"/>
        <item x="9"/>
        <item x="15"/>
        <item x="5"/>
        <item x="20"/>
        <item t="default"/>
      </items>
    </pivotField>
    <pivotField dataField="1" showAll="0"/>
  </pivotFields>
  <rowFields count="1">
    <field x="1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</rowItems>
  <colFields count="1">
    <field x="0"/>
  </colFields>
  <colItems count="4">
    <i>
      <x/>
    </i>
    <i>
      <x v="1"/>
    </i>
    <i>
      <x v="2"/>
    </i>
    <i>
      <x v="3"/>
    </i>
  </colItems>
  <dataFields count="1">
    <dataField name="예산금액 합계" fld="2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TableStyleInfo name="PivotStyleMedium9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슬라이서_예산과목" xr10:uid="{D9E65564-B5F7-480D-960D-EBE4657E8540}" sourceName="예산과목">
  <pivotTables>
    <pivotTable tabId="7" name="BudgetAnalysisPivot"/>
  </pivotTables>
  <data>
    <tabular pivotCacheId="1827327411">
      <items count="21">
        <i x="17" s="1"/>
        <i x="18" s="1"/>
        <i x="13" s="1"/>
        <i x="3" s="1"/>
        <i x="8" s="1"/>
        <i x="19" s="1"/>
        <i x="4" s="1"/>
        <i x="12" s="1"/>
        <i x="11" s="1"/>
        <i x="16" s="1"/>
        <i x="0" s="1"/>
        <i x="1" s="1"/>
        <i x="14" s="1"/>
        <i x="10" s="1"/>
        <i x="6" s="1"/>
        <i x="2" s="1"/>
        <i x="7" s="1"/>
        <i x="9" s="1"/>
        <i x="15" s="1"/>
        <i x="5" s="1"/>
        <i x="20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슬라이서_연도" xr10:uid="{1FC14C09-504D-4ECB-9A15-060F955C88B5}" sourceName="연도">
  <pivotTables>
    <pivotTable tabId="9" name="YearlyBudgetComparison"/>
  </pivotTables>
  <data>
    <tabular pivotCacheId="1321285781">
      <items count="4">
        <i x="0" s="1"/>
        <i x="1" s="1"/>
        <i x="2" s="1"/>
        <i x="3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슬라이서_예산과목1" xr10:uid="{19C0834A-4021-4C47-95FB-63CBF2454EB0}" sourceName="예산과목">
  <pivotTables>
    <pivotTable tabId="9" name="YearlyBudgetComparison"/>
  </pivotTables>
  <data>
    <tabular pivotCacheId="1321285781">
      <items count="24">
        <i x="17" s="1"/>
        <i x="18" s="1"/>
        <i x="13" s="1"/>
        <i x="3" s="1"/>
        <i x="8" s="1"/>
        <i x="19" s="1"/>
        <i x="4" s="1"/>
        <i x="12" s="1"/>
        <i x="21" s="1"/>
        <i x="11" s="1"/>
        <i x="16" s="1"/>
        <i x="0" s="1"/>
        <i x="1" s="1"/>
        <i x="14" s="1"/>
        <i x="10" s="1"/>
        <i x="23" s="1"/>
        <i x="22" s="1"/>
        <i x="6" s="1"/>
        <i x="2" s="1"/>
        <i x="7" s="1"/>
        <i x="9" s="1"/>
        <i x="15" s="1"/>
        <i x="5" s="1"/>
        <i x="20" s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슬라이서_특성" xr10:uid="{6F421934-B24F-4BB6-82B3-5573A02F13B6}" sourceName="특성">
  <pivotTables>
    <pivotTable tabId="7" name="BudgetAnalysisPivot"/>
  </pivotTables>
  <data>
    <tabular pivotCacheId="1827327411">
      <items count="4">
        <i x="0" s="1"/>
        <i x="2" s="1"/>
        <i x="1" s="1"/>
        <i x="3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AnalysisBudgetItemSlicer" xr10:uid="{A87AFE2B-85B2-4E08-8780-1FBF4C42668A}" cache="슬라이서_예산과목" caption="예산과목" rowHeight="273050"/>
  <slicer name="DashboardYearSlicer" xr10:uid="{54CCBD38-57D1-4A90-85EA-E841147E188A}" cache="슬라이서_연도" caption="연도 선택" rowHeight="273050"/>
  <slicer name="DashboardBudgetItemSlicer" xr10:uid="{B39E3F4B-2904-4ACF-BEDC-8A9732CA0412}" cache="슬라이서_예산과목1" caption="예산과목_연도별" rowHeight="273050"/>
  <slicer name="AnalysisMetricSlicer" xr10:uid="{ACEBBC4A-53A0-4649-BC70-F8E308A969BE}" cache="슬라이서_특성" caption="측정항목" rowHeight="2730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BudgetItemSlicer" xr10:uid="{DD3F3862-0380-47A9-B05F-0CB8825A36EA}" cache="슬라이서_예산과목" caption="예산과목 선택" rowHeight="273050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00"/>
  <sheetViews>
    <sheetView workbookViewId="0"/>
  </sheetViews>
  <sheetFormatPr defaultRowHeight="16.5"/>
  <cols>
    <col min="1" max="1" width="3" customWidth="1"/>
    <col min="2" max="9" width="20" customWidth="1"/>
    <col min="10" max="10" width="23" customWidth="1"/>
    <col min="11" max="21" width="18" customWidth="1"/>
    <col min="22" max="22" width="3" customWidth="1"/>
  </cols>
  <sheetData>
    <row r="1" spans="1:22" ht="24.95" customHeight="1">
      <c r="A1" s="1"/>
      <c r="B1" s="2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45" customHeight="1">
      <c r="A2" s="1"/>
      <c r="B2" s="43" t="s">
        <v>1</v>
      </c>
      <c r="C2" s="44"/>
      <c r="D2" s="44"/>
      <c r="E2" s="44"/>
      <c r="F2" s="44"/>
      <c r="G2" s="44"/>
      <c r="H2" s="44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spans="1:22" ht="30" customHeight="1">
      <c r="A3" s="1"/>
      <c r="B3" s="46" t="s">
        <v>2</v>
      </c>
      <c r="C3" s="44"/>
      <c r="D3" s="44"/>
      <c r="E3" s="44"/>
      <c r="F3" s="44"/>
      <c r="G3" s="44"/>
      <c r="H3" s="44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4" spans="1:22" ht="9.9499999999999993" customHeight="1">
      <c r="A4" s="1"/>
      <c r="B4" s="37"/>
      <c r="C4" s="38"/>
      <c r="D4" s="38"/>
      <c r="E4" s="38"/>
      <c r="F4" s="38"/>
      <c r="G4" s="38"/>
      <c r="H4" s="38"/>
      <c r="I4" s="38"/>
      <c r="J4" s="38"/>
      <c r="K4" s="38"/>
      <c r="L4" s="1"/>
      <c r="M4" s="1"/>
      <c r="N4" s="1"/>
      <c r="O4" s="1"/>
      <c r="P4" s="1"/>
      <c r="Q4" s="1"/>
      <c r="R4" s="1"/>
      <c r="S4" s="1"/>
      <c r="T4" s="1"/>
      <c r="U4" s="1"/>
      <c r="V4" s="1"/>
    </row>
    <row r="5" spans="1:22" ht="20.100000000000001" customHeight="1">
      <c r="A5" s="1"/>
      <c r="B5" s="3" t="s">
        <v>3</v>
      </c>
      <c r="C5" s="4" t="s">
        <v>4</v>
      </c>
      <c r="D5" s="3" t="s">
        <v>5</v>
      </c>
      <c r="E5" s="5" t="str">
        <f>TEXT(2810000000,"#,##0")</f>
        <v>2,810,000,000</v>
      </c>
      <c r="F5" s="3" t="s">
        <v>6</v>
      </c>
      <c r="G5" s="6" t="s">
        <v>7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r="6" spans="1:22" ht="35.1" customHeight="1">
      <c r="A6" s="1"/>
      <c r="B6" s="7" t="s">
        <v>8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</row>
    <row r="7" spans="1:22" ht="15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spans="1:22" ht="35.1" customHeight="1">
      <c r="A8" s="1"/>
      <c r="B8" s="8" t="s">
        <v>9</v>
      </c>
      <c r="C8" s="1"/>
      <c r="D8" s="8" t="s">
        <v>10</v>
      </c>
      <c r="E8" s="1"/>
      <c r="F8" s="8" t="s">
        <v>11</v>
      </c>
      <c r="G8" s="1"/>
      <c r="H8" s="8" t="s">
        <v>12</v>
      </c>
      <c r="I8" s="1"/>
      <c r="J8" s="8" t="s">
        <v>13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 spans="1:22" ht="35.1" customHeight="1">
      <c r="A9" s="1"/>
      <c r="B9" s="9" t="str">
        <f>ROUND((총액!E23+총액!F23)/총액!D23*100,1)&amp;"%"</f>
        <v>1.1%</v>
      </c>
      <c r="C9" s="1"/>
      <c r="D9" s="10" t="str">
        <f>IFERROR(ROUND((총액!E23+총액!F23)/(총액!D23-총액!D4-총액!D5)*100,1)&amp;"%","0%")</f>
        <v>1.1%</v>
      </c>
      <c r="E9" s="1"/>
      <c r="F9" s="10" t="str">
        <f>ROUND(총액!E23/총액!D23*100,1)&amp;"%"</f>
        <v>0.8%</v>
      </c>
      <c r="G9" s="1"/>
      <c r="H9" s="11" t="str">
        <f>ROUND(총액!F23/총액!D23*100,1)&amp;"%"</f>
        <v>0.3%</v>
      </c>
      <c r="I9" s="1"/>
      <c r="J9" s="12" t="str">
        <f>TEXT(총액!G23,"#,##0")</f>
        <v>2,690,788,416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</row>
    <row r="10" spans="1:22" ht="3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2" ht="24.95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</row>
    <row r="12" spans="1:22" ht="35.1" customHeight="1">
      <c r="A12" s="1"/>
      <c r="B12" s="7" t="s">
        <v>14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1:22" ht="39.950000000000003" customHeight="1">
      <c r="A13" s="1"/>
      <c r="B13" s="13" t="s">
        <v>15</v>
      </c>
      <c r="C13" s="1"/>
      <c r="D13" s="13" t="s">
        <v>16</v>
      </c>
      <c r="E13" s="1"/>
      <c r="F13" s="1"/>
      <c r="G13" s="1"/>
      <c r="H13" s="13" t="s">
        <v>17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1:22" ht="24.95" customHeight="1">
      <c r="A14" s="1"/>
      <c r="B14" s="14" t="s">
        <v>18</v>
      </c>
      <c r="C14" s="14" t="s">
        <v>19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1:22" ht="24.95" customHeight="1">
      <c r="A15" s="1"/>
      <c r="B15" s="15" t="s">
        <v>20</v>
      </c>
      <c r="C15" s="15">
        <f>ROUND((총액!E23+총액!F23)/총액!D23*100,1)</f>
        <v>1.1000000000000001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2" ht="24.95" customHeight="1">
      <c r="A16" s="1"/>
      <c r="B16" s="15" t="s">
        <v>21</v>
      </c>
      <c r="C16" s="15">
        <f>ROUND(총액!E23/총액!D23*100,1)</f>
        <v>0.8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pans="1:22" ht="24.95" customHeight="1">
      <c r="A17" s="1"/>
      <c r="B17" s="15" t="s">
        <v>22</v>
      </c>
      <c r="C17" s="15">
        <f>ROUND(총액!F23/총액!D23*100,1)</f>
        <v>0.3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1:22" ht="24.9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1:22" ht="24.95" customHeight="1">
      <c r="A19" s="1"/>
      <c r="B19" s="13" t="s">
        <v>23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1:22" ht="24.95" customHeight="1">
      <c r="A20" s="1"/>
      <c r="B20" s="15" t="s">
        <v>18</v>
      </c>
      <c r="C20" s="15" t="s">
        <v>24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</row>
    <row r="21" spans="1:22" ht="24.95" customHeight="1">
      <c r="A21" s="1"/>
      <c r="B21" s="15" t="s">
        <v>21</v>
      </c>
      <c r="C21" s="16">
        <f>총액!E23</f>
        <v>22047200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</row>
    <row r="22" spans="1:22" ht="24.95" customHeight="1">
      <c r="A22" s="1"/>
      <c r="B22" s="15" t="s">
        <v>22</v>
      </c>
      <c r="C22" s="16">
        <f>총액!F23</f>
        <v>7164384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</row>
    <row r="23" spans="1:22" ht="24.95" customHeight="1">
      <c r="A23" s="1"/>
      <c r="B23" s="15" t="s">
        <v>25</v>
      </c>
      <c r="C23" s="16">
        <f>총액!G23</f>
        <v>2690788416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</row>
    <row r="24" spans="1:22" ht="24.9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</row>
    <row r="25" spans="1:22" ht="24.95" customHeight="1">
      <c r="A25" s="1"/>
      <c r="B25" s="17" t="s">
        <v>26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</row>
    <row r="26" spans="1:22" ht="24.95" customHeight="1">
      <c r="A26" s="1"/>
      <c r="B26" s="14" t="s">
        <v>27</v>
      </c>
      <c r="C26" s="14" t="s">
        <v>28</v>
      </c>
      <c r="D26" s="14" t="s">
        <v>29</v>
      </c>
      <c r="E26" s="14" t="s">
        <v>30</v>
      </c>
      <c r="F26" s="14" t="s">
        <v>31</v>
      </c>
      <c r="G26" s="14" t="s">
        <v>25</v>
      </c>
      <c r="H26" s="14" t="s">
        <v>19</v>
      </c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</row>
    <row r="27" spans="1:22" ht="24.95" customHeight="1">
      <c r="A27" s="1"/>
      <c r="B27" s="18" t="s">
        <v>32</v>
      </c>
      <c r="C27" s="18" t="s">
        <v>33</v>
      </c>
      <c r="D27" s="18" t="s">
        <v>33</v>
      </c>
      <c r="E27" s="19">
        <f>총액!D2</f>
        <v>1256007740</v>
      </c>
      <c r="F27" s="19">
        <f>총액!E2+총액!F2</f>
        <v>0</v>
      </c>
      <c r="G27" s="19">
        <f>총액!G2</f>
        <v>1256007740</v>
      </c>
      <c r="H27" s="18">
        <f>총액!H2</f>
        <v>0</v>
      </c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1:22" ht="24.95" customHeight="1">
      <c r="A28" s="1"/>
      <c r="B28" s="18" t="s">
        <v>34</v>
      </c>
      <c r="C28" s="18" t="s">
        <v>35</v>
      </c>
      <c r="D28" s="18" t="s">
        <v>36</v>
      </c>
      <c r="E28" s="19">
        <f>총액!D3</f>
        <v>277035006</v>
      </c>
      <c r="F28" s="19">
        <f>총액!E3+총액!F3</f>
        <v>0</v>
      </c>
      <c r="G28" s="19">
        <f>총액!G3</f>
        <v>277035006</v>
      </c>
      <c r="H28" s="18">
        <f>총액!H3</f>
        <v>0</v>
      </c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</row>
    <row r="29" spans="1:22" ht="24.95" customHeight="1">
      <c r="A29" s="1"/>
      <c r="B29" s="39" t="s">
        <v>37</v>
      </c>
      <c r="C29" s="39" t="s">
        <v>38</v>
      </c>
      <c r="D29" s="18" t="s">
        <v>39</v>
      </c>
      <c r="E29" s="19">
        <f>총액!D4</f>
        <v>82900000</v>
      </c>
      <c r="F29" s="19">
        <f>총액!E4+총액!F4</f>
        <v>2817600</v>
      </c>
      <c r="G29" s="19">
        <f>총액!G4</f>
        <v>80082400</v>
      </c>
      <c r="H29" s="18">
        <f>총액!H4</f>
        <v>3</v>
      </c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1:22" ht="24.95" customHeight="1">
      <c r="A30" s="1"/>
      <c r="B30" s="45"/>
      <c r="C30" s="45"/>
      <c r="D30" s="18" t="s">
        <v>40</v>
      </c>
      <c r="E30" s="19">
        <f>총액!D5</f>
        <v>37000000</v>
      </c>
      <c r="F30" s="19">
        <f>총액!E5+총액!F5</f>
        <v>0</v>
      </c>
      <c r="G30" s="19">
        <f>총액!G5</f>
        <v>37000000</v>
      </c>
      <c r="H30" s="18">
        <f>총액!H5</f>
        <v>0</v>
      </c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1:22" ht="24.95" customHeight="1">
      <c r="A31" s="1"/>
      <c r="B31" s="45"/>
      <c r="C31" s="45"/>
      <c r="D31" s="18" t="s">
        <v>41</v>
      </c>
      <c r="E31" s="19">
        <f>총액!D6</f>
        <v>29347216</v>
      </c>
      <c r="F31" s="19">
        <f>총액!E6+총액!F6</f>
        <v>2230370</v>
      </c>
      <c r="G31" s="19">
        <f>총액!G6</f>
        <v>27116846</v>
      </c>
      <c r="H31" s="18">
        <f>총액!H6</f>
        <v>8</v>
      </c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1:22" ht="24.95" customHeight="1">
      <c r="A32" s="1"/>
      <c r="B32" s="45"/>
      <c r="C32" s="40"/>
      <c r="D32" s="18" t="s">
        <v>42</v>
      </c>
      <c r="E32" s="19">
        <f>총액!D7</f>
        <v>0</v>
      </c>
      <c r="F32" s="19">
        <f>총액!E7+총액!F7</f>
        <v>0</v>
      </c>
      <c r="G32" s="19">
        <f>총액!G7</f>
        <v>0</v>
      </c>
      <c r="H32" s="18">
        <f>총액!H7</f>
        <v>0</v>
      </c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1:22" ht="24.95" customHeight="1">
      <c r="A33" s="1"/>
      <c r="B33" s="45"/>
      <c r="C33" s="39" t="s">
        <v>43</v>
      </c>
      <c r="D33" s="18" t="s">
        <v>44</v>
      </c>
      <c r="E33" s="19">
        <f>총액!D8</f>
        <v>6460038</v>
      </c>
      <c r="F33" s="19">
        <f>총액!E8+총액!F8</f>
        <v>0</v>
      </c>
      <c r="G33" s="19">
        <f>총액!G8</f>
        <v>6460038</v>
      </c>
      <c r="H33" s="18">
        <f>총액!H8</f>
        <v>0</v>
      </c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1:22" ht="24.95" customHeight="1">
      <c r="A34" s="1"/>
      <c r="B34" s="45"/>
      <c r="C34" s="45"/>
      <c r="D34" s="18" t="s">
        <v>45</v>
      </c>
      <c r="E34" s="19">
        <f>총액!D9</f>
        <v>700000</v>
      </c>
      <c r="F34" s="19">
        <f>총액!E9+총액!F9</f>
        <v>0</v>
      </c>
      <c r="G34" s="19">
        <f>총액!G9</f>
        <v>700000</v>
      </c>
      <c r="H34" s="18">
        <f>총액!H9</f>
        <v>0</v>
      </c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2" ht="24.95" customHeight="1">
      <c r="A35" s="1"/>
      <c r="B35" s="45"/>
      <c r="C35" s="40"/>
      <c r="D35" s="18" t="s">
        <v>46</v>
      </c>
      <c r="E35" s="19">
        <f>총액!D10</f>
        <v>0</v>
      </c>
      <c r="F35" s="19">
        <f>총액!E10+총액!F10</f>
        <v>0</v>
      </c>
      <c r="G35" s="19">
        <f>총액!G10</f>
        <v>0</v>
      </c>
      <c r="H35" s="18">
        <f>총액!H10</f>
        <v>0</v>
      </c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2" ht="24.95" customHeight="1">
      <c r="A36" s="1"/>
      <c r="B36" s="45"/>
      <c r="C36" s="18" t="s">
        <v>47</v>
      </c>
      <c r="D36" s="18" t="s">
        <v>47</v>
      </c>
      <c r="E36" s="19">
        <f>총액!D11</f>
        <v>23400000</v>
      </c>
      <c r="F36" s="19">
        <f>총액!E11+총액!F11</f>
        <v>0</v>
      </c>
      <c r="G36" s="19">
        <f>총액!G11</f>
        <v>23400000</v>
      </c>
      <c r="H36" s="18">
        <f>총액!H11</f>
        <v>0</v>
      </c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1:22" ht="24.95" customHeight="1">
      <c r="A37" s="1"/>
      <c r="B37" s="45"/>
      <c r="C37" s="18" t="s">
        <v>48</v>
      </c>
      <c r="D37" s="18" t="s">
        <v>48</v>
      </c>
      <c r="E37" s="19">
        <f>총액!D12</f>
        <v>387000000</v>
      </c>
      <c r="F37" s="19">
        <f>총액!E12+총액!F12</f>
        <v>990000</v>
      </c>
      <c r="G37" s="19">
        <f>총액!G12</f>
        <v>386010000</v>
      </c>
      <c r="H37" s="18">
        <f>총액!H12</f>
        <v>0</v>
      </c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1:22" ht="24.95" customHeight="1">
      <c r="A38" s="1"/>
      <c r="B38" s="45"/>
      <c r="C38" s="18" t="s">
        <v>49</v>
      </c>
      <c r="D38" s="18" t="s">
        <v>49</v>
      </c>
      <c r="E38" s="19">
        <f>총액!D13</f>
        <v>17400000</v>
      </c>
      <c r="F38" s="19">
        <f>총액!E13+총액!F13</f>
        <v>1554164</v>
      </c>
      <c r="G38" s="19">
        <f>총액!G13</f>
        <v>15845836</v>
      </c>
      <c r="H38" s="18">
        <f>총액!H13</f>
        <v>9</v>
      </c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</row>
    <row r="39" spans="1:22" ht="24.95" customHeight="1">
      <c r="A39" s="1"/>
      <c r="B39" s="45"/>
      <c r="C39" s="18" t="s">
        <v>50</v>
      </c>
      <c r="D39" s="18" t="s">
        <v>50</v>
      </c>
      <c r="E39" s="19">
        <f>총액!D14</f>
        <v>5000000</v>
      </c>
      <c r="F39" s="19">
        <f>총액!E14+총액!F14</f>
        <v>432000</v>
      </c>
      <c r="G39" s="19">
        <f>총액!G14</f>
        <v>4568000</v>
      </c>
      <c r="H39" s="18">
        <f>총액!H14</f>
        <v>9</v>
      </c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</row>
    <row r="40" spans="1:22" ht="24.95" customHeight="1">
      <c r="A40" s="1"/>
      <c r="B40" s="45"/>
      <c r="C40" s="39" t="s">
        <v>51</v>
      </c>
      <c r="D40" s="18" t="s">
        <v>52</v>
      </c>
      <c r="E40" s="19">
        <f>총액!D15</f>
        <v>19800000</v>
      </c>
      <c r="F40" s="19">
        <f>총액!E15+총액!F15</f>
        <v>0</v>
      </c>
      <c r="G40" s="19">
        <f>총액!G15</f>
        <v>19800000</v>
      </c>
      <c r="H40" s="18">
        <f>총액!H15</f>
        <v>0</v>
      </c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</row>
    <row r="41" spans="1:22" ht="24.95" customHeight="1">
      <c r="A41" s="1"/>
      <c r="B41" s="45"/>
      <c r="C41" s="40"/>
      <c r="D41" s="18" t="s">
        <v>53</v>
      </c>
      <c r="E41" s="19">
        <f>총액!D16</f>
        <v>11550000</v>
      </c>
      <c r="F41" s="19">
        <f>총액!E16+총액!F16</f>
        <v>0</v>
      </c>
      <c r="G41" s="19">
        <f>총액!G16</f>
        <v>11550000</v>
      </c>
      <c r="H41" s="18">
        <f>총액!H16</f>
        <v>0</v>
      </c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</row>
    <row r="42" spans="1:22" ht="24.95" customHeight="1">
      <c r="A42" s="1"/>
      <c r="B42" s="45"/>
      <c r="C42" s="39" t="s">
        <v>54</v>
      </c>
      <c r="D42" s="18" t="s">
        <v>55</v>
      </c>
      <c r="E42" s="19">
        <f>총액!D17</f>
        <v>0</v>
      </c>
      <c r="F42" s="19">
        <f>총액!E17+총액!F17</f>
        <v>0</v>
      </c>
      <c r="G42" s="19">
        <f>총액!G17</f>
        <v>0</v>
      </c>
      <c r="H42" s="18">
        <f>총액!H17</f>
        <v>0</v>
      </c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 ht="24.95" customHeight="1">
      <c r="A43" s="1"/>
      <c r="B43" s="40"/>
      <c r="C43" s="40"/>
      <c r="D43" s="18" t="s">
        <v>54</v>
      </c>
      <c r="E43" s="19">
        <f>총액!D18</f>
        <v>281000000</v>
      </c>
      <c r="F43" s="19">
        <f>총액!E18+총액!F18</f>
        <v>11755800</v>
      </c>
      <c r="G43" s="19">
        <f>총액!G18</f>
        <v>269244200</v>
      </c>
      <c r="H43" s="18">
        <f>총액!H18</f>
        <v>4</v>
      </c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 ht="24.95" customHeight="1">
      <c r="A44" s="1"/>
      <c r="B44" s="39" t="s">
        <v>56</v>
      </c>
      <c r="C44" s="18" t="s">
        <v>57</v>
      </c>
      <c r="D44" s="18" t="s">
        <v>57</v>
      </c>
      <c r="E44" s="19">
        <f>총액!D19</f>
        <v>220000000</v>
      </c>
      <c r="F44" s="19">
        <f>총액!E19+총액!F19</f>
        <v>3030000</v>
      </c>
      <c r="G44" s="19">
        <f>총액!G19</f>
        <v>216970000</v>
      </c>
      <c r="H44" s="18">
        <f>총액!H19</f>
        <v>1</v>
      </c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</row>
    <row r="45" spans="1:22" ht="24.95" customHeight="1">
      <c r="A45" s="1"/>
      <c r="B45" s="40"/>
      <c r="C45" s="18" t="s">
        <v>58</v>
      </c>
      <c r="D45" s="18" t="s">
        <v>59</v>
      </c>
      <c r="E45" s="19">
        <f>총액!D20</f>
        <v>36000000</v>
      </c>
      <c r="F45" s="19">
        <f>총액!E20+총액!F20</f>
        <v>5345000</v>
      </c>
      <c r="G45" s="19">
        <f>총액!G20</f>
        <v>30655000</v>
      </c>
      <c r="H45" s="18">
        <f>총액!H20</f>
        <v>15</v>
      </c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</row>
    <row r="46" spans="1:22" ht="24.95" customHeight="1">
      <c r="A46" s="1"/>
      <c r="B46" s="39" t="s">
        <v>60</v>
      </c>
      <c r="C46" s="39" t="s">
        <v>61</v>
      </c>
      <c r="D46" s="18" t="s">
        <v>61</v>
      </c>
      <c r="E46" s="19">
        <f>총액!D21</f>
        <v>29400000</v>
      </c>
      <c r="F46" s="19">
        <f>총액!E21+총액!F21</f>
        <v>1056650</v>
      </c>
      <c r="G46" s="19">
        <f>총액!G21</f>
        <v>28343350</v>
      </c>
      <c r="H46" s="18">
        <f>총액!H21</f>
        <v>4</v>
      </c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</row>
    <row r="47" spans="1:22" ht="24.95" customHeight="1">
      <c r="A47" s="1"/>
      <c r="B47" s="40"/>
      <c r="C47" s="40"/>
      <c r="D47" s="18" t="s">
        <v>62</v>
      </c>
      <c r="E47" s="19">
        <f>총액!D22</f>
        <v>0</v>
      </c>
      <c r="F47" s="19">
        <f>총액!E22+총액!F22</f>
        <v>0</v>
      </c>
      <c r="G47" s="19">
        <f>총액!G22</f>
        <v>0</v>
      </c>
      <c r="H47" s="18">
        <f>총액!H22</f>
        <v>0</v>
      </c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</row>
    <row r="48" spans="1:22" ht="24.95" customHeight="1">
      <c r="A48" s="1"/>
      <c r="B48" s="41"/>
      <c r="C48" s="42"/>
      <c r="D48" s="42"/>
      <c r="E48" s="42"/>
      <c r="F48" s="42"/>
      <c r="G48" s="42"/>
      <c r="H48" s="42"/>
      <c r="I48" s="42"/>
      <c r="J48" s="42"/>
      <c r="K48" s="42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</row>
    <row r="49" spans="1:22" ht="24.9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</row>
    <row r="50" spans="1:22" ht="24.95" customHeight="1">
      <c r="A50" s="1"/>
      <c r="B50" s="34" t="s">
        <v>153</v>
      </c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</row>
    <row r="51" spans="1:22" ht="24.95" customHeight="1">
      <c r="A51" s="1"/>
      <c r="B51" s="35" t="s">
        <v>154</v>
      </c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</row>
    <row r="52" spans="1:22" ht="24.95" customHeight="1">
      <c r="A52" s="1"/>
      <c r="B52" s="36" t="s">
        <v>155</v>
      </c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</row>
    <row r="53" spans="1:22" ht="24.9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</row>
    <row r="54" spans="1:22" ht="24.9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</row>
    <row r="55" spans="1:22" ht="24.9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</row>
    <row r="56" spans="1:22" ht="24.9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</row>
    <row r="57" spans="1:22" ht="24.9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</row>
    <row r="58" spans="1:22" ht="24.9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</row>
    <row r="59" spans="1:22" ht="24.9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</row>
    <row r="60" spans="1:2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</row>
    <row r="61" spans="1:2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</row>
    <row r="62" spans="1:2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</row>
    <row r="63" spans="1:2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</row>
    <row r="64" spans="1:2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</row>
    <row r="65" spans="1:2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</row>
    <row r="66" spans="1:2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</row>
    <row r="67" spans="1:2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</row>
    <row r="68" spans="1:2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</row>
    <row r="69" spans="1:2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</row>
    <row r="70" spans="1:2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</row>
    <row r="71" spans="1:2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</row>
    <row r="72" spans="1:2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</row>
    <row r="73" spans="1:2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</row>
    <row r="74" spans="1:2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</row>
    <row r="75" spans="1:2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</row>
    <row r="76" spans="1:2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</row>
    <row r="77" spans="1:2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</row>
    <row r="78" spans="1:2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</row>
    <row r="79" spans="1:2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</row>
    <row r="80" spans="1:2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</row>
    <row r="81" spans="1:2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</row>
    <row r="82" spans="1:2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</row>
    <row r="83" spans="1:2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</row>
    <row r="84" spans="1:2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</row>
    <row r="85" spans="1:2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</row>
    <row r="86" spans="1:2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</row>
    <row r="87" spans="1:2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</row>
    <row r="88" spans="1:2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</row>
    <row r="89" spans="1:2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</row>
    <row r="90" spans="1:2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</row>
    <row r="91" spans="1:2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</row>
    <row r="92" spans="1:2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</row>
    <row r="93" spans="1:2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</row>
    <row r="94" spans="1:2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</row>
    <row r="95" spans="1:2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</row>
    <row r="96" spans="1:2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</row>
    <row r="97" spans="1:2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</row>
    <row r="98" spans="1:2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</row>
    <row r="99" spans="1:2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</row>
    <row r="100" spans="1:2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</row>
    <row r="101" spans="1:2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</row>
    <row r="102" spans="1:2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</row>
    <row r="103" spans="1:2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</row>
    <row r="104" spans="1:2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</row>
    <row r="105" spans="1:2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</row>
    <row r="106" spans="1:2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</row>
    <row r="107" spans="1:2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</row>
    <row r="108" spans="1:2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</row>
    <row r="109" spans="1:2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</row>
    <row r="110" spans="1:2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</row>
    <row r="111" spans="1:2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</row>
    <row r="112" spans="1:2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</row>
    <row r="113" spans="1:2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</row>
    <row r="114" spans="1:2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</row>
    <row r="115" spans="1:2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</row>
    <row r="116" spans="1:2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</row>
    <row r="117" spans="1:2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</row>
    <row r="118" spans="1:2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</row>
    <row r="119" spans="1:2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</row>
    <row r="120" spans="1:2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</row>
    <row r="121" spans="1:2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</row>
    <row r="122" spans="1: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</row>
    <row r="123" spans="1:2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</row>
    <row r="124" spans="1:2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</row>
    <row r="125" spans="1:2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</row>
    <row r="126" spans="1:2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</row>
    <row r="127" spans="1:2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</row>
    <row r="128" spans="1:2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</row>
    <row r="129" spans="1:2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</row>
    <row r="130" spans="1:2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</row>
    <row r="131" spans="1:2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</row>
    <row r="132" spans="1:2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</row>
    <row r="133" spans="1:2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</row>
    <row r="134" spans="1:2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</row>
    <row r="135" spans="1:2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</row>
    <row r="136" spans="1:2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</row>
    <row r="137" spans="1:2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</row>
    <row r="138" spans="1:2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</row>
    <row r="139" spans="1:2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</row>
    <row r="140" spans="1:2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</row>
    <row r="141" spans="1:2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</row>
    <row r="142" spans="1:2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</row>
    <row r="143" spans="1:2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</row>
    <row r="144" spans="1:2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</row>
    <row r="145" spans="1:2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</row>
    <row r="146" spans="1:2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</row>
    <row r="147" spans="1:2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</row>
    <row r="148" spans="1:2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</row>
    <row r="149" spans="1:2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</row>
    <row r="150" spans="1:2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</row>
    <row r="151" spans="1:2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</row>
    <row r="152" spans="1:2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</row>
    <row r="153" spans="1:2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</row>
    <row r="154" spans="1:2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</row>
    <row r="155" spans="1:2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</row>
    <row r="156" spans="1:2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</row>
    <row r="157" spans="1:2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</row>
    <row r="158" spans="1:2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</row>
    <row r="159" spans="1:2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</row>
    <row r="160" spans="1:2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</row>
    <row r="161" spans="1:2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</row>
    <row r="162" spans="1:2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</row>
    <row r="163" spans="1:2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</row>
    <row r="164" spans="1:2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</row>
    <row r="165" spans="1:2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</row>
    <row r="166" spans="1:2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</row>
    <row r="167" spans="1:2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</row>
    <row r="168" spans="1:2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</row>
    <row r="169" spans="1:2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</row>
    <row r="170" spans="1:2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</row>
    <row r="171" spans="1:2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</row>
    <row r="172" spans="1:2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</row>
    <row r="173" spans="1:2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</row>
    <row r="174" spans="1:2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</row>
    <row r="175" spans="1:2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</row>
    <row r="176" spans="1:2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</row>
    <row r="177" spans="1:2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</row>
    <row r="178" spans="1:2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</row>
    <row r="179" spans="1:2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</row>
    <row r="180" spans="1:2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</row>
    <row r="181" spans="1:2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</row>
    <row r="182" spans="1:2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</row>
    <row r="183" spans="1:2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</row>
    <row r="184" spans="1:2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</row>
    <row r="185" spans="1:2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</row>
    <row r="186" spans="1:2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</row>
    <row r="187" spans="1:2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</row>
    <row r="188" spans="1:2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</row>
    <row r="189" spans="1:2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</row>
    <row r="190" spans="1:2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</row>
    <row r="191" spans="1:2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</row>
    <row r="192" spans="1:2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</row>
    <row r="193" spans="1:2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</row>
    <row r="194" spans="1:2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</row>
    <row r="195" spans="1:2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</row>
    <row r="196" spans="1:2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</row>
    <row r="197" spans="1:2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</row>
    <row r="198" spans="1:2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</row>
    <row r="199" spans="1:2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</row>
    <row r="200" spans="1:2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</row>
    <row r="201" spans="1:2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</row>
    <row r="202" spans="1:2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</row>
    <row r="203" spans="1:2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</row>
    <row r="204" spans="1:2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</row>
    <row r="205" spans="1:2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</row>
    <row r="206" spans="1:2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</row>
    <row r="207" spans="1:2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</row>
    <row r="208" spans="1:2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</row>
    <row r="209" spans="1:2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</row>
    <row r="210" spans="1:2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</row>
    <row r="211" spans="1:2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</row>
    <row r="212" spans="1:2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</row>
    <row r="213" spans="1:2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</row>
    <row r="214" spans="1:2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</row>
    <row r="215" spans="1:2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</row>
    <row r="216" spans="1:2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</row>
    <row r="217" spans="1:2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</row>
    <row r="218" spans="1:2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</row>
    <row r="219" spans="1:2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</row>
    <row r="220" spans="1:2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</row>
    <row r="221" spans="1:2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</row>
    <row r="222" spans="1: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</row>
    <row r="223" spans="1:2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</row>
    <row r="224" spans="1:2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</row>
    <row r="225" spans="1:2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</row>
    <row r="226" spans="1:2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</row>
    <row r="227" spans="1:2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</row>
    <row r="228" spans="1:2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</row>
    <row r="229" spans="1:2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</row>
    <row r="230" spans="1:2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</row>
    <row r="231" spans="1:2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</row>
    <row r="232" spans="1:2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</row>
    <row r="233" spans="1:2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</row>
    <row r="234" spans="1:2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</row>
    <row r="235" spans="1:2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</row>
    <row r="236" spans="1:2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</row>
    <row r="237" spans="1:2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</row>
    <row r="238" spans="1:2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</row>
    <row r="239" spans="1:2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</row>
    <row r="240" spans="1:2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</row>
    <row r="241" spans="1:2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</row>
    <row r="242" spans="1:2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</row>
    <row r="243" spans="1:2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</row>
    <row r="244" spans="1:2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</row>
    <row r="245" spans="1:2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</row>
    <row r="246" spans="1:2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</row>
    <row r="247" spans="1:2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</row>
    <row r="248" spans="1:2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</row>
    <row r="249" spans="1:2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</row>
    <row r="250" spans="1:2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</row>
    <row r="251" spans="1:2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</row>
    <row r="252" spans="1:2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</row>
    <row r="253" spans="1:2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</row>
    <row r="254" spans="1:2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</row>
    <row r="255" spans="1:2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</row>
    <row r="256" spans="1:2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</row>
    <row r="257" spans="1:2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</row>
    <row r="258" spans="1:2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</row>
    <row r="259" spans="1:2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</row>
    <row r="260" spans="1:2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</row>
    <row r="261" spans="1:2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</row>
    <row r="262" spans="1:2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</row>
    <row r="263" spans="1:2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</row>
    <row r="264" spans="1:2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</row>
    <row r="265" spans="1:2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</row>
    <row r="266" spans="1:2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</row>
    <row r="267" spans="1:2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</row>
    <row r="268" spans="1:2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</row>
    <row r="269" spans="1:2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</row>
    <row r="270" spans="1:2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</row>
    <row r="271" spans="1:2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</row>
    <row r="272" spans="1:2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</row>
    <row r="273" spans="1:2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</row>
    <row r="274" spans="1:2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</row>
    <row r="275" spans="1:2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</row>
    <row r="276" spans="1:2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</row>
    <row r="277" spans="1:2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</row>
    <row r="278" spans="1:2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</row>
    <row r="279" spans="1:2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</row>
    <row r="280" spans="1:2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</row>
    <row r="281" spans="1:2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</row>
    <row r="282" spans="1:2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</row>
    <row r="283" spans="1:2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</row>
    <row r="284" spans="1:2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</row>
    <row r="285" spans="1:2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</row>
    <row r="286" spans="1:2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</row>
    <row r="287" spans="1:2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</row>
    <row r="288" spans="1:2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</row>
    <row r="289" spans="1:2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</row>
    <row r="290" spans="1:2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</row>
    <row r="291" spans="1:2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</row>
    <row r="292" spans="1:2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</row>
    <row r="293" spans="1:2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</row>
    <row r="294" spans="1:2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</row>
    <row r="295" spans="1:2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</row>
    <row r="296" spans="1:2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</row>
    <row r="297" spans="1:2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</row>
    <row r="298" spans="1:2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</row>
    <row r="299" spans="1:2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</row>
    <row r="300" spans="1:2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</row>
  </sheetData>
  <mergeCells count="12">
    <mergeCell ref="B4:K4"/>
    <mergeCell ref="C42:C43"/>
    <mergeCell ref="B48:K48"/>
    <mergeCell ref="B46:B47"/>
    <mergeCell ref="B2:H2"/>
    <mergeCell ref="C29:C32"/>
    <mergeCell ref="B29:B43"/>
    <mergeCell ref="C33:C35"/>
    <mergeCell ref="C46:C47"/>
    <mergeCell ref="C40:C41"/>
    <mergeCell ref="B3:H3"/>
    <mergeCell ref="B44:B45"/>
  </mergeCells>
  <phoneticPr fontId="22" type="noConversion"/>
  <pageMargins left="0.75" right="0.75" top="1" bottom="1" header="0.5" footer="0.5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3"/>
  <sheetViews>
    <sheetView workbookViewId="0"/>
  </sheetViews>
  <sheetFormatPr defaultRowHeight="16.5"/>
  <cols>
    <col min="1" max="1" width="15" customWidth="1"/>
    <col min="2" max="2" width="20" customWidth="1"/>
    <col min="3" max="3" width="25" customWidth="1"/>
    <col min="4" max="7" width="15" customWidth="1"/>
    <col min="8" max="8" width="12" customWidth="1"/>
  </cols>
  <sheetData>
    <row r="1" spans="1:8">
      <c r="A1" s="20" t="s">
        <v>27</v>
      </c>
      <c r="B1" s="20" t="s">
        <v>28</v>
      </c>
      <c r="C1" s="20" t="s">
        <v>29</v>
      </c>
      <c r="D1" s="20" t="s">
        <v>30</v>
      </c>
      <c r="E1" s="20" t="s">
        <v>21</v>
      </c>
      <c r="F1" s="20" t="s">
        <v>22</v>
      </c>
      <c r="G1" s="20" t="s">
        <v>25</v>
      </c>
      <c r="H1" s="20" t="s">
        <v>15</v>
      </c>
    </row>
    <row r="2" spans="1:8">
      <c r="A2" s="21" t="s">
        <v>32</v>
      </c>
      <c r="B2" s="21" t="s">
        <v>33</v>
      </c>
      <c r="C2" s="21" t="s">
        <v>33</v>
      </c>
      <c r="D2" s="22">
        <v>1256007740</v>
      </c>
      <c r="E2" s="22">
        <v>0</v>
      </c>
      <c r="F2" s="22">
        <v>0</v>
      </c>
      <c r="G2" s="22">
        <f t="shared" ref="G2:G22" si="0">D2-E2-F2</f>
        <v>1256007740</v>
      </c>
      <c r="H2" s="23">
        <f t="shared" ref="H2:H23" si="1">IF(D2=0,0,ROUND((E2+F2)/D2*100,0))</f>
        <v>0</v>
      </c>
    </row>
    <row r="3" spans="1:8">
      <c r="A3" s="21" t="s">
        <v>34</v>
      </c>
      <c r="B3" s="21" t="s">
        <v>35</v>
      </c>
      <c r="C3" s="21" t="s">
        <v>36</v>
      </c>
      <c r="D3" s="22">
        <v>277035006</v>
      </c>
      <c r="E3" s="22">
        <v>0</v>
      </c>
      <c r="F3" s="22">
        <v>0</v>
      </c>
      <c r="G3" s="22">
        <f t="shared" si="0"/>
        <v>277035006</v>
      </c>
      <c r="H3" s="23">
        <f t="shared" si="1"/>
        <v>0</v>
      </c>
    </row>
    <row r="4" spans="1:8">
      <c r="A4" s="47" t="s">
        <v>37</v>
      </c>
      <c r="B4" s="47" t="s">
        <v>38</v>
      </c>
      <c r="C4" s="21" t="s">
        <v>39</v>
      </c>
      <c r="D4" s="22">
        <v>82900000</v>
      </c>
      <c r="E4" s="22">
        <v>2387600</v>
      </c>
      <c r="F4" s="22">
        <v>430000</v>
      </c>
      <c r="G4" s="22">
        <f t="shared" si="0"/>
        <v>80082400</v>
      </c>
      <c r="H4" s="23">
        <f t="shared" si="1"/>
        <v>3</v>
      </c>
    </row>
    <row r="5" spans="1:8">
      <c r="A5" s="48"/>
      <c r="B5" s="48"/>
      <c r="C5" s="21" t="s">
        <v>40</v>
      </c>
      <c r="D5" s="22">
        <v>37000000</v>
      </c>
      <c r="E5" s="22">
        <v>0</v>
      </c>
      <c r="F5" s="22">
        <v>0</v>
      </c>
      <c r="G5" s="22">
        <f t="shared" si="0"/>
        <v>37000000</v>
      </c>
      <c r="H5" s="23">
        <f t="shared" si="1"/>
        <v>0</v>
      </c>
    </row>
    <row r="6" spans="1:8">
      <c r="A6" s="48"/>
      <c r="B6" s="48"/>
      <c r="C6" s="21" t="s">
        <v>41</v>
      </c>
      <c r="D6" s="22">
        <v>29347216</v>
      </c>
      <c r="E6" s="22">
        <v>2230370</v>
      </c>
      <c r="F6" s="22">
        <v>0</v>
      </c>
      <c r="G6" s="22">
        <f t="shared" si="0"/>
        <v>27116846</v>
      </c>
      <c r="H6" s="23">
        <f t="shared" si="1"/>
        <v>8</v>
      </c>
    </row>
    <row r="7" spans="1:8">
      <c r="A7" s="48"/>
      <c r="B7" s="48"/>
      <c r="C7" s="21" t="s">
        <v>42</v>
      </c>
      <c r="D7" s="22">
        <v>0</v>
      </c>
      <c r="E7" s="22">
        <v>0</v>
      </c>
      <c r="F7" s="22">
        <v>0</v>
      </c>
      <c r="G7" s="22">
        <f t="shared" si="0"/>
        <v>0</v>
      </c>
      <c r="H7" s="23">
        <f t="shared" si="1"/>
        <v>0</v>
      </c>
    </row>
    <row r="8" spans="1:8">
      <c r="A8" s="48"/>
      <c r="B8" s="47" t="s">
        <v>43</v>
      </c>
      <c r="C8" s="21" t="s">
        <v>44</v>
      </c>
      <c r="D8" s="22">
        <v>6460038</v>
      </c>
      <c r="E8" s="22">
        <v>0</v>
      </c>
      <c r="F8" s="22">
        <v>0</v>
      </c>
      <c r="G8" s="22">
        <f t="shared" si="0"/>
        <v>6460038</v>
      </c>
      <c r="H8" s="23">
        <f t="shared" si="1"/>
        <v>0</v>
      </c>
    </row>
    <row r="9" spans="1:8">
      <c r="A9" s="48"/>
      <c r="B9" s="48"/>
      <c r="C9" s="21" t="s">
        <v>45</v>
      </c>
      <c r="D9" s="22">
        <v>700000</v>
      </c>
      <c r="E9" s="22">
        <v>0</v>
      </c>
      <c r="F9" s="22">
        <v>0</v>
      </c>
      <c r="G9" s="22">
        <f t="shared" si="0"/>
        <v>700000</v>
      </c>
      <c r="H9" s="23">
        <f t="shared" si="1"/>
        <v>0</v>
      </c>
    </row>
    <row r="10" spans="1:8">
      <c r="A10" s="48"/>
      <c r="B10" s="48"/>
      <c r="C10" s="21" t="s">
        <v>46</v>
      </c>
      <c r="D10" s="22">
        <v>0</v>
      </c>
      <c r="E10" s="22">
        <v>0</v>
      </c>
      <c r="F10" s="22">
        <v>0</v>
      </c>
      <c r="G10" s="22">
        <f t="shared" si="0"/>
        <v>0</v>
      </c>
      <c r="H10" s="23">
        <f t="shared" si="1"/>
        <v>0</v>
      </c>
    </row>
    <row r="11" spans="1:8">
      <c r="A11" s="48"/>
      <c r="B11" s="21" t="s">
        <v>47</v>
      </c>
      <c r="C11" s="21" t="s">
        <v>47</v>
      </c>
      <c r="D11" s="22">
        <v>23400000</v>
      </c>
      <c r="E11" s="22">
        <v>0</v>
      </c>
      <c r="F11" s="22">
        <v>0</v>
      </c>
      <c r="G11" s="22">
        <f t="shared" si="0"/>
        <v>23400000</v>
      </c>
      <c r="H11" s="23">
        <f t="shared" si="1"/>
        <v>0</v>
      </c>
    </row>
    <row r="12" spans="1:8">
      <c r="A12" s="48"/>
      <c r="B12" s="21" t="s">
        <v>48</v>
      </c>
      <c r="C12" s="21" t="s">
        <v>48</v>
      </c>
      <c r="D12" s="22">
        <v>387000000</v>
      </c>
      <c r="E12" s="22">
        <v>660000</v>
      </c>
      <c r="F12" s="22">
        <v>330000</v>
      </c>
      <c r="G12" s="22">
        <f t="shared" si="0"/>
        <v>386010000</v>
      </c>
      <c r="H12" s="23">
        <f t="shared" si="1"/>
        <v>0</v>
      </c>
    </row>
    <row r="13" spans="1:8">
      <c r="A13" s="48"/>
      <c r="B13" s="21" t="s">
        <v>49</v>
      </c>
      <c r="C13" s="21" t="s">
        <v>49</v>
      </c>
      <c r="D13" s="22">
        <v>17400000</v>
      </c>
      <c r="E13" s="22">
        <v>1036060</v>
      </c>
      <c r="F13" s="22">
        <v>518104</v>
      </c>
      <c r="G13" s="22">
        <f t="shared" si="0"/>
        <v>15845836</v>
      </c>
      <c r="H13" s="23">
        <f t="shared" si="1"/>
        <v>9</v>
      </c>
    </row>
    <row r="14" spans="1:8">
      <c r="A14" s="48"/>
      <c r="B14" s="21" t="s">
        <v>50</v>
      </c>
      <c r="C14" s="21" t="s">
        <v>50</v>
      </c>
      <c r="D14" s="22">
        <v>5000000</v>
      </c>
      <c r="E14" s="22">
        <v>432000</v>
      </c>
      <c r="F14" s="22">
        <v>0</v>
      </c>
      <c r="G14" s="22">
        <f t="shared" si="0"/>
        <v>4568000</v>
      </c>
      <c r="H14" s="23">
        <f t="shared" si="1"/>
        <v>9</v>
      </c>
    </row>
    <row r="15" spans="1:8">
      <c r="A15" s="48"/>
      <c r="B15" s="47" t="s">
        <v>51</v>
      </c>
      <c r="C15" s="21" t="s">
        <v>52</v>
      </c>
      <c r="D15" s="22">
        <v>19800000</v>
      </c>
      <c r="E15" s="22">
        <v>0</v>
      </c>
      <c r="F15" s="22">
        <v>0</v>
      </c>
      <c r="G15" s="22">
        <f t="shared" si="0"/>
        <v>19800000</v>
      </c>
      <c r="H15" s="23">
        <f t="shared" si="1"/>
        <v>0</v>
      </c>
    </row>
    <row r="16" spans="1:8">
      <c r="A16" s="48"/>
      <c r="B16" s="48"/>
      <c r="C16" s="21" t="s">
        <v>53</v>
      </c>
      <c r="D16" s="22">
        <v>11550000</v>
      </c>
      <c r="E16" s="22">
        <v>0</v>
      </c>
      <c r="F16" s="22">
        <v>0</v>
      </c>
      <c r="G16" s="22">
        <f t="shared" si="0"/>
        <v>11550000</v>
      </c>
      <c r="H16" s="23">
        <f t="shared" si="1"/>
        <v>0</v>
      </c>
    </row>
    <row r="17" spans="1:8">
      <c r="A17" s="48"/>
      <c r="B17" s="47" t="s">
        <v>54</v>
      </c>
      <c r="C17" s="21" t="s">
        <v>55</v>
      </c>
      <c r="D17" s="22">
        <v>0</v>
      </c>
      <c r="E17" s="22">
        <v>0</v>
      </c>
      <c r="F17" s="22">
        <v>0</v>
      </c>
      <c r="G17" s="22">
        <f t="shared" si="0"/>
        <v>0</v>
      </c>
      <c r="H17" s="23">
        <f t="shared" si="1"/>
        <v>0</v>
      </c>
    </row>
    <row r="18" spans="1:8">
      <c r="A18" s="48"/>
      <c r="B18" s="48"/>
      <c r="C18" s="21" t="s">
        <v>54</v>
      </c>
      <c r="D18" s="22">
        <v>281000000</v>
      </c>
      <c r="E18" s="22">
        <v>7339140</v>
      </c>
      <c r="F18" s="22">
        <v>4416660</v>
      </c>
      <c r="G18" s="22">
        <f t="shared" si="0"/>
        <v>269244200</v>
      </c>
      <c r="H18" s="23">
        <f t="shared" si="1"/>
        <v>4</v>
      </c>
    </row>
    <row r="19" spans="1:8">
      <c r="A19" s="47" t="s">
        <v>56</v>
      </c>
      <c r="B19" s="21" t="s">
        <v>57</v>
      </c>
      <c r="C19" s="21" t="s">
        <v>57</v>
      </c>
      <c r="D19" s="22">
        <v>220000000</v>
      </c>
      <c r="E19" s="22">
        <v>2020000</v>
      </c>
      <c r="F19" s="22">
        <v>1010000</v>
      </c>
      <c r="G19" s="22">
        <f t="shared" si="0"/>
        <v>216970000</v>
      </c>
      <c r="H19" s="23">
        <f t="shared" si="1"/>
        <v>1</v>
      </c>
    </row>
    <row r="20" spans="1:8">
      <c r="A20" s="48"/>
      <c r="B20" s="21" t="s">
        <v>58</v>
      </c>
      <c r="C20" s="21" t="s">
        <v>59</v>
      </c>
      <c r="D20" s="22">
        <v>36000000</v>
      </c>
      <c r="E20" s="22">
        <v>5288580</v>
      </c>
      <c r="F20" s="22">
        <v>56420</v>
      </c>
      <c r="G20" s="22">
        <f t="shared" si="0"/>
        <v>30655000</v>
      </c>
      <c r="H20" s="23">
        <f t="shared" si="1"/>
        <v>15</v>
      </c>
    </row>
    <row r="21" spans="1:8">
      <c r="A21" s="47" t="s">
        <v>60</v>
      </c>
      <c r="B21" s="47" t="s">
        <v>61</v>
      </c>
      <c r="C21" s="21" t="s">
        <v>61</v>
      </c>
      <c r="D21" s="22">
        <v>29400000</v>
      </c>
      <c r="E21" s="22">
        <v>653450</v>
      </c>
      <c r="F21" s="22">
        <v>403200</v>
      </c>
      <c r="G21" s="22">
        <f t="shared" si="0"/>
        <v>28343350</v>
      </c>
      <c r="H21" s="23">
        <f t="shared" si="1"/>
        <v>4</v>
      </c>
    </row>
    <row r="22" spans="1:8">
      <c r="A22" s="48"/>
      <c r="B22" s="48"/>
      <c r="C22" s="21" t="s">
        <v>62</v>
      </c>
      <c r="D22" s="22">
        <v>0</v>
      </c>
      <c r="E22" s="22">
        <v>0</v>
      </c>
      <c r="F22" s="22">
        <v>0</v>
      </c>
      <c r="G22" s="22">
        <f t="shared" si="0"/>
        <v>0</v>
      </c>
      <c r="H22" s="23">
        <f t="shared" si="1"/>
        <v>0</v>
      </c>
    </row>
    <row r="23" spans="1:8">
      <c r="A23" s="21" t="s">
        <v>20</v>
      </c>
      <c r="B23" s="21"/>
      <c r="C23" s="21"/>
      <c r="D23" s="22">
        <f>SUM(D2:D22)</f>
        <v>2720000000</v>
      </c>
      <c r="E23" s="22">
        <f>SUM(E2:E22)</f>
        <v>22047200</v>
      </c>
      <c r="F23" s="22">
        <f>SUM(F2:F22)</f>
        <v>7164384</v>
      </c>
      <c r="G23" s="22">
        <f>SUM(G2:G22)</f>
        <v>2690788416</v>
      </c>
      <c r="H23" s="23">
        <f t="shared" si="1"/>
        <v>1</v>
      </c>
    </row>
  </sheetData>
  <mergeCells count="8">
    <mergeCell ref="B21:B22"/>
    <mergeCell ref="A19:A20"/>
    <mergeCell ref="A21:A22"/>
    <mergeCell ref="A4:A18"/>
    <mergeCell ref="B4:B7"/>
    <mergeCell ref="B17:B18"/>
    <mergeCell ref="B8:B10"/>
    <mergeCell ref="B15:B16"/>
  </mergeCells>
  <phoneticPr fontId="22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3"/>
  <sheetViews>
    <sheetView workbookViewId="0"/>
  </sheetViews>
  <sheetFormatPr defaultRowHeight="16.5"/>
  <cols>
    <col min="1" max="1" width="15" customWidth="1"/>
    <col min="2" max="2" width="20" customWidth="1"/>
    <col min="3" max="3" width="25" customWidth="1"/>
    <col min="4" max="6" width="15" customWidth="1"/>
    <col min="7" max="7" width="10" customWidth="1"/>
  </cols>
  <sheetData>
    <row r="1" spans="1:7">
      <c r="A1" s="24" t="s">
        <v>27</v>
      </c>
      <c r="B1" s="24" t="s">
        <v>28</v>
      </c>
      <c r="C1" s="24" t="s">
        <v>29</v>
      </c>
      <c r="D1" s="24" t="s">
        <v>30</v>
      </c>
      <c r="E1" s="24" t="s">
        <v>31</v>
      </c>
      <c r="F1" s="24" t="s">
        <v>25</v>
      </c>
      <c r="G1" s="24" t="s">
        <v>15</v>
      </c>
    </row>
    <row r="2" spans="1:7">
      <c r="A2" s="21" t="s">
        <v>32</v>
      </c>
      <c r="B2" s="21" t="s">
        <v>33</v>
      </c>
      <c r="C2" s="21" t="s">
        <v>33</v>
      </c>
      <c r="D2" s="22">
        <v>1256007740</v>
      </c>
      <c r="E2" s="22">
        <v>0</v>
      </c>
      <c r="F2" s="22">
        <f t="shared" ref="F2:F22" si="0">D2-E2</f>
        <v>1256007740</v>
      </c>
      <c r="G2" s="23">
        <f t="shared" ref="G2:G23" si="1">IF(D2=0,0,ROUND(E2/D2*100,0))</f>
        <v>0</v>
      </c>
    </row>
    <row r="3" spans="1:7">
      <c r="A3" s="21" t="s">
        <v>34</v>
      </c>
      <c r="B3" s="21" t="s">
        <v>35</v>
      </c>
      <c r="C3" s="21" t="s">
        <v>36</v>
      </c>
      <c r="D3" s="22">
        <v>277035006</v>
      </c>
      <c r="E3" s="22">
        <v>0</v>
      </c>
      <c r="F3" s="22">
        <f t="shared" si="0"/>
        <v>277035006</v>
      </c>
      <c r="G3" s="23">
        <f t="shared" si="1"/>
        <v>0</v>
      </c>
    </row>
    <row r="4" spans="1:7">
      <c r="A4" s="47" t="s">
        <v>37</v>
      </c>
      <c r="B4" s="47" t="s">
        <v>38</v>
      </c>
      <c r="C4" s="21" t="s">
        <v>39</v>
      </c>
      <c r="D4" s="22">
        <v>82900000</v>
      </c>
      <c r="E4" s="22">
        <v>2387600</v>
      </c>
      <c r="F4" s="22">
        <f t="shared" si="0"/>
        <v>80512400</v>
      </c>
      <c r="G4" s="23">
        <f t="shared" si="1"/>
        <v>3</v>
      </c>
    </row>
    <row r="5" spans="1:7">
      <c r="A5" s="48"/>
      <c r="B5" s="48"/>
      <c r="C5" s="21" t="s">
        <v>40</v>
      </c>
      <c r="D5" s="22">
        <v>37000000</v>
      </c>
      <c r="E5" s="22">
        <v>0</v>
      </c>
      <c r="F5" s="22">
        <f t="shared" si="0"/>
        <v>37000000</v>
      </c>
      <c r="G5" s="23">
        <f t="shared" si="1"/>
        <v>0</v>
      </c>
    </row>
    <row r="6" spans="1:7">
      <c r="A6" s="48"/>
      <c r="B6" s="48"/>
      <c r="C6" s="21" t="s">
        <v>41</v>
      </c>
      <c r="D6" s="22">
        <v>29347216</v>
      </c>
      <c r="E6" s="22">
        <v>2230370</v>
      </c>
      <c r="F6" s="22">
        <f t="shared" si="0"/>
        <v>27116846</v>
      </c>
      <c r="G6" s="23">
        <f t="shared" si="1"/>
        <v>8</v>
      </c>
    </row>
    <row r="7" spans="1:7">
      <c r="A7" s="48"/>
      <c r="B7" s="48"/>
      <c r="C7" s="21" t="s">
        <v>42</v>
      </c>
      <c r="D7" s="22">
        <v>0</v>
      </c>
      <c r="E7" s="22">
        <v>0</v>
      </c>
      <c r="F7" s="22">
        <f t="shared" si="0"/>
        <v>0</v>
      </c>
      <c r="G7" s="23">
        <f t="shared" si="1"/>
        <v>0</v>
      </c>
    </row>
    <row r="8" spans="1:7">
      <c r="A8" s="48"/>
      <c r="B8" s="47" t="s">
        <v>43</v>
      </c>
      <c r="C8" s="21" t="s">
        <v>44</v>
      </c>
      <c r="D8" s="22">
        <v>6460038</v>
      </c>
      <c r="E8" s="22">
        <v>0</v>
      </c>
      <c r="F8" s="22">
        <f t="shared" si="0"/>
        <v>6460038</v>
      </c>
      <c r="G8" s="23">
        <f t="shared" si="1"/>
        <v>0</v>
      </c>
    </row>
    <row r="9" spans="1:7">
      <c r="A9" s="48"/>
      <c r="B9" s="48"/>
      <c r="C9" s="21" t="s">
        <v>45</v>
      </c>
      <c r="D9" s="22">
        <v>700000</v>
      </c>
      <c r="E9" s="22">
        <v>0</v>
      </c>
      <c r="F9" s="22">
        <f t="shared" si="0"/>
        <v>700000</v>
      </c>
      <c r="G9" s="23">
        <f t="shared" si="1"/>
        <v>0</v>
      </c>
    </row>
    <row r="10" spans="1:7">
      <c r="A10" s="48"/>
      <c r="B10" s="48"/>
      <c r="C10" s="21" t="s">
        <v>46</v>
      </c>
      <c r="D10" s="22">
        <v>0</v>
      </c>
      <c r="E10" s="22">
        <v>0</v>
      </c>
      <c r="F10" s="22">
        <f t="shared" si="0"/>
        <v>0</v>
      </c>
      <c r="G10" s="23">
        <f t="shared" si="1"/>
        <v>0</v>
      </c>
    </row>
    <row r="11" spans="1:7">
      <c r="A11" s="48"/>
      <c r="B11" s="21" t="s">
        <v>47</v>
      </c>
      <c r="C11" s="21" t="s">
        <v>47</v>
      </c>
      <c r="D11" s="22">
        <v>23400000</v>
      </c>
      <c r="E11" s="22">
        <v>0</v>
      </c>
      <c r="F11" s="22">
        <f t="shared" si="0"/>
        <v>23400000</v>
      </c>
      <c r="G11" s="23">
        <f t="shared" si="1"/>
        <v>0</v>
      </c>
    </row>
    <row r="12" spans="1:7">
      <c r="A12" s="48"/>
      <c r="B12" s="21" t="s">
        <v>48</v>
      </c>
      <c r="C12" s="21" t="s">
        <v>48</v>
      </c>
      <c r="D12" s="22">
        <v>387000000</v>
      </c>
      <c r="E12" s="22">
        <v>660000</v>
      </c>
      <c r="F12" s="22">
        <f t="shared" si="0"/>
        <v>386340000</v>
      </c>
      <c r="G12" s="23">
        <f t="shared" si="1"/>
        <v>0</v>
      </c>
    </row>
    <row r="13" spans="1:7">
      <c r="A13" s="48"/>
      <c r="B13" s="21" t="s">
        <v>49</v>
      </c>
      <c r="C13" s="21" t="s">
        <v>49</v>
      </c>
      <c r="D13" s="22">
        <v>17400000</v>
      </c>
      <c r="E13" s="22">
        <v>1036060</v>
      </c>
      <c r="F13" s="22">
        <f t="shared" si="0"/>
        <v>16363940</v>
      </c>
      <c r="G13" s="23">
        <f t="shared" si="1"/>
        <v>6</v>
      </c>
    </row>
    <row r="14" spans="1:7">
      <c r="A14" s="48"/>
      <c r="B14" s="21" t="s">
        <v>50</v>
      </c>
      <c r="C14" s="21" t="s">
        <v>50</v>
      </c>
      <c r="D14" s="22">
        <v>5000000</v>
      </c>
      <c r="E14" s="22">
        <v>432000</v>
      </c>
      <c r="F14" s="22">
        <f t="shared" si="0"/>
        <v>4568000</v>
      </c>
      <c r="G14" s="23">
        <f t="shared" si="1"/>
        <v>9</v>
      </c>
    </row>
    <row r="15" spans="1:7">
      <c r="A15" s="48"/>
      <c r="B15" s="47" t="s">
        <v>51</v>
      </c>
      <c r="C15" s="21" t="s">
        <v>52</v>
      </c>
      <c r="D15" s="22">
        <v>19800000</v>
      </c>
      <c r="E15" s="22">
        <v>0</v>
      </c>
      <c r="F15" s="22">
        <f t="shared" si="0"/>
        <v>19800000</v>
      </c>
      <c r="G15" s="23">
        <f t="shared" si="1"/>
        <v>0</v>
      </c>
    </row>
    <row r="16" spans="1:7">
      <c r="A16" s="48"/>
      <c r="B16" s="48"/>
      <c r="C16" s="21" t="s">
        <v>53</v>
      </c>
      <c r="D16" s="22">
        <v>11550000</v>
      </c>
      <c r="E16" s="22">
        <v>0</v>
      </c>
      <c r="F16" s="22">
        <f t="shared" si="0"/>
        <v>11550000</v>
      </c>
      <c r="G16" s="23">
        <f t="shared" si="1"/>
        <v>0</v>
      </c>
    </row>
    <row r="17" spans="1:7">
      <c r="A17" s="48"/>
      <c r="B17" s="47" t="s">
        <v>54</v>
      </c>
      <c r="C17" s="21" t="s">
        <v>55</v>
      </c>
      <c r="D17" s="22">
        <v>0</v>
      </c>
      <c r="E17" s="22">
        <v>0</v>
      </c>
      <c r="F17" s="22">
        <f t="shared" si="0"/>
        <v>0</v>
      </c>
      <c r="G17" s="23">
        <f t="shared" si="1"/>
        <v>0</v>
      </c>
    </row>
    <row r="18" spans="1:7">
      <c r="A18" s="48"/>
      <c r="B18" s="48"/>
      <c r="C18" s="21" t="s">
        <v>54</v>
      </c>
      <c r="D18" s="22">
        <v>281000000</v>
      </c>
      <c r="E18" s="22">
        <v>7339140</v>
      </c>
      <c r="F18" s="22">
        <f t="shared" si="0"/>
        <v>273660860</v>
      </c>
      <c r="G18" s="23">
        <f t="shared" si="1"/>
        <v>3</v>
      </c>
    </row>
    <row r="19" spans="1:7">
      <c r="A19" s="47" t="s">
        <v>56</v>
      </c>
      <c r="B19" s="21" t="s">
        <v>57</v>
      </c>
      <c r="C19" s="21" t="s">
        <v>57</v>
      </c>
      <c r="D19" s="22">
        <v>220000000</v>
      </c>
      <c r="E19" s="22">
        <v>2020000</v>
      </c>
      <c r="F19" s="22">
        <f t="shared" si="0"/>
        <v>217980000</v>
      </c>
      <c r="G19" s="23">
        <f t="shared" si="1"/>
        <v>1</v>
      </c>
    </row>
    <row r="20" spans="1:7">
      <c r="A20" s="48"/>
      <c r="B20" s="21" t="s">
        <v>58</v>
      </c>
      <c r="C20" s="21" t="s">
        <v>59</v>
      </c>
      <c r="D20" s="22">
        <v>36000000</v>
      </c>
      <c r="E20" s="22">
        <v>5288580</v>
      </c>
      <c r="F20" s="22">
        <f t="shared" si="0"/>
        <v>30711420</v>
      </c>
      <c r="G20" s="23">
        <f t="shared" si="1"/>
        <v>15</v>
      </c>
    </row>
    <row r="21" spans="1:7">
      <c r="A21" s="47" t="s">
        <v>60</v>
      </c>
      <c r="B21" s="47" t="s">
        <v>61</v>
      </c>
      <c r="C21" s="21" t="s">
        <v>61</v>
      </c>
      <c r="D21" s="22">
        <v>29400000</v>
      </c>
      <c r="E21" s="22">
        <v>653450</v>
      </c>
      <c r="F21" s="22">
        <f t="shared" si="0"/>
        <v>28746550</v>
      </c>
      <c r="G21" s="23">
        <f t="shared" si="1"/>
        <v>2</v>
      </c>
    </row>
    <row r="22" spans="1:7">
      <c r="A22" s="48"/>
      <c r="B22" s="48"/>
      <c r="C22" s="21" t="s">
        <v>62</v>
      </c>
      <c r="D22" s="22">
        <v>0</v>
      </c>
      <c r="E22" s="22">
        <v>0</v>
      </c>
      <c r="F22" s="22">
        <f t="shared" si="0"/>
        <v>0</v>
      </c>
      <c r="G22" s="23">
        <f t="shared" si="1"/>
        <v>0</v>
      </c>
    </row>
    <row r="23" spans="1:7">
      <c r="A23" s="25" t="s">
        <v>20</v>
      </c>
      <c r="B23" s="25"/>
      <c r="C23" s="25"/>
      <c r="D23" s="26">
        <f>SUM(D2:D22)</f>
        <v>2720000000</v>
      </c>
      <c r="E23" s="26">
        <f>SUM(E2:E22)</f>
        <v>22047200</v>
      </c>
      <c r="F23" s="26">
        <f>SUM(F2:F22)</f>
        <v>2697952800</v>
      </c>
      <c r="G23" s="27">
        <f t="shared" si="1"/>
        <v>1</v>
      </c>
    </row>
  </sheetData>
  <mergeCells count="8">
    <mergeCell ref="B21:B22"/>
    <mergeCell ref="A19:A20"/>
    <mergeCell ref="A21:A22"/>
    <mergeCell ref="A4:A18"/>
    <mergeCell ref="B4:B7"/>
    <mergeCell ref="B17:B18"/>
    <mergeCell ref="B8:B10"/>
    <mergeCell ref="B15:B16"/>
  </mergeCells>
  <phoneticPr fontId="22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40"/>
  <sheetViews>
    <sheetView workbookViewId="0"/>
  </sheetViews>
  <sheetFormatPr defaultRowHeight="16.5"/>
  <cols>
    <col min="1" max="1" width="15" customWidth="1"/>
    <col min="2" max="2" width="20" customWidth="1"/>
    <col min="3" max="3" width="25" customWidth="1"/>
    <col min="4" max="6" width="15" customWidth="1"/>
    <col min="7" max="7" width="10" customWidth="1"/>
  </cols>
  <sheetData>
    <row r="1" spans="1:7">
      <c r="A1" s="24" t="s">
        <v>27</v>
      </c>
      <c r="B1" s="24" t="s">
        <v>28</v>
      </c>
      <c r="C1" s="24" t="s">
        <v>29</v>
      </c>
      <c r="D1" s="24" t="s">
        <v>30</v>
      </c>
      <c r="E1" s="24" t="s">
        <v>31</v>
      </c>
      <c r="F1" s="24" t="s">
        <v>25</v>
      </c>
      <c r="G1" s="24" t="s">
        <v>15</v>
      </c>
    </row>
    <row r="2" spans="1:7">
      <c r="A2" s="28" t="s">
        <v>63</v>
      </c>
      <c r="B2" s="28"/>
      <c r="C2" s="28"/>
      <c r="D2" s="29"/>
      <c r="E2" s="29"/>
      <c r="F2" s="29">
        <f t="shared" ref="F2:F25" si="0">D2-E2</f>
        <v>0</v>
      </c>
      <c r="G2" s="30">
        <f t="shared" ref="G2:G33" si="1">IF(D2=0,0,ROUND(E2/D2*100,0))</f>
        <v>0</v>
      </c>
    </row>
    <row r="3" spans="1:7">
      <c r="A3" s="21" t="s">
        <v>32</v>
      </c>
      <c r="B3" s="21" t="s">
        <v>33</v>
      </c>
      <c r="C3" s="21" t="s">
        <v>33</v>
      </c>
      <c r="D3" s="22">
        <f t="shared" ref="D3:E25" si="2">SUM(D32,D60,D88,D116)</f>
        <v>5024030960</v>
      </c>
      <c r="E3" s="22">
        <f t="shared" si="2"/>
        <v>0</v>
      </c>
      <c r="F3" s="22">
        <f t="shared" si="0"/>
        <v>5024030960</v>
      </c>
      <c r="G3" s="23">
        <f t="shared" si="1"/>
        <v>0</v>
      </c>
    </row>
    <row r="4" spans="1:7">
      <c r="A4" s="21" t="s">
        <v>34</v>
      </c>
      <c r="B4" s="21" t="s">
        <v>35</v>
      </c>
      <c r="C4" s="21" t="s">
        <v>36</v>
      </c>
      <c r="D4" s="22">
        <f t="shared" si="2"/>
        <v>1108140024</v>
      </c>
      <c r="E4" s="22">
        <f t="shared" si="2"/>
        <v>0</v>
      </c>
      <c r="F4" s="22">
        <f t="shared" si="0"/>
        <v>1108140024</v>
      </c>
      <c r="G4" s="23">
        <f t="shared" si="1"/>
        <v>0</v>
      </c>
    </row>
    <row r="5" spans="1:7">
      <c r="A5" s="47" t="s">
        <v>37</v>
      </c>
      <c r="B5" s="47" t="s">
        <v>38</v>
      </c>
      <c r="C5" s="21" t="s">
        <v>39</v>
      </c>
      <c r="D5" s="22">
        <f t="shared" si="2"/>
        <v>331600000</v>
      </c>
      <c r="E5" s="22">
        <f t="shared" si="2"/>
        <v>430000</v>
      </c>
      <c r="F5" s="22">
        <f t="shared" si="0"/>
        <v>331170000</v>
      </c>
      <c r="G5" s="23">
        <f t="shared" si="1"/>
        <v>0</v>
      </c>
    </row>
    <row r="6" spans="1:7">
      <c r="A6" s="48"/>
      <c r="B6" s="48"/>
      <c r="C6" s="21" t="s">
        <v>40</v>
      </c>
      <c r="D6" s="22">
        <f t="shared" si="2"/>
        <v>148000000</v>
      </c>
      <c r="E6" s="22">
        <f t="shared" si="2"/>
        <v>0</v>
      </c>
      <c r="F6" s="22">
        <f t="shared" si="0"/>
        <v>148000000</v>
      </c>
      <c r="G6" s="23">
        <f t="shared" si="1"/>
        <v>0</v>
      </c>
    </row>
    <row r="7" spans="1:7">
      <c r="A7" s="48"/>
      <c r="B7" s="48"/>
      <c r="C7" s="21" t="s">
        <v>41</v>
      </c>
      <c r="D7" s="22">
        <f t="shared" si="2"/>
        <v>117388864</v>
      </c>
      <c r="E7" s="22">
        <f t="shared" si="2"/>
        <v>0</v>
      </c>
      <c r="F7" s="22">
        <f t="shared" si="0"/>
        <v>117388864</v>
      </c>
      <c r="G7" s="23">
        <f t="shared" si="1"/>
        <v>0</v>
      </c>
    </row>
    <row r="8" spans="1:7">
      <c r="A8" s="48"/>
      <c r="B8" s="48"/>
      <c r="C8" s="21" t="s">
        <v>42</v>
      </c>
      <c r="D8" s="22">
        <f t="shared" si="2"/>
        <v>0</v>
      </c>
      <c r="E8" s="22">
        <f t="shared" si="2"/>
        <v>0</v>
      </c>
      <c r="F8" s="22">
        <f t="shared" si="0"/>
        <v>0</v>
      </c>
      <c r="G8" s="23">
        <f t="shared" si="1"/>
        <v>0</v>
      </c>
    </row>
    <row r="9" spans="1:7">
      <c r="A9" s="48"/>
      <c r="B9" s="47" t="s">
        <v>43</v>
      </c>
      <c r="C9" s="21" t="s">
        <v>44</v>
      </c>
      <c r="D9" s="22">
        <f t="shared" si="2"/>
        <v>25840152</v>
      </c>
      <c r="E9" s="22">
        <f t="shared" si="2"/>
        <v>0</v>
      </c>
      <c r="F9" s="22">
        <f t="shared" si="0"/>
        <v>25840152</v>
      </c>
      <c r="G9" s="23">
        <f t="shared" si="1"/>
        <v>0</v>
      </c>
    </row>
    <row r="10" spans="1:7">
      <c r="A10" s="48"/>
      <c r="B10" s="48"/>
      <c r="C10" s="21" t="s">
        <v>45</v>
      </c>
      <c r="D10" s="22">
        <f t="shared" si="2"/>
        <v>2800000</v>
      </c>
      <c r="E10" s="22">
        <f t="shared" si="2"/>
        <v>0</v>
      </c>
      <c r="F10" s="22">
        <f t="shared" si="0"/>
        <v>2800000</v>
      </c>
      <c r="G10" s="23">
        <f t="shared" si="1"/>
        <v>0</v>
      </c>
    </row>
    <row r="11" spans="1:7">
      <c r="A11" s="48"/>
      <c r="B11" s="48"/>
      <c r="C11" s="21" t="s">
        <v>46</v>
      </c>
      <c r="D11" s="22">
        <f t="shared" si="2"/>
        <v>0</v>
      </c>
      <c r="E11" s="22">
        <f t="shared" si="2"/>
        <v>0</v>
      </c>
      <c r="F11" s="22">
        <f t="shared" si="0"/>
        <v>0</v>
      </c>
      <c r="G11" s="23">
        <f t="shared" si="1"/>
        <v>0</v>
      </c>
    </row>
    <row r="12" spans="1:7">
      <c r="A12" s="48"/>
      <c r="B12" s="21" t="s">
        <v>47</v>
      </c>
      <c r="C12" s="21" t="s">
        <v>47</v>
      </c>
      <c r="D12" s="22">
        <f t="shared" si="2"/>
        <v>93600000</v>
      </c>
      <c r="E12" s="22">
        <f t="shared" si="2"/>
        <v>0</v>
      </c>
      <c r="F12" s="22">
        <f t="shared" si="0"/>
        <v>93600000</v>
      </c>
      <c r="G12" s="23">
        <f t="shared" si="1"/>
        <v>0</v>
      </c>
    </row>
    <row r="13" spans="1:7">
      <c r="A13" s="48"/>
      <c r="B13" s="21" t="s">
        <v>48</v>
      </c>
      <c r="C13" s="21" t="s">
        <v>48</v>
      </c>
      <c r="D13" s="22">
        <f t="shared" si="2"/>
        <v>1548000000</v>
      </c>
      <c r="E13" s="22">
        <f t="shared" si="2"/>
        <v>330000</v>
      </c>
      <c r="F13" s="22">
        <f t="shared" si="0"/>
        <v>1547670000</v>
      </c>
      <c r="G13" s="23">
        <f t="shared" si="1"/>
        <v>0</v>
      </c>
    </row>
    <row r="14" spans="1:7">
      <c r="A14" s="48"/>
      <c r="B14" s="21" t="s">
        <v>49</v>
      </c>
      <c r="C14" s="21" t="s">
        <v>49</v>
      </c>
      <c r="D14" s="22">
        <f t="shared" si="2"/>
        <v>69600000</v>
      </c>
      <c r="E14" s="22">
        <f t="shared" si="2"/>
        <v>518104</v>
      </c>
      <c r="F14" s="22">
        <f t="shared" si="0"/>
        <v>69081896</v>
      </c>
      <c r="G14" s="23">
        <f t="shared" si="1"/>
        <v>1</v>
      </c>
    </row>
    <row r="15" spans="1:7">
      <c r="A15" s="48"/>
      <c r="B15" s="21" t="s">
        <v>50</v>
      </c>
      <c r="C15" s="21" t="s">
        <v>50</v>
      </c>
      <c r="D15" s="22">
        <f t="shared" si="2"/>
        <v>20000000</v>
      </c>
      <c r="E15" s="22">
        <f t="shared" si="2"/>
        <v>0</v>
      </c>
      <c r="F15" s="22">
        <f t="shared" si="0"/>
        <v>20000000</v>
      </c>
      <c r="G15" s="23">
        <f t="shared" si="1"/>
        <v>0</v>
      </c>
    </row>
    <row r="16" spans="1:7">
      <c r="A16" s="48"/>
      <c r="B16" s="47" t="s">
        <v>51</v>
      </c>
      <c r="C16" s="21" t="s">
        <v>52</v>
      </c>
      <c r="D16" s="22">
        <f t="shared" si="2"/>
        <v>79200000</v>
      </c>
      <c r="E16" s="22">
        <f t="shared" si="2"/>
        <v>0</v>
      </c>
      <c r="F16" s="22">
        <f t="shared" si="0"/>
        <v>79200000</v>
      </c>
      <c r="G16" s="23">
        <f t="shared" si="1"/>
        <v>0</v>
      </c>
    </row>
    <row r="17" spans="1:7">
      <c r="A17" s="48"/>
      <c r="B17" s="48"/>
      <c r="C17" s="21" t="s">
        <v>53</v>
      </c>
      <c r="D17" s="22">
        <f t="shared" si="2"/>
        <v>46200000</v>
      </c>
      <c r="E17" s="22">
        <f t="shared" si="2"/>
        <v>0</v>
      </c>
      <c r="F17" s="22">
        <f t="shared" si="0"/>
        <v>46200000</v>
      </c>
      <c r="G17" s="23">
        <f t="shared" si="1"/>
        <v>0</v>
      </c>
    </row>
    <row r="18" spans="1:7">
      <c r="A18" s="48"/>
      <c r="B18" s="47" t="s">
        <v>54</v>
      </c>
      <c r="C18" s="21" t="s">
        <v>55</v>
      </c>
      <c r="D18" s="22">
        <f t="shared" si="2"/>
        <v>0</v>
      </c>
      <c r="E18" s="22">
        <f t="shared" si="2"/>
        <v>0</v>
      </c>
      <c r="F18" s="22">
        <f t="shared" si="0"/>
        <v>0</v>
      </c>
      <c r="G18" s="23">
        <f t="shared" si="1"/>
        <v>0</v>
      </c>
    </row>
    <row r="19" spans="1:7">
      <c r="A19" s="48"/>
      <c r="B19" s="48"/>
      <c r="C19" s="21" t="s">
        <v>54</v>
      </c>
      <c r="D19" s="22">
        <f t="shared" si="2"/>
        <v>1124000000</v>
      </c>
      <c r="E19" s="22">
        <f t="shared" si="2"/>
        <v>4416660</v>
      </c>
      <c r="F19" s="22">
        <f t="shared" si="0"/>
        <v>1119583340</v>
      </c>
      <c r="G19" s="23">
        <f t="shared" si="1"/>
        <v>0</v>
      </c>
    </row>
    <row r="20" spans="1:7">
      <c r="A20" s="47" t="s">
        <v>56</v>
      </c>
      <c r="B20" s="21" t="s">
        <v>57</v>
      </c>
      <c r="C20" s="21" t="s">
        <v>57</v>
      </c>
      <c r="D20" s="22">
        <f t="shared" si="2"/>
        <v>880000000</v>
      </c>
      <c r="E20" s="22">
        <f t="shared" si="2"/>
        <v>1010000</v>
      </c>
      <c r="F20" s="22">
        <f t="shared" si="0"/>
        <v>878990000</v>
      </c>
      <c r="G20" s="23">
        <f t="shared" si="1"/>
        <v>0</v>
      </c>
    </row>
    <row r="21" spans="1:7">
      <c r="A21" s="48"/>
      <c r="B21" s="21" t="s">
        <v>58</v>
      </c>
      <c r="C21" s="21" t="s">
        <v>59</v>
      </c>
      <c r="D21" s="22">
        <f t="shared" si="2"/>
        <v>144000000</v>
      </c>
      <c r="E21" s="22">
        <f t="shared" si="2"/>
        <v>56420</v>
      </c>
      <c r="F21" s="22">
        <f t="shared" si="0"/>
        <v>143943580</v>
      </c>
      <c r="G21" s="23">
        <f t="shared" si="1"/>
        <v>0</v>
      </c>
    </row>
    <row r="22" spans="1:7">
      <c r="A22" s="47" t="s">
        <v>60</v>
      </c>
      <c r="B22" s="47" t="s">
        <v>61</v>
      </c>
      <c r="C22" s="21" t="s">
        <v>61</v>
      </c>
      <c r="D22" s="22">
        <f t="shared" si="2"/>
        <v>117600000</v>
      </c>
      <c r="E22" s="22">
        <f t="shared" si="2"/>
        <v>403200</v>
      </c>
      <c r="F22" s="22">
        <f t="shared" si="0"/>
        <v>117196800</v>
      </c>
      <c r="G22" s="23">
        <f t="shared" si="1"/>
        <v>0</v>
      </c>
    </row>
    <row r="23" spans="1:7">
      <c r="A23" s="48"/>
      <c r="B23" s="48"/>
      <c r="C23" s="21" t="s">
        <v>62</v>
      </c>
      <c r="D23" s="22">
        <f t="shared" si="2"/>
        <v>0</v>
      </c>
      <c r="E23" s="22">
        <f t="shared" si="2"/>
        <v>0</v>
      </c>
      <c r="F23" s="22">
        <f t="shared" si="0"/>
        <v>0</v>
      </c>
      <c r="G23" s="23">
        <f t="shared" si="1"/>
        <v>0</v>
      </c>
    </row>
    <row r="24" spans="1:7">
      <c r="A24" s="21" t="s">
        <v>64</v>
      </c>
      <c r="B24" s="21" t="s">
        <v>64</v>
      </c>
      <c r="C24" s="21" t="s">
        <v>64</v>
      </c>
      <c r="D24" s="22">
        <f t="shared" si="2"/>
        <v>0</v>
      </c>
      <c r="E24" s="22">
        <f t="shared" si="2"/>
        <v>0</v>
      </c>
      <c r="F24" s="22">
        <f t="shared" si="0"/>
        <v>0</v>
      </c>
      <c r="G24" s="23">
        <f t="shared" si="1"/>
        <v>0</v>
      </c>
    </row>
    <row r="25" spans="1:7">
      <c r="A25" s="21" t="s">
        <v>65</v>
      </c>
      <c r="B25" s="21" t="s">
        <v>66</v>
      </c>
      <c r="C25" s="21" t="s">
        <v>66</v>
      </c>
      <c r="D25" s="22">
        <f t="shared" si="2"/>
        <v>0</v>
      </c>
      <c r="E25" s="22">
        <f t="shared" si="2"/>
        <v>0</v>
      </c>
      <c r="F25" s="22">
        <f t="shared" si="0"/>
        <v>0</v>
      </c>
      <c r="G25" s="23">
        <f t="shared" si="1"/>
        <v>0</v>
      </c>
    </row>
    <row r="26" spans="1:7">
      <c r="A26" s="25" t="s">
        <v>20</v>
      </c>
      <c r="B26" s="25"/>
      <c r="C26" s="25"/>
      <c r="D26" s="26">
        <f>SUM(D2:D25)</f>
        <v>10880000000</v>
      </c>
      <c r="E26" s="26">
        <f>SUM(E2:E25)</f>
        <v>7164384</v>
      </c>
      <c r="F26" s="26">
        <f>SUM(F2:F25)</f>
        <v>10872835616</v>
      </c>
      <c r="G26" s="27">
        <f t="shared" si="1"/>
        <v>0</v>
      </c>
    </row>
    <row r="27" spans="1:7">
      <c r="A27" s="21"/>
      <c r="B27" s="21"/>
      <c r="C27" s="21"/>
      <c r="D27" s="22"/>
      <c r="E27" s="22"/>
      <c r="F27" s="22">
        <f t="shared" ref="F27:F58" si="3">D27-E27</f>
        <v>0</v>
      </c>
      <c r="G27" s="23">
        <f t="shared" si="1"/>
        <v>0</v>
      </c>
    </row>
    <row r="28" spans="1:7">
      <c r="A28" s="21"/>
      <c r="B28" s="21"/>
      <c r="C28" s="21"/>
      <c r="D28" s="22"/>
      <c r="E28" s="22"/>
      <c r="F28" s="22">
        <f t="shared" si="3"/>
        <v>0</v>
      </c>
      <c r="G28" s="23">
        <f t="shared" si="1"/>
        <v>0</v>
      </c>
    </row>
    <row r="29" spans="1:7">
      <c r="A29" s="21"/>
      <c r="B29" s="21"/>
      <c r="C29" s="21"/>
      <c r="D29" s="22"/>
      <c r="E29" s="22"/>
      <c r="F29" s="22">
        <f t="shared" si="3"/>
        <v>0</v>
      </c>
      <c r="G29" s="23">
        <f t="shared" si="1"/>
        <v>0</v>
      </c>
    </row>
    <row r="30" spans="1:7">
      <c r="A30" s="21"/>
      <c r="B30" s="21"/>
      <c r="C30" s="21"/>
      <c r="D30" s="22"/>
      <c r="E30" s="22"/>
      <c r="F30" s="22">
        <f t="shared" si="3"/>
        <v>0</v>
      </c>
      <c r="G30" s="23">
        <f t="shared" si="1"/>
        <v>0</v>
      </c>
    </row>
    <row r="31" spans="1:7">
      <c r="A31" s="28" t="s">
        <v>67</v>
      </c>
      <c r="B31" s="28" t="s">
        <v>68</v>
      </c>
      <c r="C31" s="28"/>
      <c r="D31" s="29"/>
      <c r="E31" s="29"/>
      <c r="F31" s="29">
        <f t="shared" si="3"/>
        <v>0</v>
      </c>
      <c r="G31" s="30">
        <f t="shared" si="1"/>
        <v>0</v>
      </c>
    </row>
    <row r="32" spans="1:7">
      <c r="A32" s="21" t="s">
        <v>32</v>
      </c>
      <c r="B32" s="21" t="s">
        <v>33</v>
      </c>
      <c r="C32" s="21" t="s">
        <v>33</v>
      </c>
      <c r="D32" s="22">
        <v>1256007740</v>
      </c>
      <c r="E32" s="22">
        <v>0</v>
      </c>
      <c r="F32" s="22">
        <f t="shared" si="3"/>
        <v>1256007740</v>
      </c>
      <c r="G32" s="23">
        <f t="shared" si="1"/>
        <v>0</v>
      </c>
    </row>
    <row r="33" spans="1:7">
      <c r="A33" s="21" t="s">
        <v>34</v>
      </c>
      <c r="B33" s="21" t="s">
        <v>35</v>
      </c>
      <c r="C33" s="21" t="s">
        <v>36</v>
      </c>
      <c r="D33" s="22">
        <v>277035006</v>
      </c>
      <c r="E33" s="22">
        <v>0</v>
      </c>
      <c r="F33" s="22">
        <f t="shared" si="3"/>
        <v>277035006</v>
      </c>
      <c r="G33" s="23">
        <f t="shared" si="1"/>
        <v>0</v>
      </c>
    </row>
    <row r="34" spans="1:7">
      <c r="A34" s="47" t="s">
        <v>37</v>
      </c>
      <c r="B34" s="47" t="s">
        <v>38</v>
      </c>
      <c r="C34" s="21" t="s">
        <v>39</v>
      </c>
      <c r="D34" s="22">
        <v>82900000</v>
      </c>
      <c r="E34" s="22">
        <v>0</v>
      </c>
      <c r="F34" s="22">
        <f t="shared" si="3"/>
        <v>82900000</v>
      </c>
      <c r="G34" s="23">
        <f t="shared" ref="G34:G65" si="4">IF(D34=0,0,ROUND(E34/D34*100,0))</f>
        <v>0</v>
      </c>
    </row>
    <row r="35" spans="1:7">
      <c r="A35" s="48"/>
      <c r="B35" s="48"/>
      <c r="C35" s="21" t="s">
        <v>40</v>
      </c>
      <c r="D35" s="22">
        <v>37000000</v>
      </c>
      <c r="E35" s="22">
        <v>0</v>
      </c>
      <c r="F35" s="22">
        <f t="shared" si="3"/>
        <v>37000000</v>
      </c>
      <c r="G35" s="23">
        <f t="shared" si="4"/>
        <v>0</v>
      </c>
    </row>
    <row r="36" spans="1:7">
      <c r="A36" s="48"/>
      <c r="B36" s="48"/>
      <c r="C36" s="21" t="s">
        <v>41</v>
      </c>
      <c r="D36" s="22">
        <v>29347216</v>
      </c>
      <c r="E36" s="22">
        <v>0</v>
      </c>
      <c r="F36" s="22">
        <f t="shared" si="3"/>
        <v>29347216</v>
      </c>
      <c r="G36" s="23">
        <f t="shared" si="4"/>
        <v>0</v>
      </c>
    </row>
    <row r="37" spans="1:7">
      <c r="A37" s="48"/>
      <c r="B37" s="48"/>
      <c r="C37" s="21" t="s">
        <v>42</v>
      </c>
      <c r="D37" s="22">
        <v>0</v>
      </c>
      <c r="E37" s="22">
        <v>0</v>
      </c>
      <c r="F37" s="22">
        <f t="shared" si="3"/>
        <v>0</v>
      </c>
      <c r="G37" s="23">
        <f t="shared" si="4"/>
        <v>0</v>
      </c>
    </row>
    <row r="38" spans="1:7">
      <c r="A38" s="48"/>
      <c r="B38" s="47" t="s">
        <v>43</v>
      </c>
      <c r="C38" s="21" t="s">
        <v>44</v>
      </c>
      <c r="D38" s="22">
        <v>6460038</v>
      </c>
      <c r="E38" s="22">
        <v>0</v>
      </c>
      <c r="F38" s="22">
        <f t="shared" si="3"/>
        <v>6460038</v>
      </c>
      <c r="G38" s="23">
        <f t="shared" si="4"/>
        <v>0</v>
      </c>
    </row>
    <row r="39" spans="1:7">
      <c r="A39" s="48"/>
      <c r="B39" s="48"/>
      <c r="C39" s="21" t="s">
        <v>45</v>
      </c>
      <c r="D39" s="22">
        <v>700000</v>
      </c>
      <c r="E39" s="22">
        <v>0</v>
      </c>
      <c r="F39" s="22">
        <f t="shared" si="3"/>
        <v>700000</v>
      </c>
      <c r="G39" s="23">
        <f t="shared" si="4"/>
        <v>0</v>
      </c>
    </row>
    <row r="40" spans="1:7">
      <c r="A40" s="48"/>
      <c r="B40" s="48"/>
      <c r="C40" s="21" t="s">
        <v>46</v>
      </c>
      <c r="D40" s="22">
        <v>0</v>
      </c>
      <c r="E40" s="22">
        <v>0</v>
      </c>
      <c r="F40" s="22">
        <f t="shared" si="3"/>
        <v>0</v>
      </c>
      <c r="G40" s="23">
        <f t="shared" si="4"/>
        <v>0</v>
      </c>
    </row>
    <row r="41" spans="1:7">
      <c r="A41" s="48"/>
      <c r="B41" s="21" t="s">
        <v>47</v>
      </c>
      <c r="C41" s="21" t="s">
        <v>47</v>
      </c>
      <c r="D41" s="22">
        <v>23400000</v>
      </c>
      <c r="E41" s="22">
        <v>0</v>
      </c>
      <c r="F41" s="22">
        <f t="shared" si="3"/>
        <v>23400000</v>
      </c>
      <c r="G41" s="23">
        <f t="shared" si="4"/>
        <v>0</v>
      </c>
    </row>
    <row r="42" spans="1:7">
      <c r="A42" s="48"/>
      <c r="B42" s="21" t="s">
        <v>48</v>
      </c>
      <c r="C42" s="21" t="s">
        <v>48</v>
      </c>
      <c r="D42" s="22">
        <v>387000000</v>
      </c>
      <c r="E42" s="22">
        <v>330000</v>
      </c>
      <c r="F42" s="22">
        <f t="shared" si="3"/>
        <v>386670000</v>
      </c>
      <c r="G42" s="23">
        <f t="shared" si="4"/>
        <v>0</v>
      </c>
    </row>
    <row r="43" spans="1:7">
      <c r="A43" s="48"/>
      <c r="B43" s="21" t="s">
        <v>49</v>
      </c>
      <c r="C43" s="21" t="s">
        <v>49</v>
      </c>
      <c r="D43" s="22">
        <v>17400000</v>
      </c>
      <c r="E43" s="22">
        <v>0</v>
      </c>
      <c r="F43" s="22">
        <f t="shared" si="3"/>
        <v>17400000</v>
      </c>
      <c r="G43" s="23">
        <f t="shared" si="4"/>
        <v>0</v>
      </c>
    </row>
    <row r="44" spans="1:7">
      <c r="A44" s="48"/>
      <c r="B44" s="21" t="s">
        <v>50</v>
      </c>
      <c r="C44" s="21" t="s">
        <v>50</v>
      </c>
      <c r="D44" s="22">
        <v>5000000</v>
      </c>
      <c r="E44" s="22">
        <v>0</v>
      </c>
      <c r="F44" s="22">
        <f t="shared" si="3"/>
        <v>5000000</v>
      </c>
      <c r="G44" s="23">
        <f t="shared" si="4"/>
        <v>0</v>
      </c>
    </row>
    <row r="45" spans="1:7">
      <c r="A45" s="48"/>
      <c r="B45" s="47" t="s">
        <v>51</v>
      </c>
      <c r="C45" s="21" t="s">
        <v>52</v>
      </c>
      <c r="D45" s="22">
        <v>19800000</v>
      </c>
      <c r="E45" s="22">
        <v>0</v>
      </c>
      <c r="F45" s="22">
        <f t="shared" si="3"/>
        <v>19800000</v>
      </c>
      <c r="G45" s="23">
        <f t="shared" si="4"/>
        <v>0</v>
      </c>
    </row>
    <row r="46" spans="1:7">
      <c r="A46" s="48"/>
      <c r="B46" s="48"/>
      <c r="C46" s="21" t="s">
        <v>53</v>
      </c>
      <c r="D46" s="22">
        <v>11550000</v>
      </c>
      <c r="E46" s="22">
        <v>0</v>
      </c>
      <c r="F46" s="22">
        <f t="shared" si="3"/>
        <v>11550000</v>
      </c>
      <c r="G46" s="23">
        <f t="shared" si="4"/>
        <v>0</v>
      </c>
    </row>
    <row r="47" spans="1:7">
      <c r="A47" s="48"/>
      <c r="B47" s="47" t="s">
        <v>54</v>
      </c>
      <c r="C47" s="21" t="s">
        <v>55</v>
      </c>
      <c r="D47" s="22">
        <v>0</v>
      </c>
      <c r="E47" s="22">
        <v>0</v>
      </c>
      <c r="F47" s="22">
        <f t="shared" si="3"/>
        <v>0</v>
      </c>
      <c r="G47" s="23">
        <f t="shared" si="4"/>
        <v>0</v>
      </c>
    </row>
    <row r="48" spans="1:7">
      <c r="A48" s="48"/>
      <c r="B48" s="48"/>
      <c r="C48" s="21" t="s">
        <v>54</v>
      </c>
      <c r="D48" s="22">
        <v>281000000</v>
      </c>
      <c r="E48" s="22">
        <v>4416660</v>
      </c>
      <c r="F48" s="22">
        <f t="shared" si="3"/>
        <v>276583340</v>
      </c>
      <c r="G48" s="23">
        <f t="shared" si="4"/>
        <v>2</v>
      </c>
    </row>
    <row r="49" spans="1:7">
      <c r="A49" s="47" t="s">
        <v>56</v>
      </c>
      <c r="B49" s="21" t="s">
        <v>57</v>
      </c>
      <c r="C49" s="21" t="s">
        <v>57</v>
      </c>
      <c r="D49" s="22">
        <v>220000000</v>
      </c>
      <c r="E49" s="22">
        <v>980000</v>
      </c>
      <c r="F49" s="22">
        <f t="shared" si="3"/>
        <v>219020000</v>
      </c>
      <c r="G49" s="23">
        <f t="shared" si="4"/>
        <v>0</v>
      </c>
    </row>
    <row r="50" spans="1:7">
      <c r="A50" s="48"/>
      <c r="B50" s="21" t="s">
        <v>58</v>
      </c>
      <c r="C50" s="21" t="s">
        <v>59</v>
      </c>
      <c r="D50" s="22">
        <v>36000000</v>
      </c>
      <c r="E50" s="22">
        <v>0</v>
      </c>
      <c r="F50" s="22">
        <f t="shared" si="3"/>
        <v>36000000</v>
      </c>
      <c r="G50" s="23">
        <f t="shared" si="4"/>
        <v>0</v>
      </c>
    </row>
    <row r="51" spans="1:7">
      <c r="A51" s="47" t="s">
        <v>60</v>
      </c>
      <c r="B51" s="47" t="s">
        <v>61</v>
      </c>
      <c r="C51" s="21" t="s">
        <v>61</v>
      </c>
      <c r="D51" s="22">
        <v>29400000</v>
      </c>
      <c r="E51" s="22">
        <v>36600</v>
      </c>
      <c r="F51" s="22">
        <f t="shared" si="3"/>
        <v>29363400</v>
      </c>
      <c r="G51" s="23">
        <f t="shared" si="4"/>
        <v>0</v>
      </c>
    </row>
    <row r="52" spans="1:7">
      <c r="A52" s="48"/>
      <c r="B52" s="48"/>
      <c r="C52" s="21" t="s">
        <v>62</v>
      </c>
      <c r="D52" s="22">
        <v>0</v>
      </c>
      <c r="E52" s="22">
        <v>0</v>
      </c>
      <c r="F52" s="22">
        <f t="shared" si="3"/>
        <v>0</v>
      </c>
      <c r="G52" s="23">
        <f t="shared" si="4"/>
        <v>0</v>
      </c>
    </row>
    <row r="53" spans="1:7">
      <c r="A53" s="21" t="s">
        <v>64</v>
      </c>
      <c r="B53" s="21" t="s">
        <v>64</v>
      </c>
      <c r="C53" s="21" t="s">
        <v>64</v>
      </c>
      <c r="D53" s="22">
        <v>0</v>
      </c>
      <c r="E53" s="22">
        <v>0</v>
      </c>
      <c r="F53" s="22">
        <f t="shared" si="3"/>
        <v>0</v>
      </c>
      <c r="G53" s="23">
        <f t="shared" si="4"/>
        <v>0</v>
      </c>
    </row>
    <row r="54" spans="1:7">
      <c r="A54" s="21" t="s">
        <v>65</v>
      </c>
      <c r="B54" s="21" t="s">
        <v>66</v>
      </c>
      <c r="C54" s="21" t="s">
        <v>66</v>
      </c>
      <c r="D54" s="22">
        <v>0</v>
      </c>
      <c r="E54" s="22">
        <v>0</v>
      </c>
      <c r="F54" s="22">
        <f t="shared" si="3"/>
        <v>0</v>
      </c>
      <c r="G54" s="23">
        <f t="shared" si="4"/>
        <v>0</v>
      </c>
    </row>
    <row r="55" spans="1:7">
      <c r="A55" s="21"/>
      <c r="B55" s="21"/>
      <c r="C55" s="21"/>
      <c r="D55" s="22"/>
      <c r="E55" s="22"/>
      <c r="F55" s="22">
        <f t="shared" si="3"/>
        <v>0</v>
      </c>
      <c r="G55" s="23">
        <f t="shared" si="4"/>
        <v>0</v>
      </c>
    </row>
    <row r="56" spans="1:7">
      <c r="A56" s="21"/>
      <c r="B56" s="21"/>
      <c r="C56" s="21"/>
      <c r="D56" s="22"/>
      <c r="E56" s="22"/>
      <c r="F56" s="22">
        <f t="shared" si="3"/>
        <v>0</v>
      </c>
      <c r="G56" s="23">
        <f t="shared" si="4"/>
        <v>0</v>
      </c>
    </row>
    <row r="57" spans="1:7">
      <c r="A57" s="21"/>
      <c r="B57" s="21"/>
      <c r="C57" s="21"/>
      <c r="D57" s="22"/>
      <c r="E57" s="22"/>
      <c r="F57" s="22">
        <f t="shared" si="3"/>
        <v>0</v>
      </c>
      <c r="G57" s="23">
        <f t="shared" si="4"/>
        <v>0</v>
      </c>
    </row>
    <row r="58" spans="1:7">
      <c r="A58" s="21"/>
      <c r="B58" s="21"/>
      <c r="C58" s="21"/>
      <c r="D58" s="22"/>
      <c r="E58" s="22"/>
      <c r="F58" s="22">
        <f t="shared" si="3"/>
        <v>0</v>
      </c>
      <c r="G58" s="23">
        <f t="shared" si="4"/>
        <v>0</v>
      </c>
    </row>
    <row r="59" spans="1:7">
      <c r="A59" s="28" t="s">
        <v>69</v>
      </c>
      <c r="B59" s="28" t="s">
        <v>70</v>
      </c>
      <c r="C59" s="28"/>
      <c r="D59" s="29"/>
      <c r="E59" s="29"/>
      <c r="F59" s="29">
        <f t="shared" ref="F59:F90" si="5">D59-E59</f>
        <v>0</v>
      </c>
      <c r="G59" s="30">
        <f t="shared" si="4"/>
        <v>0</v>
      </c>
    </row>
    <row r="60" spans="1:7">
      <c r="A60" s="21" t="s">
        <v>32</v>
      </c>
      <c r="B60" s="21" t="s">
        <v>33</v>
      </c>
      <c r="C60" s="21" t="s">
        <v>33</v>
      </c>
      <c r="D60" s="22">
        <v>1256007740</v>
      </c>
      <c r="E60" s="22">
        <v>0</v>
      </c>
      <c r="F60" s="22">
        <f t="shared" si="5"/>
        <v>1256007740</v>
      </c>
      <c r="G60" s="23">
        <f t="shared" si="4"/>
        <v>0</v>
      </c>
    </row>
    <row r="61" spans="1:7">
      <c r="A61" s="21" t="s">
        <v>34</v>
      </c>
      <c r="B61" s="21" t="s">
        <v>35</v>
      </c>
      <c r="C61" s="21" t="s">
        <v>36</v>
      </c>
      <c r="D61" s="22">
        <v>277035006</v>
      </c>
      <c r="E61" s="22">
        <v>0</v>
      </c>
      <c r="F61" s="22">
        <f t="shared" si="5"/>
        <v>277035006</v>
      </c>
      <c r="G61" s="23">
        <f t="shared" si="4"/>
        <v>0</v>
      </c>
    </row>
    <row r="62" spans="1:7">
      <c r="A62" s="47" t="s">
        <v>37</v>
      </c>
      <c r="B62" s="47" t="s">
        <v>38</v>
      </c>
      <c r="C62" s="21" t="s">
        <v>39</v>
      </c>
      <c r="D62" s="22">
        <v>82900000</v>
      </c>
      <c r="E62" s="22">
        <v>0</v>
      </c>
      <c r="F62" s="22">
        <f t="shared" si="5"/>
        <v>82900000</v>
      </c>
      <c r="G62" s="23">
        <f t="shared" si="4"/>
        <v>0</v>
      </c>
    </row>
    <row r="63" spans="1:7">
      <c r="A63" s="48"/>
      <c r="B63" s="48"/>
      <c r="C63" s="21" t="s">
        <v>40</v>
      </c>
      <c r="D63" s="22">
        <v>37000000</v>
      </c>
      <c r="E63" s="22">
        <v>0</v>
      </c>
      <c r="F63" s="22">
        <f t="shared" si="5"/>
        <v>37000000</v>
      </c>
      <c r="G63" s="23">
        <f t="shared" si="4"/>
        <v>0</v>
      </c>
    </row>
    <row r="64" spans="1:7">
      <c r="A64" s="48"/>
      <c r="B64" s="48"/>
      <c r="C64" s="21" t="s">
        <v>41</v>
      </c>
      <c r="D64" s="22">
        <v>29347216</v>
      </c>
      <c r="E64" s="22">
        <v>0</v>
      </c>
      <c r="F64" s="22">
        <f t="shared" si="5"/>
        <v>29347216</v>
      </c>
      <c r="G64" s="23">
        <f t="shared" si="4"/>
        <v>0</v>
      </c>
    </row>
    <row r="65" spans="1:7">
      <c r="A65" s="48"/>
      <c r="B65" s="48"/>
      <c r="C65" s="21" t="s">
        <v>42</v>
      </c>
      <c r="D65" s="22">
        <v>0</v>
      </c>
      <c r="E65" s="22">
        <v>0</v>
      </c>
      <c r="F65" s="22">
        <f t="shared" si="5"/>
        <v>0</v>
      </c>
      <c r="G65" s="23">
        <f t="shared" si="4"/>
        <v>0</v>
      </c>
    </row>
    <row r="66" spans="1:7">
      <c r="A66" s="48"/>
      <c r="B66" s="47" t="s">
        <v>43</v>
      </c>
      <c r="C66" s="21" t="s">
        <v>44</v>
      </c>
      <c r="D66" s="22">
        <v>6460038</v>
      </c>
      <c r="E66" s="22">
        <v>0</v>
      </c>
      <c r="F66" s="22">
        <f t="shared" si="5"/>
        <v>6460038</v>
      </c>
      <c r="G66" s="23">
        <f t="shared" ref="G66:G97" si="6">IF(D66=0,0,ROUND(E66/D66*100,0))</f>
        <v>0</v>
      </c>
    </row>
    <row r="67" spans="1:7">
      <c r="A67" s="48"/>
      <c r="B67" s="48"/>
      <c r="C67" s="21" t="s">
        <v>45</v>
      </c>
      <c r="D67" s="22">
        <v>700000</v>
      </c>
      <c r="E67" s="22">
        <v>0</v>
      </c>
      <c r="F67" s="22">
        <f t="shared" si="5"/>
        <v>700000</v>
      </c>
      <c r="G67" s="23">
        <f t="shared" si="6"/>
        <v>0</v>
      </c>
    </row>
    <row r="68" spans="1:7">
      <c r="A68" s="48"/>
      <c r="B68" s="48"/>
      <c r="C68" s="21" t="s">
        <v>46</v>
      </c>
      <c r="D68" s="22">
        <v>0</v>
      </c>
      <c r="E68" s="22">
        <v>0</v>
      </c>
      <c r="F68" s="22">
        <f t="shared" si="5"/>
        <v>0</v>
      </c>
      <c r="G68" s="23">
        <f t="shared" si="6"/>
        <v>0</v>
      </c>
    </row>
    <row r="69" spans="1:7">
      <c r="A69" s="48"/>
      <c r="B69" s="21" t="s">
        <v>47</v>
      </c>
      <c r="C69" s="21" t="s">
        <v>47</v>
      </c>
      <c r="D69" s="22">
        <v>23400000</v>
      </c>
      <c r="E69" s="22">
        <v>0</v>
      </c>
      <c r="F69" s="22">
        <f t="shared" si="5"/>
        <v>23400000</v>
      </c>
      <c r="G69" s="23">
        <f t="shared" si="6"/>
        <v>0</v>
      </c>
    </row>
    <row r="70" spans="1:7">
      <c r="A70" s="48"/>
      <c r="B70" s="21" t="s">
        <v>48</v>
      </c>
      <c r="C70" s="21" t="s">
        <v>48</v>
      </c>
      <c r="D70" s="22">
        <v>387000000</v>
      </c>
      <c r="E70" s="22">
        <v>0</v>
      </c>
      <c r="F70" s="22">
        <f t="shared" si="5"/>
        <v>387000000</v>
      </c>
      <c r="G70" s="23">
        <f t="shared" si="6"/>
        <v>0</v>
      </c>
    </row>
    <row r="71" spans="1:7">
      <c r="A71" s="48"/>
      <c r="B71" s="21" t="s">
        <v>49</v>
      </c>
      <c r="C71" s="21" t="s">
        <v>49</v>
      </c>
      <c r="D71" s="22">
        <v>17400000</v>
      </c>
      <c r="E71" s="22">
        <v>518104</v>
      </c>
      <c r="F71" s="22">
        <f t="shared" si="5"/>
        <v>16881896</v>
      </c>
      <c r="G71" s="23">
        <f t="shared" si="6"/>
        <v>3</v>
      </c>
    </row>
    <row r="72" spans="1:7">
      <c r="A72" s="48"/>
      <c r="B72" s="21" t="s">
        <v>50</v>
      </c>
      <c r="C72" s="21" t="s">
        <v>50</v>
      </c>
      <c r="D72" s="22">
        <v>5000000</v>
      </c>
      <c r="E72" s="22">
        <v>0</v>
      </c>
      <c r="F72" s="22">
        <f t="shared" si="5"/>
        <v>5000000</v>
      </c>
      <c r="G72" s="23">
        <f t="shared" si="6"/>
        <v>0</v>
      </c>
    </row>
    <row r="73" spans="1:7">
      <c r="A73" s="48"/>
      <c r="B73" s="47" t="s">
        <v>51</v>
      </c>
      <c r="C73" s="21" t="s">
        <v>52</v>
      </c>
      <c r="D73" s="22">
        <v>19800000</v>
      </c>
      <c r="E73" s="22">
        <v>0</v>
      </c>
      <c r="F73" s="22">
        <f t="shared" si="5"/>
        <v>19800000</v>
      </c>
      <c r="G73" s="23">
        <f t="shared" si="6"/>
        <v>0</v>
      </c>
    </row>
    <row r="74" spans="1:7">
      <c r="A74" s="48"/>
      <c r="B74" s="48"/>
      <c r="C74" s="21" t="s">
        <v>53</v>
      </c>
      <c r="D74" s="22">
        <v>11550000</v>
      </c>
      <c r="E74" s="22">
        <v>0</v>
      </c>
      <c r="F74" s="22">
        <f t="shared" si="5"/>
        <v>11550000</v>
      </c>
      <c r="G74" s="23">
        <f t="shared" si="6"/>
        <v>0</v>
      </c>
    </row>
    <row r="75" spans="1:7">
      <c r="A75" s="48"/>
      <c r="B75" s="47" t="s">
        <v>54</v>
      </c>
      <c r="C75" s="21" t="s">
        <v>55</v>
      </c>
      <c r="D75" s="22">
        <v>0</v>
      </c>
      <c r="E75" s="22">
        <v>0</v>
      </c>
      <c r="F75" s="22">
        <f t="shared" si="5"/>
        <v>0</v>
      </c>
      <c r="G75" s="23">
        <f t="shared" si="6"/>
        <v>0</v>
      </c>
    </row>
    <row r="76" spans="1:7">
      <c r="A76" s="48"/>
      <c r="B76" s="48"/>
      <c r="C76" s="21" t="s">
        <v>54</v>
      </c>
      <c r="D76" s="22">
        <v>281000000</v>
      </c>
      <c r="E76" s="22">
        <v>0</v>
      </c>
      <c r="F76" s="22">
        <f t="shared" si="5"/>
        <v>281000000</v>
      </c>
      <c r="G76" s="23">
        <f t="shared" si="6"/>
        <v>0</v>
      </c>
    </row>
    <row r="77" spans="1:7">
      <c r="A77" s="47" t="s">
        <v>56</v>
      </c>
      <c r="B77" s="21" t="s">
        <v>57</v>
      </c>
      <c r="C77" s="21" t="s">
        <v>57</v>
      </c>
      <c r="D77" s="22">
        <v>220000000</v>
      </c>
      <c r="E77" s="22">
        <v>30000</v>
      </c>
      <c r="F77" s="22">
        <f t="shared" si="5"/>
        <v>219970000</v>
      </c>
      <c r="G77" s="23">
        <f t="shared" si="6"/>
        <v>0</v>
      </c>
    </row>
    <row r="78" spans="1:7">
      <c r="A78" s="48"/>
      <c r="B78" s="21" t="s">
        <v>58</v>
      </c>
      <c r="C78" s="21" t="s">
        <v>59</v>
      </c>
      <c r="D78" s="22">
        <v>36000000</v>
      </c>
      <c r="E78" s="22">
        <v>0</v>
      </c>
      <c r="F78" s="22">
        <f t="shared" si="5"/>
        <v>36000000</v>
      </c>
      <c r="G78" s="23">
        <f t="shared" si="6"/>
        <v>0</v>
      </c>
    </row>
    <row r="79" spans="1:7">
      <c r="A79" s="47" t="s">
        <v>60</v>
      </c>
      <c r="B79" s="47" t="s">
        <v>61</v>
      </c>
      <c r="C79" s="21" t="s">
        <v>61</v>
      </c>
      <c r="D79" s="22">
        <v>29400000</v>
      </c>
      <c r="E79" s="22">
        <v>56400</v>
      </c>
      <c r="F79" s="22">
        <f t="shared" si="5"/>
        <v>29343600</v>
      </c>
      <c r="G79" s="23">
        <f t="shared" si="6"/>
        <v>0</v>
      </c>
    </row>
    <row r="80" spans="1:7">
      <c r="A80" s="48"/>
      <c r="B80" s="48"/>
      <c r="C80" s="21" t="s">
        <v>62</v>
      </c>
      <c r="D80" s="22">
        <v>0</v>
      </c>
      <c r="E80" s="22">
        <v>0</v>
      </c>
      <c r="F80" s="22">
        <f t="shared" si="5"/>
        <v>0</v>
      </c>
      <c r="G80" s="23">
        <f t="shared" si="6"/>
        <v>0</v>
      </c>
    </row>
    <row r="81" spans="1:7">
      <c r="A81" s="21" t="s">
        <v>64</v>
      </c>
      <c r="B81" s="21" t="s">
        <v>64</v>
      </c>
      <c r="C81" s="21" t="s">
        <v>64</v>
      </c>
      <c r="D81" s="22">
        <v>0</v>
      </c>
      <c r="E81" s="22">
        <v>0</v>
      </c>
      <c r="F81" s="22">
        <f t="shared" si="5"/>
        <v>0</v>
      </c>
      <c r="G81" s="23">
        <f t="shared" si="6"/>
        <v>0</v>
      </c>
    </row>
    <row r="82" spans="1:7">
      <c r="A82" s="21" t="s">
        <v>65</v>
      </c>
      <c r="B82" s="21" t="s">
        <v>66</v>
      </c>
      <c r="C82" s="21" t="s">
        <v>66</v>
      </c>
      <c r="D82" s="22">
        <v>0</v>
      </c>
      <c r="E82" s="22">
        <v>0</v>
      </c>
      <c r="F82" s="22">
        <f t="shared" si="5"/>
        <v>0</v>
      </c>
      <c r="G82" s="23">
        <f t="shared" si="6"/>
        <v>0</v>
      </c>
    </row>
    <row r="83" spans="1:7">
      <c r="A83" s="21"/>
      <c r="B83" s="21"/>
      <c r="C83" s="21"/>
      <c r="D83" s="22"/>
      <c r="E83" s="22"/>
      <c r="F83" s="22">
        <f t="shared" si="5"/>
        <v>0</v>
      </c>
      <c r="G83" s="23">
        <f t="shared" si="6"/>
        <v>0</v>
      </c>
    </row>
    <row r="84" spans="1:7">
      <c r="A84" s="21"/>
      <c r="B84" s="21"/>
      <c r="C84" s="21"/>
      <c r="D84" s="22"/>
      <c r="E84" s="22"/>
      <c r="F84" s="22">
        <f t="shared" si="5"/>
        <v>0</v>
      </c>
      <c r="G84" s="23">
        <f t="shared" si="6"/>
        <v>0</v>
      </c>
    </row>
    <row r="85" spans="1:7">
      <c r="A85" s="21"/>
      <c r="B85" s="21"/>
      <c r="C85" s="21"/>
      <c r="D85" s="22"/>
      <c r="E85" s="22"/>
      <c r="F85" s="22">
        <f t="shared" si="5"/>
        <v>0</v>
      </c>
      <c r="G85" s="23">
        <f t="shared" si="6"/>
        <v>0</v>
      </c>
    </row>
    <row r="86" spans="1:7">
      <c r="A86" s="21"/>
      <c r="B86" s="21"/>
      <c r="C86" s="21"/>
      <c r="D86" s="22"/>
      <c r="E86" s="22"/>
      <c r="F86" s="22">
        <f t="shared" si="5"/>
        <v>0</v>
      </c>
      <c r="G86" s="23">
        <f t="shared" si="6"/>
        <v>0</v>
      </c>
    </row>
    <row r="87" spans="1:7">
      <c r="A87" s="28" t="s">
        <v>71</v>
      </c>
      <c r="B87" s="28" t="s">
        <v>72</v>
      </c>
      <c r="C87" s="28"/>
      <c r="D87" s="29"/>
      <c r="E87" s="29"/>
      <c r="F87" s="29">
        <f t="shared" si="5"/>
        <v>0</v>
      </c>
      <c r="G87" s="30">
        <f t="shared" si="6"/>
        <v>0</v>
      </c>
    </row>
    <row r="88" spans="1:7">
      <c r="A88" s="21" t="s">
        <v>32</v>
      </c>
      <c r="B88" s="21" t="s">
        <v>33</v>
      </c>
      <c r="C88" s="21" t="s">
        <v>33</v>
      </c>
      <c r="D88" s="22">
        <v>1256007740</v>
      </c>
      <c r="E88" s="22">
        <v>0</v>
      </c>
      <c r="F88" s="22">
        <f t="shared" si="5"/>
        <v>1256007740</v>
      </c>
      <c r="G88" s="23">
        <f t="shared" si="6"/>
        <v>0</v>
      </c>
    </row>
    <row r="89" spans="1:7">
      <c r="A89" s="21" t="s">
        <v>34</v>
      </c>
      <c r="B89" s="21" t="s">
        <v>35</v>
      </c>
      <c r="C89" s="21" t="s">
        <v>36</v>
      </c>
      <c r="D89" s="22">
        <v>277035006</v>
      </c>
      <c r="E89" s="22">
        <v>0</v>
      </c>
      <c r="F89" s="22">
        <f t="shared" si="5"/>
        <v>277035006</v>
      </c>
      <c r="G89" s="23">
        <f t="shared" si="6"/>
        <v>0</v>
      </c>
    </row>
    <row r="90" spans="1:7">
      <c r="A90" s="47" t="s">
        <v>37</v>
      </c>
      <c r="B90" s="47" t="s">
        <v>38</v>
      </c>
      <c r="C90" s="21" t="s">
        <v>39</v>
      </c>
      <c r="D90" s="22">
        <v>82900000</v>
      </c>
      <c r="E90" s="22">
        <v>0</v>
      </c>
      <c r="F90" s="22">
        <f t="shared" si="5"/>
        <v>82900000</v>
      </c>
      <c r="G90" s="23">
        <f t="shared" si="6"/>
        <v>0</v>
      </c>
    </row>
    <row r="91" spans="1:7">
      <c r="A91" s="48"/>
      <c r="B91" s="48"/>
      <c r="C91" s="21" t="s">
        <v>40</v>
      </c>
      <c r="D91" s="22">
        <v>37000000</v>
      </c>
      <c r="E91" s="22">
        <v>0</v>
      </c>
      <c r="F91" s="22">
        <f t="shared" ref="F91:F122" si="7">D91-E91</f>
        <v>37000000</v>
      </c>
      <c r="G91" s="23">
        <f t="shared" si="6"/>
        <v>0</v>
      </c>
    </row>
    <row r="92" spans="1:7">
      <c r="A92" s="48"/>
      <c r="B92" s="48"/>
      <c r="C92" s="21" t="s">
        <v>41</v>
      </c>
      <c r="D92" s="22">
        <v>29347216</v>
      </c>
      <c r="E92" s="22">
        <v>0</v>
      </c>
      <c r="F92" s="22">
        <f t="shared" si="7"/>
        <v>29347216</v>
      </c>
      <c r="G92" s="23">
        <f t="shared" si="6"/>
        <v>0</v>
      </c>
    </row>
    <row r="93" spans="1:7">
      <c r="A93" s="48"/>
      <c r="B93" s="48"/>
      <c r="C93" s="21" t="s">
        <v>42</v>
      </c>
      <c r="D93" s="22">
        <v>0</v>
      </c>
      <c r="E93" s="22">
        <v>0</v>
      </c>
      <c r="F93" s="22">
        <f t="shared" si="7"/>
        <v>0</v>
      </c>
      <c r="G93" s="23">
        <f t="shared" si="6"/>
        <v>0</v>
      </c>
    </row>
    <row r="94" spans="1:7">
      <c r="A94" s="48"/>
      <c r="B94" s="47" t="s">
        <v>43</v>
      </c>
      <c r="C94" s="21" t="s">
        <v>44</v>
      </c>
      <c r="D94" s="22">
        <v>6460038</v>
      </c>
      <c r="E94" s="22">
        <v>0</v>
      </c>
      <c r="F94" s="22">
        <f t="shared" si="7"/>
        <v>6460038</v>
      </c>
      <c r="G94" s="23">
        <f t="shared" si="6"/>
        <v>0</v>
      </c>
    </row>
    <row r="95" spans="1:7">
      <c r="A95" s="48"/>
      <c r="B95" s="48"/>
      <c r="C95" s="21" t="s">
        <v>45</v>
      </c>
      <c r="D95" s="22">
        <v>700000</v>
      </c>
      <c r="E95" s="22">
        <v>0</v>
      </c>
      <c r="F95" s="22">
        <f t="shared" si="7"/>
        <v>700000</v>
      </c>
      <c r="G95" s="23">
        <f t="shared" si="6"/>
        <v>0</v>
      </c>
    </row>
    <row r="96" spans="1:7">
      <c r="A96" s="48"/>
      <c r="B96" s="48"/>
      <c r="C96" s="21" t="s">
        <v>46</v>
      </c>
      <c r="D96" s="22">
        <v>0</v>
      </c>
      <c r="E96" s="22">
        <v>0</v>
      </c>
      <c r="F96" s="22">
        <f t="shared" si="7"/>
        <v>0</v>
      </c>
      <c r="G96" s="23">
        <f t="shared" si="6"/>
        <v>0</v>
      </c>
    </row>
    <row r="97" spans="1:7">
      <c r="A97" s="48"/>
      <c r="B97" s="21" t="s">
        <v>47</v>
      </c>
      <c r="C97" s="21" t="s">
        <v>47</v>
      </c>
      <c r="D97" s="22">
        <v>23400000</v>
      </c>
      <c r="E97" s="22">
        <v>0</v>
      </c>
      <c r="F97" s="22">
        <f t="shared" si="7"/>
        <v>23400000</v>
      </c>
      <c r="G97" s="23">
        <f t="shared" si="6"/>
        <v>0</v>
      </c>
    </row>
    <row r="98" spans="1:7">
      <c r="A98" s="48"/>
      <c r="B98" s="21" t="s">
        <v>48</v>
      </c>
      <c r="C98" s="21" t="s">
        <v>48</v>
      </c>
      <c r="D98" s="22">
        <v>387000000</v>
      </c>
      <c r="E98" s="22">
        <v>0</v>
      </c>
      <c r="F98" s="22">
        <f t="shared" si="7"/>
        <v>387000000</v>
      </c>
      <c r="G98" s="23">
        <f t="shared" ref="G98:G129" si="8">IF(D98=0,0,ROUND(E98/D98*100,0))</f>
        <v>0</v>
      </c>
    </row>
    <row r="99" spans="1:7">
      <c r="A99" s="48"/>
      <c r="B99" s="21" t="s">
        <v>49</v>
      </c>
      <c r="C99" s="21" t="s">
        <v>49</v>
      </c>
      <c r="D99" s="22">
        <v>17400000</v>
      </c>
      <c r="E99" s="22">
        <v>0</v>
      </c>
      <c r="F99" s="22">
        <f t="shared" si="7"/>
        <v>17400000</v>
      </c>
      <c r="G99" s="23">
        <f t="shared" si="8"/>
        <v>0</v>
      </c>
    </row>
    <row r="100" spans="1:7">
      <c r="A100" s="48"/>
      <c r="B100" s="21" t="s">
        <v>50</v>
      </c>
      <c r="C100" s="21" t="s">
        <v>50</v>
      </c>
      <c r="D100" s="22">
        <v>5000000</v>
      </c>
      <c r="E100" s="22">
        <v>0</v>
      </c>
      <c r="F100" s="22">
        <f t="shared" si="7"/>
        <v>5000000</v>
      </c>
      <c r="G100" s="23">
        <f t="shared" si="8"/>
        <v>0</v>
      </c>
    </row>
    <row r="101" spans="1:7">
      <c r="A101" s="48"/>
      <c r="B101" s="47" t="s">
        <v>51</v>
      </c>
      <c r="C101" s="21" t="s">
        <v>52</v>
      </c>
      <c r="D101" s="22">
        <v>19800000</v>
      </c>
      <c r="E101" s="22">
        <v>0</v>
      </c>
      <c r="F101" s="22">
        <f t="shared" si="7"/>
        <v>19800000</v>
      </c>
      <c r="G101" s="23">
        <f t="shared" si="8"/>
        <v>0</v>
      </c>
    </row>
    <row r="102" spans="1:7">
      <c r="A102" s="48"/>
      <c r="B102" s="48"/>
      <c r="C102" s="21" t="s">
        <v>53</v>
      </c>
      <c r="D102" s="22">
        <v>11550000</v>
      </c>
      <c r="E102" s="22">
        <v>0</v>
      </c>
      <c r="F102" s="22">
        <f t="shared" si="7"/>
        <v>11550000</v>
      </c>
      <c r="G102" s="23">
        <f t="shared" si="8"/>
        <v>0</v>
      </c>
    </row>
    <row r="103" spans="1:7">
      <c r="A103" s="48"/>
      <c r="B103" s="47" t="s">
        <v>54</v>
      </c>
      <c r="C103" s="21" t="s">
        <v>55</v>
      </c>
      <c r="D103" s="22">
        <v>0</v>
      </c>
      <c r="E103" s="22">
        <v>0</v>
      </c>
      <c r="F103" s="22">
        <f t="shared" si="7"/>
        <v>0</v>
      </c>
      <c r="G103" s="23">
        <f t="shared" si="8"/>
        <v>0</v>
      </c>
    </row>
    <row r="104" spans="1:7">
      <c r="A104" s="48"/>
      <c r="B104" s="48"/>
      <c r="C104" s="21" t="s">
        <v>54</v>
      </c>
      <c r="D104" s="22">
        <v>281000000</v>
      </c>
      <c r="E104" s="22">
        <v>0</v>
      </c>
      <c r="F104" s="22">
        <f t="shared" si="7"/>
        <v>281000000</v>
      </c>
      <c r="G104" s="23">
        <f t="shared" si="8"/>
        <v>0</v>
      </c>
    </row>
    <row r="105" spans="1:7">
      <c r="A105" s="47" t="s">
        <v>56</v>
      </c>
      <c r="B105" s="21" t="s">
        <v>57</v>
      </c>
      <c r="C105" s="21" t="s">
        <v>57</v>
      </c>
      <c r="D105" s="22">
        <v>220000000</v>
      </c>
      <c r="E105" s="22">
        <v>0</v>
      </c>
      <c r="F105" s="22">
        <f t="shared" si="7"/>
        <v>220000000</v>
      </c>
      <c r="G105" s="23">
        <f t="shared" si="8"/>
        <v>0</v>
      </c>
    </row>
    <row r="106" spans="1:7">
      <c r="A106" s="48"/>
      <c r="B106" s="21" t="s">
        <v>58</v>
      </c>
      <c r="C106" s="21" t="s">
        <v>59</v>
      </c>
      <c r="D106" s="22">
        <v>36000000</v>
      </c>
      <c r="E106" s="22">
        <v>0</v>
      </c>
      <c r="F106" s="22">
        <f t="shared" si="7"/>
        <v>36000000</v>
      </c>
      <c r="G106" s="23">
        <f t="shared" si="8"/>
        <v>0</v>
      </c>
    </row>
    <row r="107" spans="1:7">
      <c r="A107" s="47" t="s">
        <v>60</v>
      </c>
      <c r="B107" s="47" t="s">
        <v>61</v>
      </c>
      <c r="C107" s="21" t="s">
        <v>61</v>
      </c>
      <c r="D107" s="22">
        <v>29400000</v>
      </c>
      <c r="E107" s="22">
        <v>310200</v>
      </c>
      <c r="F107" s="22">
        <f t="shared" si="7"/>
        <v>29089800</v>
      </c>
      <c r="G107" s="23">
        <f t="shared" si="8"/>
        <v>1</v>
      </c>
    </row>
    <row r="108" spans="1:7">
      <c r="A108" s="48"/>
      <c r="B108" s="48"/>
      <c r="C108" s="21" t="s">
        <v>62</v>
      </c>
      <c r="D108" s="22">
        <v>0</v>
      </c>
      <c r="E108" s="22">
        <v>0</v>
      </c>
      <c r="F108" s="22">
        <f t="shared" si="7"/>
        <v>0</v>
      </c>
      <c r="G108" s="23">
        <f t="shared" si="8"/>
        <v>0</v>
      </c>
    </row>
    <row r="109" spans="1:7">
      <c r="A109" s="21" t="s">
        <v>64</v>
      </c>
      <c r="B109" s="21" t="s">
        <v>64</v>
      </c>
      <c r="C109" s="21" t="s">
        <v>64</v>
      </c>
      <c r="D109" s="22">
        <v>0</v>
      </c>
      <c r="E109" s="22">
        <v>0</v>
      </c>
      <c r="F109" s="22">
        <f t="shared" si="7"/>
        <v>0</v>
      </c>
      <c r="G109" s="23">
        <f t="shared" si="8"/>
        <v>0</v>
      </c>
    </row>
    <row r="110" spans="1:7">
      <c r="A110" s="21" t="s">
        <v>65</v>
      </c>
      <c r="B110" s="21" t="s">
        <v>66</v>
      </c>
      <c r="C110" s="21" t="s">
        <v>66</v>
      </c>
      <c r="D110" s="22">
        <v>0</v>
      </c>
      <c r="E110" s="22">
        <v>0</v>
      </c>
      <c r="F110" s="22">
        <f t="shared" si="7"/>
        <v>0</v>
      </c>
      <c r="G110" s="23">
        <f t="shared" si="8"/>
        <v>0</v>
      </c>
    </row>
    <row r="111" spans="1:7">
      <c r="A111" s="21"/>
      <c r="B111" s="21"/>
      <c r="C111" s="21"/>
      <c r="D111" s="22"/>
      <c r="E111" s="22"/>
      <c r="F111" s="22">
        <f t="shared" si="7"/>
        <v>0</v>
      </c>
      <c r="G111" s="23">
        <f t="shared" si="8"/>
        <v>0</v>
      </c>
    </row>
    <row r="112" spans="1:7">
      <c r="A112" s="21"/>
      <c r="B112" s="21"/>
      <c r="C112" s="21"/>
      <c r="D112" s="22"/>
      <c r="E112" s="22"/>
      <c r="F112" s="22">
        <f t="shared" si="7"/>
        <v>0</v>
      </c>
      <c r="G112" s="23">
        <f t="shared" si="8"/>
        <v>0</v>
      </c>
    </row>
    <row r="113" spans="1:7">
      <c r="A113" s="21"/>
      <c r="B113" s="21"/>
      <c r="C113" s="21"/>
      <c r="D113" s="22"/>
      <c r="E113" s="22"/>
      <c r="F113" s="22">
        <f t="shared" si="7"/>
        <v>0</v>
      </c>
      <c r="G113" s="23">
        <f t="shared" si="8"/>
        <v>0</v>
      </c>
    </row>
    <row r="114" spans="1:7">
      <c r="A114" s="21"/>
      <c r="B114" s="21"/>
      <c r="C114" s="21"/>
      <c r="D114" s="22"/>
      <c r="E114" s="22"/>
      <c r="F114" s="22">
        <f t="shared" si="7"/>
        <v>0</v>
      </c>
      <c r="G114" s="23">
        <f t="shared" si="8"/>
        <v>0</v>
      </c>
    </row>
    <row r="115" spans="1:7">
      <c r="A115" s="28" t="s">
        <v>73</v>
      </c>
      <c r="B115" s="28" t="s">
        <v>74</v>
      </c>
      <c r="C115" s="28"/>
      <c r="D115" s="29"/>
      <c r="E115" s="29"/>
      <c r="F115" s="29">
        <f t="shared" si="7"/>
        <v>0</v>
      </c>
      <c r="G115" s="30">
        <f t="shared" si="8"/>
        <v>0</v>
      </c>
    </row>
    <row r="116" spans="1:7">
      <c r="A116" s="21" t="s">
        <v>32</v>
      </c>
      <c r="B116" s="21" t="s">
        <v>33</v>
      </c>
      <c r="C116" s="21" t="s">
        <v>33</v>
      </c>
      <c r="D116" s="22">
        <v>1256007740</v>
      </c>
      <c r="E116" s="22">
        <v>0</v>
      </c>
      <c r="F116" s="22">
        <f t="shared" si="7"/>
        <v>1256007740</v>
      </c>
      <c r="G116" s="23">
        <f t="shared" si="8"/>
        <v>0</v>
      </c>
    </row>
    <row r="117" spans="1:7">
      <c r="A117" s="21" t="s">
        <v>34</v>
      </c>
      <c r="B117" s="21" t="s">
        <v>35</v>
      </c>
      <c r="C117" s="21" t="s">
        <v>36</v>
      </c>
      <c r="D117" s="22">
        <v>277035006</v>
      </c>
      <c r="E117" s="22">
        <v>0</v>
      </c>
      <c r="F117" s="22">
        <f t="shared" si="7"/>
        <v>277035006</v>
      </c>
      <c r="G117" s="23">
        <f t="shared" si="8"/>
        <v>0</v>
      </c>
    </row>
    <row r="118" spans="1:7">
      <c r="A118" s="47" t="s">
        <v>37</v>
      </c>
      <c r="B118" s="47" t="s">
        <v>38</v>
      </c>
      <c r="C118" s="21" t="s">
        <v>39</v>
      </c>
      <c r="D118" s="22">
        <v>82900000</v>
      </c>
      <c r="E118" s="22">
        <v>430000</v>
      </c>
      <c r="F118" s="22">
        <f t="shared" si="7"/>
        <v>82470000</v>
      </c>
      <c r="G118" s="23">
        <f t="shared" si="8"/>
        <v>1</v>
      </c>
    </row>
    <row r="119" spans="1:7">
      <c r="A119" s="48"/>
      <c r="B119" s="48"/>
      <c r="C119" s="21" t="s">
        <v>40</v>
      </c>
      <c r="D119" s="22">
        <v>37000000</v>
      </c>
      <c r="E119" s="22">
        <v>0</v>
      </c>
      <c r="F119" s="22">
        <f t="shared" si="7"/>
        <v>37000000</v>
      </c>
      <c r="G119" s="23">
        <f t="shared" si="8"/>
        <v>0</v>
      </c>
    </row>
    <row r="120" spans="1:7">
      <c r="A120" s="48"/>
      <c r="B120" s="48"/>
      <c r="C120" s="21" t="s">
        <v>41</v>
      </c>
      <c r="D120" s="22">
        <v>29347216</v>
      </c>
      <c r="E120" s="22">
        <v>0</v>
      </c>
      <c r="F120" s="22">
        <f t="shared" si="7"/>
        <v>29347216</v>
      </c>
      <c r="G120" s="23">
        <f t="shared" si="8"/>
        <v>0</v>
      </c>
    </row>
    <row r="121" spans="1:7">
      <c r="A121" s="48"/>
      <c r="B121" s="48"/>
      <c r="C121" s="21" t="s">
        <v>42</v>
      </c>
      <c r="D121" s="22">
        <v>0</v>
      </c>
      <c r="E121" s="22">
        <v>0</v>
      </c>
      <c r="F121" s="22">
        <f t="shared" si="7"/>
        <v>0</v>
      </c>
      <c r="G121" s="23">
        <f t="shared" si="8"/>
        <v>0</v>
      </c>
    </row>
    <row r="122" spans="1:7">
      <c r="A122" s="48"/>
      <c r="B122" s="47" t="s">
        <v>43</v>
      </c>
      <c r="C122" s="21" t="s">
        <v>44</v>
      </c>
      <c r="D122" s="22">
        <v>6460038</v>
      </c>
      <c r="E122" s="22">
        <v>0</v>
      </c>
      <c r="F122" s="22">
        <f t="shared" si="7"/>
        <v>6460038</v>
      </c>
      <c r="G122" s="23">
        <f t="shared" si="8"/>
        <v>0</v>
      </c>
    </row>
    <row r="123" spans="1:7">
      <c r="A123" s="48"/>
      <c r="B123" s="48"/>
      <c r="C123" s="21" t="s">
        <v>45</v>
      </c>
      <c r="D123" s="22">
        <v>700000</v>
      </c>
      <c r="E123" s="22">
        <v>0</v>
      </c>
      <c r="F123" s="22">
        <f t="shared" ref="F123:F140" si="9">D123-E123</f>
        <v>700000</v>
      </c>
      <c r="G123" s="23">
        <f t="shared" si="8"/>
        <v>0</v>
      </c>
    </row>
    <row r="124" spans="1:7">
      <c r="A124" s="48"/>
      <c r="B124" s="48"/>
      <c r="C124" s="21" t="s">
        <v>46</v>
      </c>
      <c r="D124" s="22">
        <v>0</v>
      </c>
      <c r="E124" s="22">
        <v>0</v>
      </c>
      <c r="F124" s="22">
        <f t="shared" si="9"/>
        <v>0</v>
      </c>
      <c r="G124" s="23">
        <f t="shared" si="8"/>
        <v>0</v>
      </c>
    </row>
    <row r="125" spans="1:7">
      <c r="A125" s="48"/>
      <c r="B125" s="21" t="s">
        <v>47</v>
      </c>
      <c r="C125" s="21" t="s">
        <v>47</v>
      </c>
      <c r="D125" s="22">
        <v>23400000</v>
      </c>
      <c r="E125" s="22">
        <v>0</v>
      </c>
      <c r="F125" s="22">
        <f t="shared" si="9"/>
        <v>23400000</v>
      </c>
      <c r="G125" s="23">
        <f t="shared" si="8"/>
        <v>0</v>
      </c>
    </row>
    <row r="126" spans="1:7">
      <c r="A126" s="48"/>
      <c r="B126" s="21" t="s">
        <v>48</v>
      </c>
      <c r="C126" s="21" t="s">
        <v>48</v>
      </c>
      <c r="D126" s="22">
        <v>387000000</v>
      </c>
      <c r="E126" s="22">
        <v>0</v>
      </c>
      <c r="F126" s="22">
        <f t="shared" si="9"/>
        <v>387000000</v>
      </c>
      <c r="G126" s="23">
        <f t="shared" si="8"/>
        <v>0</v>
      </c>
    </row>
    <row r="127" spans="1:7">
      <c r="A127" s="48"/>
      <c r="B127" s="21" t="s">
        <v>49</v>
      </c>
      <c r="C127" s="21" t="s">
        <v>49</v>
      </c>
      <c r="D127" s="22">
        <v>17400000</v>
      </c>
      <c r="E127" s="22">
        <v>0</v>
      </c>
      <c r="F127" s="22">
        <f t="shared" si="9"/>
        <v>17400000</v>
      </c>
      <c r="G127" s="23">
        <f t="shared" si="8"/>
        <v>0</v>
      </c>
    </row>
    <row r="128" spans="1:7">
      <c r="A128" s="48"/>
      <c r="B128" s="21" t="s">
        <v>50</v>
      </c>
      <c r="C128" s="21" t="s">
        <v>50</v>
      </c>
      <c r="D128" s="22">
        <v>5000000</v>
      </c>
      <c r="E128" s="22">
        <v>0</v>
      </c>
      <c r="F128" s="22">
        <f t="shared" si="9"/>
        <v>5000000</v>
      </c>
      <c r="G128" s="23">
        <f t="shared" si="8"/>
        <v>0</v>
      </c>
    </row>
    <row r="129" spans="1:7">
      <c r="A129" s="48"/>
      <c r="B129" s="47" t="s">
        <v>51</v>
      </c>
      <c r="C129" s="21" t="s">
        <v>52</v>
      </c>
      <c r="D129" s="22">
        <v>19800000</v>
      </c>
      <c r="E129" s="22">
        <v>0</v>
      </c>
      <c r="F129" s="22">
        <f t="shared" si="9"/>
        <v>19800000</v>
      </c>
      <c r="G129" s="23">
        <f t="shared" si="8"/>
        <v>0</v>
      </c>
    </row>
    <row r="130" spans="1:7">
      <c r="A130" s="48"/>
      <c r="B130" s="48"/>
      <c r="C130" s="21" t="s">
        <v>53</v>
      </c>
      <c r="D130" s="22">
        <v>11550000</v>
      </c>
      <c r="E130" s="22">
        <v>0</v>
      </c>
      <c r="F130" s="22">
        <f t="shared" si="9"/>
        <v>11550000</v>
      </c>
      <c r="G130" s="23">
        <f t="shared" ref="G130:G140" si="10">IF(D130=0,0,ROUND(E130/D130*100,0))</f>
        <v>0</v>
      </c>
    </row>
    <row r="131" spans="1:7">
      <c r="A131" s="48"/>
      <c r="B131" s="47" t="s">
        <v>54</v>
      </c>
      <c r="C131" s="21" t="s">
        <v>55</v>
      </c>
      <c r="D131" s="22">
        <v>0</v>
      </c>
      <c r="E131" s="22">
        <v>0</v>
      </c>
      <c r="F131" s="22">
        <f t="shared" si="9"/>
        <v>0</v>
      </c>
      <c r="G131" s="23">
        <f t="shared" si="10"/>
        <v>0</v>
      </c>
    </row>
    <row r="132" spans="1:7">
      <c r="A132" s="48"/>
      <c r="B132" s="48"/>
      <c r="C132" s="21" t="s">
        <v>54</v>
      </c>
      <c r="D132" s="22">
        <v>281000000</v>
      </c>
      <c r="E132" s="22">
        <v>0</v>
      </c>
      <c r="F132" s="22">
        <f t="shared" si="9"/>
        <v>281000000</v>
      </c>
      <c r="G132" s="23">
        <f t="shared" si="10"/>
        <v>0</v>
      </c>
    </row>
    <row r="133" spans="1:7">
      <c r="A133" s="47" t="s">
        <v>56</v>
      </c>
      <c r="B133" s="21" t="s">
        <v>57</v>
      </c>
      <c r="C133" s="21" t="s">
        <v>57</v>
      </c>
      <c r="D133" s="22">
        <v>220000000</v>
      </c>
      <c r="E133" s="22">
        <v>0</v>
      </c>
      <c r="F133" s="22">
        <f t="shared" si="9"/>
        <v>220000000</v>
      </c>
      <c r="G133" s="23">
        <f t="shared" si="10"/>
        <v>0</v>
      </c>
    </row>
    <row r="134" spans="1:7">
      <c r="A134" s="48"/>
      <c r="B134" s="21" t="s">
        <v>58</v>
      </c>
      <c r="C134" s="21" t="s">
        <v>59</v>
      </c>
      <c r="D134" s="22">
        <v>36000000</v>
      </c>
      <c r="E134" s="22">
        <v>56420</v>
      </c>
      <c r="F134" s="22">
        <f t="shared" si="9"/>
        <v>35943580</v>
      </c>
      <c r="G134" s="23">
        <f t="shared" si="10"/>
        <v>0</v>
      </c>
    </row>
    <row r="135" spans="1:7">
      <c r="A135" s="47" t="s">
        <v>60</v>
      </c>
      <c r="B135" s="47" t="s">
        <v>61</v>
      </c>
      <c r="C135" s="21" t="s">
        <v>61</v>
      </c>
      <c r="D135" s="22">
        <v>29400000</v>
      </c>
      <c r="E135" s="22">
        <v>0</v>
      </c>
      <c r="F135" s="22">
        <f t="shared" si="9"/>
        <v>29400000</v>
      </c>
      <c r="G135" s="23">
        <f t="shared" si="10"/>
        <v>0</v>
      </c>
    </row>
    <row r="136" spans="1:7">
      <c r="A136" s="48"/>
      <c r="B136" s="48"/>
      <c r="C136" s="21" t="s">
        <v>62</v>
      </c>
      <c r="D136" s="22">
        <v>0</v>
      </c>
      <c r="E136" s="22">
        <v>0</v>
      </c>
      <c r="F136" s="22">
        <f t="shared" si="9"/>
        <v>0</v>
      </c>
      <c r="G136" s="23">
        <f t="shared" si="10"/>
        <v>0</v>
      </c>
    </row>
    <row r="137" spans="1:7">
      <c r="A137" s="21" t="s">
        <v>64</v>
      </c>
      <c r="B137" s="21" t="s">
        <v>64</v>
      </c>
      <c r="C137" s="21" t="s">
        <v>64</v>
      </c>
      <c r="D137" s="22">
        <v>0</v>
      </c>
      <c r="E137" s="22">
        <v>0</v>
      </c>
      <c r="F137" s="22">
        <f t="shared" si="9"/>
        <v>0</v>
      </c>
      <c r="G137" s="23">
        <f t="shared" si="10"/>
        <v>0</v>
      </c>
    </row>
    <row r="138" spans="1:7">
      <c r="A138" s="21" t="s">
        <v>65</v>
      </c>
      <c r="B138" s="21" t="s">
        <v>66</v>
      </c>
      <c r="C138" s="21" t="s">
        <v>66</v>
      </c>
      <c r="D138" s="22">
        <v>0</v>
      </c>
      <c r="E138" s="22">
        <v>0</v>
      </c>
      <c r="F138" s="22">
        <f t="shared" si="9"/>
        <v>0</v>
      </c>
      <c r="G138" s="23">
        <f t="shared" si="10"/>
        <v>0</v>
      </c>
    </row>
    <row r="139" spans="1:7">
      <c r="A139" s="21"/>
      <c r="B139" s="21"/>
      <c r="C139" s="21"/>
      <c r="D139" s="22"/>
      <c r="E139" s="22"/>
      <c r="F139" s="22">
        <f t="shared" si="9"/>
        <v>0</v>
      </c>
      <c r="G139" s="23">
        <f t="shared" si="10"/>
        <v>0</v>
      </c>
    </row>
    <row r="140" spans="1:7">
      <c r="A140" s="21"/>
      <c r="B140" s="21"/>
      <c r="C140" s="21"/>
      <c r="D140" s="22"/>
      <c r="E140" s="22"/>
      <c r="F140" s="22">
        <f t="shared" si="9"/>
        <v>0</v>
      </c>
      <c r="G140" s="23">
        <f t="shared" si="10"/>
        <v>0</v>
      </c>
    </row>
  </sheetData>
  <mergeCells count="40">
    <mergeCell ref="A135:A136"/>
    <mergeCell ref="B122:B124"/>
    <mergeCell ref="B103:B104"/>
    <mergeCell ref="A22:A23"/>
    <mergeCell ref="B118:B121"/>
    <mergeCell ref="B34:B37"/>
    <mergeCell ref="A77:A78"/>
    <mergeCell ref="B129:B130"/>
    <mergeCell ref="B45:B46"/>
    <mergeCell ref="A62:A76"/>
    <mergeCell ref="B79:B80"/>
    <mergeCell ref="B51:B52"/>
    <mergeCell ref="B75:B76"/>
    <mergeCell ref="B22:B23"/>
    <mergeCell ref="B135:B136"/>
    <mergeCell ref="A34:A48"/>
    <mergeCell ref="A133:A134"/>
    <mergeCell ref="A118:A132"/>
    <mergeCell ref="B66:B68"/>
    <mergeCell ref="A90:A104"/>
    <mergeCell ref="B94:B96"/>
    <mergeCell ref="B107:B108"/>
    <mergeCell ref="A107:A108"/>
    <mergeCell ref="B90:B93"/>
    <mergeCell ref="A79:A80"/>
    <mergeCell ref="B47:B48"/>
    <mergeCell ref="B131:B132"/>
    <mergeCell ref="B18:B19"/>
    <mergeCell ref="A51:A52"/>
    <mergeCell ref="A105:A106"/>
    <mergeCell ref="B73:B74"/>
    <mergeCell ref="B101:B102"/>
    <mergeCell ref="B62:B65"/>
    <mergeCell ref="A20:A21"/>
    <mergeCell ref="A5:A19"/>
    <mergeCell ref="B5:B8"/>
    <mergeCell ref="B9:B11"/>
    <mergeCell ref="B16:B17"/>
    <mergeCell ref="A49:A50"/>
    <mergeCell ref="B38:B40"/>
  </mergeCells>
  <phoneticPr fontId="22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36"/>
  <sheetViews>
    <sheetView workbookViewId="0"/>
  </sheetViews>
  <sheetFormatPr defaultRowHeight="16.5"/>
  <cols>
    <col min="1" max="1" width="12" customWidth="1"/>
    <col min="2" max="2" width="15" customWidth="1"/>
    <col min="3" max="3" width="10" customWidth="1"/>
    <col min="4" max="4" width="50" customWidth="1"/>
    <col min="5" max="5" width="12" customWidth="1"/>
    <col min="6" max="7" width="15" customWidth="1"/>
  </cols>
  <sheetData>
    <row r="1" spans="1:7">
      <c r="A1" s="31" t="s">
        <v>75</v>
      </c>
      <c r="B1" s="31" t="s">
        <v>76</v>
      </c>
      <c r="C1" s="31" t="s">
        <v>77</v>
      </c>
      <c r="D1" s="31" t="s">
        <v>78</v>
      </c>
      <c r="E1" s="31" t="s">
        <v>79</v>
      </c>
      <c r="F1" s="31" t="s">
        <v>80</v>
      </c>
      <c r="G1" s="31" t="s">
        <v>29</v>
      </c>
    </row>
    <row r="2" spans="1:7">
      <c r="A2" t="s">
        <v>75</v>
      </c>
      <c r="B2" t="s">
        <v>81</v>
      </c>
      <c r="C2">
        <v>2511</v>
      </c>
      <c r="D2" t="s">
        <v>82</v>
      </c>
      <c r="E2" t="s">
        <v>83</v>
      </c>
      <c r="F2">
        <v>75000</v>
      </c>
      <c r="G2" t="s">
        <v>57</v>
      </c>
    </row>
    <row r="3" spans="1:7">
      <c r="A3" t="s">
        <v>75</v>
      </c>
      <c r="B3" t="s">
        <v>84</v>
      </c>
      <c r="C3">
        <v>2035</v>
      </c>
      <c r="D3" t="s">
        <v>85</v>
      </c>
      <c r="E3" t="s">
        <v>83</v>
      </c>
      <c r="F3">
        <v>80000</v>
      </c>
      <c r="G3" t="s">
        <v>57</v>
      </c>
    </row>
    <row r="4" spans="1:7">
      <c r="A4" t="s">
        <v>75</v>
      </c>
      <c r="B4" t="s">
        <v>84</v>
      </c>
      <c r="C4">
        <v>2033</v>
      </c>
      <c r="D4" t="s">
        <v>86</v>
      </c>
      <c r="E4" t="s">
        <v>83</v>
      </c>
      <c r="F4">
        <v>517956</v>
      </c>
      <c r="G4" t="s">
        <v>49</v>
      </c>
    </row>
    <row r="5" spans="1:7">
      <c r="A5" t="s">
        <v>75</v>
      </c>
      <c r="B5" t="s">
        <v>87</v>
      </c>
      <c r="C5">
        <v>2051</v>
      </c>
      <c r="D5" t="s">
        <v>88</v>
      </c>
      <c r="E5" t="s">
        <v>83</v>
      </c>
      <c r="F5">
        <v>19500</v>
      </c>
      <c r="G5" t="s">
        <v>61</v>
      </c>
    </row>
    <row r="6" spans="1:7">
      <c r="A6" t="s">
        <v>75</v>
      </c>
      <c r="B6" t="s">
        <v>87</v>
      </c>
      <c r="C6">
        <v>2052</v>
      </c>
      <c r="D6" t="s">
        <v>89</v>
      </c>
      <c r="E6" t="s">
        <v>83</v>
      </c>
      <c r="F6">
        <v>16300</v>
      </c>
      <c r="G6" t="s">
        <v>61</v>
      </c>
    </row>
    <row r="7" spans="1:7">
      <c r="A7" t="s">
        <v>75</v>
      </c>
      <c r="B7" t="s">
        <v>87</v>
      </c>
      <c r="C7">
        <v>2053</v>
      </c>
      <c r="D7" t="s">
        <v>90</v>
      </c>
      <c r="E7" t="s">
        <v>83</v>
      </c>
      <c r="F7">
        <v>19600</v>
      </c>
      <c r="G7" t="s">
        <v>61</v>
      </c>
    </row>
    <row r="8" spans="1:7">
      <c r="A8" t="s">
        <v>75</v>
      </c>
      <c r="B8" t="s">
        <v>87</v>
      </c>
      <c r="C8">
        <v>2054</v>
      </c>
      <c r="D8" t="s">
        <v>91</v>
      </c>
      <c r="E8" t="s">
        <v>83</v>
      </c>
      <c r="F8">
        <v>14100</v>
      </c>
      <c r="G8" t="s">
        <v>61</v>
      </c>
    </row>
    <row r="9" spans="1:7">
      <c r="A9" t="s">
        <v>75</v>
      </c>
      <c r="B9" t="s">
        <v>92</v>
      </c>
      <c r="C9">
        <v>2711</v>
      </c>
      <c r="D9" t="s">
        <v>93</v>
      </c>
      <c r="E9" t="s">
        <v>83</v>
      </c>
      <c r="F9">
        <v>37500</v>
      </c>
      <c r="G9" t="s">
        <v>57</v>
      </c>
    </row>
    <row r="10" spans="1:7">
      <c r="A10" t="s">
        <v>75</v>
      </c>
      <c r="B10" t="s">
        <v>94</v>
      </c>
      <c r="C10">
        <v>2146</v>
      </c>
      <c r="D10" t="s">
        <v>95</v>
      </c>
      <c r="E10" t="s">
        <v>83</v>
      </c>
      <c r="F10">
        <v>330000</v>
      </c>
      <c r="G10" t="s">
        <v>48</v>
      </c>
    </row>
    <row r="11" spans="1:7">
      <c r="A11" t="s">
        <v>75</v>
      </c>
      <c r="B11" t="s">
        <v>94</v>
      </c>
      <c r="C11">
        <v>2145</v>
      </c>
      <c r="D11" t="s">
        <v>96</v>
      </c>
      <c r="E11" t="s">
        <v>83</v>
      </c>
      <c r="F11">
        <v>1543000</v>
      </c>
      <c r="G11" t="s">
        <v>41</v>
      </c>
    </row>
    <row r="12" spans="1:7">
      <c r="A12" t="s">
        <v>75</v>
      </c>
      <c r="B12" t="s">
        <v>97</v>
      </c>
      <c r="C12">
        <v>2229</v>
      </c>
      <c r="D12" t="s">
        <v>98</v>
      </c>
      <c r="E12" t="s">
        <v>83</v>
      </c>
      <c r="F12">
        <v>1810800</v>
      </c>
      <c r="G12" t="s">
        <v>59</v>
      </c>
    </row>
    <row r="13" spans="1:7">
      <c r="A13" t="s">
        <v>75</v>
      </c>
      <c r="B13" t="s">
        <v>99</v>
      </c>
      <c r="C13">
        <v>2249</v>
      </c>
      <c r="D13" t="s">
        <v>100</v>
      </c>
      <c r="E13" t="s">
        <v>83</v>
      </c>
      <c r="F13">
        <v>2040860</v>
      </c>
      <c r="G13" t="s">
        <v>59</v>
      </c>
    </row>
    <row r="14" spans="1:7">
      <c r="A14" t="s">
        <v>75</v>
      </c>
      <c r="B14" t="s">
        <v>99</v>
      </c>
      <c r="C14">
        <v>2262</v>
      </c>
      <c r="D14" t="s">
        <v>101</v>
      </c>
      <c r="E14" t="s">
        <v>83</v>
      </c>
      <c r="F14">
        <v>1380500</v>
      </c>
      <c r="G14" t="s">
        <v>59</v>
      </c>
    </row>
    <row r="15" spans="1:7">
      <c r="A15" t="s">
        <v>75</v>
      </c>
      <c r="B15" t="s">
        <v>102</v>
      </c>
      <c r="C15">
        <v>2301</v>
      </c>
      <c r="D15" t="s">
        <v>103</v>
      </c>
      <c r="E15" t="s">
        <v>83</v>
      </c>
      <c r="F15">
        <v>670600</v>
      </c>
      <c r="G15" t="s">
        <v>39</v>
      </c>
    </row>
    <row r="16" spans="1:7">
      <c r="A16" t="s">
        <v>75</v>
      </c>
      <c r="B16" t="s">
        <v>104</v>
      </c>
      <c r="C16">
        <v>2631</v>
      </c>
      <c r="D16" t="s">
        <v>105</v>
      </c>
      <c r="E16" t="s">
        <v>83</v>
      </c>
      <c r="F16">
        <v>787500</v>
      </c>
      <c r="G16" t="s">
        <v>57</v>
      </c>
    </row>
    <row r="17" spans="1:7">
      <c r="A17" t="s">
        <v>75</v>
      </c>
      <c r="B17" t="s">
        <v>106</v>
      </c>
      <c r="C17">
        <v>2512</v>
      </c>
      <c r="D17" t="s">
        <v>107</v>
      </c>
      <c r="E17" t="s">
        <v>83</v>
      </c>
      <c r="F17">
        <v>30000</v>
      </c>
      <c r="G17" t="s">
        <v>57</v>
      </c>
    </row>
    <row r="18" spans="1:7">
      <c r="A18" t="s">
        <v>75</v>
      </c>
      <c r="B18" t="s">
        <v>108</v>
      </c>
      <c r="C18">
        <v>2576</v>
      </c>
      <c r="D18" t="s">
        <v>109</v>
      </c>
      <c r="E18" t="s">
        <v>83</v>
      </c>
      <c r="F18">
        <v>432000</v>
      </c>
      <c r="G18" t="s">
        <v>50</v>
      </c>
    </row>
    <row r="19" spans="1:7">
      <c r="A19" t="s">
        <v>75</v>
      </c>
      <c r="B19" t="s">
        <v>110</v>
      </c>
      <c r="C19">
        <v>2592</v>
      </c>
      <c r="D19" t="s">
        <v>111</v>
      </c>
      <c r="E19" t="s">
        <v>83</v>
      </c>
      <c r="F19">
        <v>1243000</v>
      </c>
      <c r="G19" t="s">
        <v>39</v>
      </c>
    </row>
    <row r="20" spans="1:7">
      <c r="A20" t="s">
        <v>75</v>
      </c>
      <c r="B20" t="s">
        <v>110</v>
      </c>
      <c r="C20">
        <v>2596</v>
      </c>
      <c r="D20" t="s">
        <v>112</v>
      </c>
      <c r="E20" t="s">
        <v>83</v>
      </c>
      <c r="F20">
        <v>44000</v>
      </c>
      <c r="G20" t="s">
        <v>39</v>
      </c>
    </row>
    <row r="21" spans="1:7">
      <c r="A21" t="s">
        <v>75</v>
      </c>
      <c r="B21" t="s">
        <v>110</v>
      </c>
      <c r="C21">
        <v>2600</v>
      </c>
      <c r="D21" t="s">
        <v>113</v>
      </c>
      <c r="E21" t="s">
        <v>83</v>
      </c>
      <c r="F21">
        <v>80000</v>
      </c>
      <c r="G21" t="s">
        <v>41</v>
      </c>
    </row>
    <row r="22" spans="1:7">
      <c r="A22" t="s">
        <v>75</v>
      </c>
      <c r="B22" t="s">
        <v>110</v>
      </c>
      <c r="C22">
        <v>2585</v>
      </c>
      <c r="D22" t="s">
        <v>114</v>
      </c>
      <c r="E22" t="s">
        <v>83</v>
      </c>
      <c r="F22">
        <v>180750</v>
      </c>
      <c r="G22" t="s">
        <v>61</v>
      </c>
    </row>
    <row r="23" spans="1:7">
      <c r="A23" t="s">
        <v>75</v>
      </c>
      <c r="B23" t="s">
        <v>110</v>
      </c>
      <c r="C23">
        <v>2587</v>
      </c>
      <c r="D23" t="s">
        <v>115</v>
      </c>
      <c r="E23" t="s">
        <v>83</v>
      </c>
      <c r="F23">
        <v>372300</v>
      </c>
      <c r="G23" t="s">
        <v>41</v>
      </c>
    </row>
    <row r="24" spans="1:7">
      <c r="A24" t="s">
        <v>75</v>
      </c>
      <c r="B24" t="s">
        <v>110</v>
      </c>
      <c r="C24">
        <v>2589</v>
      </c>
      <c r="D24" t="s">
        <v>116</v>
      </c>
      <c r="E24" t="s">
        <v>83</v>
      </c>
      <c r="F24">
        <v>235070</v>
      </c>
      <c r="G24" t="s">
        <v>41</v>
      </c>
    </row>
    <row r="25" spans="1:7">
      <c r="A25" t="s">
        <v>75</v>
      </c>
      <c r="B25" t="s">
        <v>117</v>
      </c>
      <c r="C25">
        <v>2627</v>
      </c>
      <c r="D25" t="s">
        <v>118</v>
      </c>
      <c r="E25" t="s">
        <v>83</v>
      </c>
      <c r="F25">
        <v>2922480</v>
      </c>
      <c r="G25" t="s">
        <v>54</v>
      </c>
    </row>
    <row r="26" spans="1:7">
      <c r="A26" t="s">
        <v>75</v>
      </c>
      <c r="B26" t="s">
        <v>117</v>
      </c>
      <c r="C26">
        <v>2636</v>
      </c>
      <c r="D26" t="s">
        <v>119</v>
      </c>
      <c r="E26" t="s">
        <v>83</v>
      </c>
      <c r="F26">
        <v>56420</v>
      </c>
      <c r="G26" t="s">
        <v>59</v>
      </c>
    </row>
    <row r="27" spans="1:7">
      <c r="A27" t="s">
        <v>75</v>
      </c>
      <c r="B27" t="s">
        <v>117</v>
      </c>
      <c r="C27">
        <v>2622</v>
      </c>
      <c r="D27" t="s">
        <v>120</v>
      </c>
      <c r="E27" t="s">
        <v>83</v>
      </c>
      <c r="F27">
        <v>4416660</v>
      </c>
      <c r="G27" t="s">
        <v>54</v>
      </c>
    </row>
    <row r="28" spans="1:7">
      <c r="A28" t="s">
        <v>75</v>
      </c>
      <c r="B28" t="s">
        <v>117</v>
      </c>
      <c r="C28">
        <v>2633</v>
      </c>
      <c r="D28" t="s">
        <v>121</v>
      </c>
      <c r="E28" t="s">
        <v>83</v>
      </c>
      <c r="F28">
        <v>490000</v>
      </c>
      <c r="G28" t="s">
        <v>57</v>
      </c>
    </row>
    <row r="29" spans="1:7">
      <c r="A29" t="s">
        <v>75</v>
      </c>
      <c r="B29" t="s">
        <v>117</v>
      </c>
      <c r="C29">
        <v>2635</v>
      </c>
      <c r="D29" t="s">
        <v>122</v>
      </c>
      <c r="E29" t="s">
        <v>83</v>
      </c>
      <c r="F29">
        <v>490000</v>
      </c>
      <c r="G29" t="s">
        <v>57</v>
      </c>
    </row>
    <row r="30" spans="1:7">
      <c r="A30" t="s">
        <v>75</v>
      </c>
      <c r="B30" t="s">
        <v>123</v>
      </c>
      <c r="C30">
        <v>2707</v>
      </c>
      <c r="D30" t="s">
        <v>124</v>
      </c>
      <c r="E30" t="s">
        <v>83</v>
      </c>
      <c r="F30">
        <v>430000</v>
      </c>
      <c r="G30" t="s">
        <v>39</v>
      </c>
    </row>
    <row r="31" spans="1:7">
      <c r="A31" t="s">
        <v>75</v>
      </c>
      <c r="B31" t="s">
        <v>123</v>
      </c>
      <c r="C31">
        <v>2704</v>
      </c>
      <c r="D31" t="s">
        <v>125</v>
      </c>
      <c r="E31" t="s">
        <v>83</v>
      </c>
      <c r="F31">
        <v>56400</v>
      </c>
      <c r="G31" t="s">
        <v>61</v>
      </c>
    </row>
    <row r="32" spans="1:7">
      <c r="A32" t="s">
        <v>75</v>
      </c>
      <c r="B32" t="s">
        <v>123</v>
      </c>
      <c r="C32">
        <v>2703</v>
      </c>
      <c r="D32" t="s">
        <v>126</v>
      </c>
      <c r="E32" t="s">
        <v>83</v>
      </c>
      <c r="F32">
        <v>36600</v>
      </c>
      <c r="G32" t="s">
        <v>61</v>
      </c>
    </row>
    <row r="33" spans="1:7">
      <c r="A33" t="s">
        <v>75</v>
      </c>
      <c r="B33" t="s">
        <v>123</v>
      </c>
      <c r="C33">
        <v>2659</v>
      </c>
      <c r="D33" t="s">
        <v>127</v>
      </c>
      <c r="E33" t="s">
        <v>83</v>
      </c>
      <c r="F33">
        <v>330000</v>
      </c>
      <c r="G33" t="s">
        <v>48</v>
      </c>
    </row>
    <row r="34" spans="1:7">
      <c r="A34" t="s">
        <v>75</v>
      </c>
      <c r="B34" t="s">
        <v>123</v>
      </c>
      <c r="C34">
        <v>2705</v>
      </c>
      <c r="D34" t="s">
        <v>128</v>
      </c>
      <c r="E34" t="s">
        <v>83</v>
      </c>
      <c r="F34">
        <v>310200</v>
      </c>
      <c r="G34" t="s">
        <v>61</v>
      </c>
    </row>
    <row r="35" spans="1:7">
      <c r="A35" t="s">
        <v>75</v>
      </c>
      <c r="B35" t="s">
        <v>123</v>
      </c>
      <c r="C35">
        <v>2706</v>
      </c>
      <c r="D35" t="s">
        <v>129</v>
      </c>
      <c r="E35" t="s">
        <v>83</v>
      </c>
      <c r="F35">
        <v>518104</v>
      </c>
      <c r="G35" t="s">
        <v>49</v>
      </c>
    </row>
    <row r="36" spans="1:7">
      <c r="A36" t="s">
        <v>75</v>
      </c>
      <c r="B36" t="s">
        <v>130</v>
      </c>
      <c r="C36">
        <v>2713</v>
      </c>
      <c r="D36" t="s">
        <v>131</v>
      </c>
      <c r="E36" t="s">
        <v>83</v>
      </c>
      <c r="F36">
        <v>30000</v>
      </c>
      <c r="G36" t="s">
        <v>57</v>
      </c>
    </row>
  </sheetData>
  <phoneticPr fontId="22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12"/>
  <sheetViews>
    <sheetView workbookViewId="0"/>
  </sheetViews>
  <sheetFormatPr defaultRowHeight="16.5"/>
  <cols>
    <col min="1" max="1" width="12" customWidth="1"/>
    <col min="2" max="2" width="15" customWidth="1"/>
    <col min="3" max="3" width="10" customWidth="1"/>
    <col min="4" max="4" width="50" customWidth="1"/>
    <col min="5" max="5" width="12" customWidth="1"/>
    <col min="6" max="9" width="15" customWidth="1"/>
  </cols>
  <sheetData>
    <row r="1" spans="1:9">
      <c r="A1" s="31" t="s">
        <v>75</v>
      </c>
      <c r="B1" s="31" t="s">
        <v>76</v>
      </c>
      <c r="C1" s="31" t="s">
        <v>77</v>
      </c>
      <c r="D1" s="31" t="s">
        <v>78</v>
      </c>
      <c r="E1" s="31" t="s">
        <v>79</v>
      </c>
      <c r="F1" s="31" t="s">
        <v>80</v>
      </c>
      <c r="G1" s="31" t="s">
        <v>29</v>
      </c>
      <c r="H1" s="31" t="s">
        <v>132</v>
      </c>
      <c r="I1" s="31" t="s">
        <v>133</v>
      </c>
    </row>
    <row r="2" spans="1:9">
      <c r="A2" t="s">
        <v>75</v>
      </c>
      <c r="B2" t="s">
        <v>117</v>
      </c>
      <c r="C2">
        <v>2636</v>
      </c>
      <c r="D2" t="s">
        <v>134</v>
      </c>
      <c r="E2" t="s">
        <v>83</v>
      </c>
      <c r="F2">
        <v>56420</v>
      </c>
      <c r="G2" t="s">
        <v>59</v>
      </c>
      <c r="H2" t="s">
        <v>74</v>
      </c>
    </row>
    <row r="3" spans="1:9">
      <c r="A3" t="s">
        <v>75</v>
      </c>
      <c r="B3" t="s">
        <v>117</v>
      </c>
      <c r="C3">
        <v>2622</v>
      </c>
      <c r="D3" t="s">
        <v>135</v>
      </c>
      <c r="E3" t="s">
        <v>83</v>
      </c>
      <c r="F3">
        <v>4416660</v>
      </c>
      <c r="G3" t="s">
        <v>54</v>
      </c>
      <c r="H3" t="s">
        <v>68</v>
      </c>
    </row>
    <row r="4" spans="1:9">
      <c r="A4" t="s">
        <v>75</v>
      </c>
      <c r="B4" t="s">
        <v>117</v>
      </c>
      <c r="C4">
        <v>2633</v>
      </c>
      <c r="D4" t="s">
        <v>136</v>
      </c>
      <c r="E4" t="s">
        <v>83</v>
      </c>
      <c r="F4">
        <v>490000</v>
      </c>
      <c r="G4" t="s">
        <v>57</v>
      </c>
      <c r="H4" t="s">
        <v>68</v>
      </c>
    </row>
    <row r="5" spans="1:9">
      <c r="A5" t="s">
        <v>75</v>
      </c>
      <c r="B5" t="s">
        <v>117</v>
      </c>
      <c r="C5">
        <v>2635</v>
      </c>
      <c r="D5" t="s">
        <v>137</v>
      </c>
      <c r="E5" t="s">
        <v>83</v>
      </c>
      <c r="F5">
        <v>490000</v>
      </c>
      <c r="G5" t="s">
        <v>57</v>
      </c>
      <c r="H5" t="s">
        <v>68</v>
      </c>
    </row>
    <row r="6" spans="1:9">
      <c r="A6" t="s">
        <v>75</v>
      </c>
      <c r="B6" t="s">
        <v>123</v>
      </c>
      <c r="C6">
        <v>2707</v>
      </c>
      <c r="D6" t="s">
        <v>138</v>
      </c>
      <c r="E6" t="s">
        <v>83</v>
      </c>
      <c r="F6">
        <v>430000</v>
      </c>
      <c r="G6" t="s">
        <v>39</v>
      </c>
      <c r="H6" t="s">
        <v>74</v>
      </c>
    </row>
    <row r="7" spans="1:9">
      <c r="A7" t="s">
        <v>75</v>
      </c>
      <c r="B7" t="s">
        <v>123</v>
      </c>
      <c r="C7">
        <v>2704</v>
      </c>
      <c r="D7" t="s">
        <v>139</v>
      </c>
      <c r="E7" t="s">
        <v>83</v>
      </c>
      <c r="F7">
        <v>56400</v>
      </c>
      <c r="G7" t="s">
        <v>61</v>
      </c>
      <c r="H7" t="s">
        <v>70</v>
      </c>
    </row>
    <row r="8" spans="1:9">
      <c r="A8" t="s">
        <v>75</v>
      </c>
      <c r="B8" t="s">
        <v>123</v>
      </c>
      <c r="C8">
        <v>2703</v>
      </c>
      <c r="D8" t="s">
        <v>140</v>
      </c>
      <c r="E8" t="s">
        <v>83</v>
      </c>
      <c r="F8">
        <v>36600</v>
      </c>
      <c r="G8" t="s">
        <v>61</v>
      </c>
      <c r="H8" t="s">
        <v>68</v>
      </c>
    </row>
    <row r="9" spans="1:9">
      <c r="A9" t="s">
        <v>75</v>
      </c>
      <c r="B9" t="s">
        <v>123</v>
      </c>
      <c r="C9">
        <v>2659</v>
      </c>
      <c r="D9" t="s">
        <v>141</v>
      </c>
      <c r="E9" t="s">
        <v>83</v>
      </c>
      <c r="F9">
        <v>330000</v>
      </c>
      <c r="G9" t="s">
        <v>48</v>
      </c>
      <c r="H9" t="s">
        <v>68</v>
      </c>
    </row>
    <row r="10" spans="1:9">
      <c r="A10" t="s">
        <v>75</v>
      </c>
      <c r="B10" t="s">
        <v>123</v>
      </c>
      <c r="C10">
        <v>2705</v>
      </c>
      <c r="D10" t="s">
        <v>142</v>
      </c>
      <c r="E10" t="s">
        <v>83</v>
      </c>
      <c r="F10">
        <v>310200</v>
      </c>
      <c r="G10" t="s">
        <v>61</v>
      </c>
      <c r="H10" t="s">
        <v>72</v>
      </c>
    </row>
    <row r="11" spans="1:9">
      <c r="A11" t="s">
        <v>75</v>
      </c>
      <c r="B11" t="s">
        <v>123</v>
      </c>
      <c r="C11">
        <v>2706</v>
      </c>
      <c r="D11" t="s">
        <v>143</v>
      </c>
      <c r="E11" t="s">
        <v>83</v>
      </c>
      <c r="F11">
        <v>518104</v>
      </c>
      <c r="G11" t="s">
        <v>49</v>
      </c>
      <c r="H11" t="s">
        <v>70</v>
      </c>
    </row>
    <row r="12" spans="1:9">
      <c r="A12" t="s">
        <v>75</v>
      </c>
      <c r="B12" t="s">
        <v>130</v>
      </c>
      <c r="C12">
        <v>2713</v>
      </c>
      <c r="D12" t="s">
        <v>144</v>
      </c>
      <c r="E12" t="s">
        <v>83</v>
      </c>
      <c r="F12">
        <v>30000</v>
      </c>
      <c r="G12" t="s">
        <v>57</v>
      </c>
      <c r="H12" t="s">
        <v>70</v>
      </c>
    </row>
  </sheetData>
  <phoneticPr fontId="22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611B8-80EF-4FA4-834A-01E3F536A7AC}">
  <dimension ref="A3:E25"/>
  <sheetViews>
    <sheetView workbookViewId="0"/>
  </sheetViews>
  <sheetFormatPr defaultRowHeight="16.5"/>
  <cols>
    <col min="1" max="1" width="24.875" bestFit="1" customWidth="1"/>
    <col min="2" max="2" width="11.875" bestFit="1" customWidth="1"/>
    <col min="3" max="3" width="11.625" bestFit="1" customWidth="1"/>
    <col min="4" max="4" width="9.5" bestFit="1" customWidth="1"/>
    <col min="5" max="5" width="10.25" bestFit="1" customWidth="1"/>
    <col min="6" max="6" width="13.25" bestFit="1" customWidth="1"/>
  </cols>
  <sheetData>
    <row r="3" spans="1:5">
      <c r="A3" s="32" t="s">
        <v>149</v>
      </c>
      <c r="B3" s="32" t="s">
        <v>148</v>
      </c>
    </row>
    <row r="4" spans="1:5">
      <c r="A4" s="32" t="s">
        <v>147</v>
      </c>
      <c r="B4" t="s">
        <v>30</v>
      </c>
      <c r="C4" t="s">
        <v>25</v>
      </c>
      <c r="D4" t="s">
        <v>31</v>
      </c>
      <c r="E4" t="s">
        <v>19</v>
      </c>
    </row>
    <row r="5" spans="1:5">
      <c r="A5" s="33" t="s">
        <v>57</v>
      </c>
      <c r="B5">
        <v>220000000</v>
      </c>
      <c r="C5">
        <v>216970000</v>
      </c>
      <c r="D5">
        <v>3030000</v>
      </c>
      <c r="E5">
        <v>1</v>
      </c>
    </row>
    <row r="6" spans="1:5">
      <c r="A6" s="33" t="s">
        <v>59</v>
      </c>
      <c r="B6">
        <v>36000000</v>
      </c>
      <c r="C6">
        <v>30655000</v>
      </c>
      <c r="D6">
        <v>5345000</v>
      </c>
      <c r="E6">
        <v>15</v>
      </c>
    </row>
    <row r="7" spans="1:5">
      <c r="A7" s="33" t="s">
        <v>52</v>
      </c>
      <c r="B7">
        <v>19800000</v>
      </c>
      <c r="C7">
        <v>19800000</v>
      </c>
      <c r="D7">
        <v>0</v>
      </c>
      <c r="E7">
        <v>0</v>
      </c>
    </row>
    <row r="8" spans="1:5">
      <c r="A8" s="33" t="s">
        <v>40</v>
      </c>
      <c r="B8">
        <v>37000000</v>
      </c>
      <c r="C8">
        <v>37000000</v>
      </c>
      <c r="D8">
        <v>0</v>
      </c>
      <c r="E8">
        <v>0</v>
      </c>
    </row>
    <row r="9" spans="1:5">
      <c r="A9" s="33" t="s">
        <v>46</v>
      </c>
      <c r="B9">
        <v>0</v>
      </c>
      <c r="C9">
        <v>0</v>
      </c>
      <c r="D9">
        <v>0</v>
      </c>
      <c r="E9">
        <v>0</v>
      </c>
    </row>
    <row r="10" spans="1:5">
      <c r="A10" s="33" t="s">
        <v>61</v>
      </c>
      <c r="B10">
        <v>29400000</v>
      </c>
      <c r="C10">
        <v>28343350</v>
      </c>
      <c r="D10">
        <v>1056650</v>
      </c>
      <c r="E10">
        <v>4</v>
      </c>
    </row>
    <row r="11" spans="1:5">
      <c r="A11" s="33" t="s">
        <v>41</v>
      </c>
      <c r="B11">
        <v>29347216</v>
      </c>
      <c r="C11">
        <v>27116846</v>
      </c>
      <c r="D11">
        <v>2230370</v>
      </c>
      <c r="E11">
        <v>8</v>
      </c>
    </row>
    <row r="12" spans="1:5">
      <c r="A12" s="33" t="s">
        <v>50</v>
      </c>
      <c r="B12">
        <v>5000000</v>
      </c>
      <c r="C12">
        <v>4568000</v>
      </c>
      <c r="D12">
        <v>432000</v>
      </c>
      <c r="E12">
        <v>9</v>
      </c>
    </row>
    <row r="13" spans="1:5">
      <c r="A13" s="33" t="s">
        <v>49</v>
      </c>
      <c r="B13">
        <v>17400000</v>
      </c>
      <c r="C13">
        <v>15845836</v>
      </c>
      <c r="D13">
        <v>1554164</v>
      </c>
      <c r="E13">
        <v>9</v>
      </c>
    </row>
    <row r="14" spans="1:5">
      <c r="A14" s="33" t="s">
        <v>54</v>
      </c>
      <c r="B14">
        <v>281000000</v>
      </c>
      <c r="C14">
        <v>269244200</v>
      </c>
      <c r="D14">
        <v>11755800</v>
      </c>
      <c r="E14">
        <v>4</v>
      </c>
    </row>
    <row r="15" spans="1:5">
      <c r="A15" s="33" t="s">
        <v>33</v>
      </c>
      <c r="B15">
        <v>1256007740</v>
      </c>
      <c r="C15">
        <v>1256007740</v>
      </c>
      <c r="D15">
        <v>0</v>
      </c>
      <c r="E15">
        <v>0</v>
      </c>
    </row>
    <row r="16" spans="1:5">
      <c r="A16" s="33" t="s">
        <v>36</v>
      </c>
      <c r="B16">
        <v>277035006</v>
      </c>
      <c r="C16">
        <v>277035006</v>
      </c>
      <c r="D16">
        <v>0</v>
      </c>
      <c r="E16">
        <v>0</v>
      </c>
    </row>
    <row r="17" spans="1:5">
      <c r="A17" s="33" t="s">
        <v>53</v>
      </c>
      <c r="B17">
        <v>11550000</v>
      </c>
      <c r="C17">
        <v>11550000</v>
      </c>
      <c r="D17">
        <v>0</v>
      </c>
      <c r="E17">
        <v>0</v>
      </c>
    </row>
    <row r="18" spans="1:5">
      <c r="A18" s="33" t="s">
        <v>48</v>
      </c>
      <c r="B18">
        <v>387000000</v>
      </c>
      <c r="C18">
        <v>386010000</v>
      </c>
      <c r="D18">
        <v>990000</v>
      </c>
      <c r="E18">
        <v>0</v>
      </c>
    </row>
    <row r="19" spans="1:5">
      <c r="A19" s="33" t="s">
        <v>44</v>
      </c>
      <c r="B19">
        <v>6460038</v>
      </c>
      <c r="C19">
        <v>6460038</v>
      </c>
      <c r="D19">
        <v>0</v>
      </c>
      <c r="E19">
        <v>0</v>
      </c>
    </row>
    <row r="20" spans="1:5">
      <c r="A20" s="33" t="s">
        <v>39</v>
      </c>
      <c r="B20">
        <v>82900000</v>
      </c>
      <c r="C20">
        <v>80082400</v>
      </c>
      <c r="D20">
        <v>2817600</v>
      </c>
      <c r="E20">
        <v>3</v>
      </c>
    </row>
    <row r="21" spans="1:5">
      <c r="A21" s="33" t="s">
        <v>45</v>
      </c>
      <c r="B21">
        <v>700000</v>
      </c>
      <c r="C21">
        <v>700000</v>
      </c>
      <c r="D21">
        <v>0</v>
      </c>
      <c r="E21">
        <v>0</v>
      </c>
    </row>
    <row r="22" spans="1:5">
      <c r="A22" s="33" t="s">
        <v>47</v>
      </c>
      <c r="B22">
        <v>23400000</v>
      </c>
      <c r="C22">
        <v>23400000</v>
      </c>
      <c r="D22">
        <v>0</v>
      </c>
      <c r="E22">
        <v>0</v>
      </c>
    </row>
    <row r="23" spans="1:5">
      <c r="A23" s="33" t="s">
        <v>55</v>
      </c>
      <c r="B23">
        <v>0</v>
      </c>
      <c r="C23">
        <v>0</v>
      </c>
      <c r="D23">
        <v>0</v>
      </c>
      <c r="E23">
        <v>0</v>
      </c>
    </row>
    <row r="24" spans="1:5">
      <c r="A24" s="33" t="s">
        <v>42</v>
      </c>
      <c r="B24">
        <v>0</v>
      </c>
      <c r="C24">
        <v>0</v>
      </c>
      <c r="D24">
        <v>0</v>
      </c>
      <c r="E24">
        <v>0</v>
      </c>
    </row>
    <row r="25" spans="1:5">
      <c r="A25" s="33" t="s">
        <v>62</v>
      </c>
      <c r="B25">
        <v>0</v>
      </c>
      <c r="C25">
        <v>0</v>
      </c>
      <c r="D25">
        <v>0</v>
      </c>
      <c r="E25">
        <v>0</v>
      </c>
    </row>
  </sheetData>
  <phoneticPr fontId="22" type="noConversion"/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5DF56-573C-4778-970B-28C4A6C3B8FC}">
  <dimension ref="A1:I92"/>
  <sheetViews>
    <sheetView workbookViewId="0"/>
  </sheetViews>
  <sheetFormatPr defaultRowHeight="16.5"/>
  <cols>
    <col min="5" max="5" width="24.875" bestFit="1" customWidth="1"/>
    <col min="6" max="6" width="11.875" bestFit="1" customWidth="1"/>
    <col min="7" max="8" width="10.5" bestFit="1" customWidth="1"/>
    <col min="9" max="9" width="11.625" bestFit="1" customWidth="1"/>
    <col min="10" max="10" width="13.25" bestFit="1" customWidth="1"/>
  </cols>
  <sheetData>
    <row r="1" spans="1:9">
      <c r="A1" t="s">
        <v>150</v>
      </c>
      <c r="B1" t="s">
        <v>29</v>
      </c>
      <c r="C1" t="s">
        <v>30</v>
      </c>
    </row>
    <row r="2" spans="1:9">
      <c r="A2">
        <v>2022</v>
      </c>
      <c r="B2" t="s">
        <v>33</v>
      </c>
      <c r="C2">
        <v>704306201</v>
      </c>
    </row>
    <row r="3" spans="1:9">
      <c r="A3">
        <v>2022</v>
      </c>
      <c r="B3" t="s">
        <v>36</v>
      </c>
      <c r="C3">
        <v>117701339</v>
      </c>
    </row>
    <row r="4" spans="1:9">
      <c r="A4">
        <v>2022</v>
      </c>
      <c r="B4" t="s">
        <v>39</v>
      </c>
      <c r="C4">
        <v>85540875</v>
      </c>
    </row>
    <row r="5" spans="1:9">
      <c r="A5">
        <v>2022</v>
      </c>
      <c r="B5" t="s">
        <v>40</v>
      </c>
      <c r="C5">
        <v>55113610</v>
      </c>
      <c r="E5" s="32" t="s">
        <v>152</v>
      </c>
      <c r="F5" s="32" t="s">
        <v>148</v>
      </c>
    </row>
    <row r="6" spans="1:9">
      <c r="A6">
        <v>2022</v>
      </c>
      <c r="B6" t="s">
        <v>41</v>
      </c>
      <c r="C6">
        <v>17729290</v>
      </c>
      <c r="E6" s="32" t="s">
        <v>147</v>
      </c>
      <c r="F6">
        <v>2022</v>
      </c>
      <c r="G6">
        <v>2023</v>
      </c>
      <c r="H6">
        <v>2024</v>
      </c>
      <c r="I6">
        <v>2025</v>
      </c>
    </row>
    <row r="7" spans="1:9">
      <c r="A7">
        <v>2022</v>
      </c>
      <c r="B7" t="s">
        <v>42</v>
      </c>
      <c r="C7">
        <v>12987690</v>
      </c>
      <c r="E7" s="33" t="s">
        <v>57</v>
      </c>
      <c r="F7">
        <v>56850424</v>
      </c>
      <c r="G7">
        <v>78758700</v>
      </c>
      <c r="H7">
        <v>94145553</v>
      </c>
      <c r="I7">
        <v>220000000</v>
      </c>
    </row>
    <row r="8" spans="1:9">
      <c r="A8">
        <v>2022</v>
      </c>
      <c r="B8" t="s">
        <v>44</v>
      </c>
      <c r="C8">
        <v>0</v>
      </c>
      <c r="E8" s="33" t="s">
        <v>59</v>
      </c>
      <c r="F8">
        <v>5377178</v>
      </c>
      <c r="G8">
        <v>23350489</v>
      </c>
      <c r="H8">
        <v>87572962</v>
      </c>
      <c r="I8">
        <v>36000000</v>
      </c>
    </row>
    <row r="9" spans="1:9">
      <c r="A9">
        <v>2022</v>
      </c>
      <c r="B9" t="s">
        <v>45</v>
      </c>
      <c r="C9">
        <v>198000</v>
      </c>
      <c r="E9" s="33" t="s">
        <v>52</v>
      </c>
      <c r="F9">
        <v>8400660</v>
      </c>
      <c r="G9">
        <v>252000</v>
      </c>
      <c r="H9">
        <v>6168154</v>
      </c>
      <c r="I9">
        <v>19800000</v>
      </c>
    </row>
    <row r="10" spans="1:9">
      <c r="A10">
        <v>2022</v>
      </c>
      <c r="B10" t="s">
        <v>46</v>
      </c>
      <c r="C10">
        <v>510250</v>
      </c>
      <c r="E10" s="33" t="s">
        <v>40</v>
      </c>
      <c r="F10">
        <v>55113610</v>
      </c>
      <c r="G10">
        <v>48650071</v>
      </c>
      <c r="H10">
        <v>2828080</v>
      </c>
      <c r="I10">
        <v>37000000</v>
      </c>
    </row>
    <row r="11" spans="1:9">
      <c r="A11">
        <v>2022</v>
      </c>
      <c r="B11" t="s">
        <v>47</v>
      </c>
      <c r="C11">
        <v>11998000</v>
      </c>
      <c r="E11" s="33" t="s">
        <v>46</v>
      </c>
      <c r="F11">
        <v>510250</v>
      </c>
      <c r="G11">
        <v>0</v>
      </c>
      <c r="H11">
        <v>0</v>
      </c>
      <c r="I11">
        <v>0</v>
      </c>
    </row>
    <row r="12" spans="1:9">
      <c r="A12">
        <v>2022</v>
      </c>
      <c r="B12" t="s">
        <v>48</v>
      </c>
      <c r="C12">
        <v>109215965</v>
      </c>
      <c r="E12" s="33" t="s">
        <v>61</v>
      </c>
      <c r="F12">
        <v>13198367</v>
      </c>
      <c r="G12">
        <v>9526058</v>
      </c>
      <c r="H12">
        <v>33032440</v>
      </c>
      <c r="I12">
        <v>29400000</v>
      </c>
    </row>
    <row r="13" spans="1:9">
      <c r="A13">
        <v>2022</v>
      </c>
      <c r="B13" t="s">
        <v>49</v>
      </c>
      <c r="C13">
        <v>5354443</v>
      </c>
      <c r="E13" s="33" t="s">
        <v>41</v>
      </c>
      <c r="F13">
        <v>17729290</v>
      </c>
      <c r="G13">
        <v>14501530</v>
      </c>
      <c r="H13">
        <v>9722100</v>
      </c>
      <c r="I13">
        <v>29347216</v>
      </c>
    </row>
    <row r="14" spans="1:9">
      <c r="A14">
        <v>2022</v>
      </c>
      <c r="B14" t="s">
        <v>50</v>
      </c>
      <c r="C14">
        <v>0</v>
      </c>
      <c r="E14" s="33" t="s">
        <v>50</v>
      </c>
      <c r="F14">
        <v>0</v>
      </c>
      <c r="G14">
        <v>0</v>
      </c>
      <c r="H14">
        <v>0</v>
      </c>
      <c r="I14">
        <v>5000000</v>
      </c>
    </row>
    <row r="15" spans="1:9">
      <c r="A15">
        <v>2022</v>
      </c>
      <c r="B15" t="s">
        <v>52</v>
      </c>
      <c r="C15">
        <v>8400660</v>
      </c>
      <c r="E15" s="33" t="s">
        <v>64</v>
      </c>
      <c r="F15">
        <v>220163220</v>
      </c>
      <c r="G15">
        <v>230150000</v>
      </c>
      <c r="H15">
        <v>14239394</v>
      </c>
      <c r="I15">
        <v>90000000</v>
      </c>
    </row>
    <row r="16" spans="1:9">
      <c r="A16">
        <v>2022</v>
      </c>
      <c r="B16" t="s">
        <v>53</v>
      </c>
      <c r="C16">
        <v>9639600</v>
      </c>
      <c r="E16" s="33" t="s">
        <v>49</v>
      </c>
      <c r="F16">
        <v>5354443</v>
      </c>
      <c r="G16">
        <v>3759858</v>
      </c>
      <c r="H16">
        <v>205000</v>
      </c>
      <c r="I16">
        <v>17400000</v>
      </c>
    </row>
    <row r="17" spans="1:9">
      <c r="A17">
        <v>2022</v>
      </c>
      <c r="B17" t="s">
        <v>55</v>
      </c>
      <c r="C17">
        <v>10108000</v>
      </c>
      <c r="E17" s="33" t="s">
        <v>54</v>
      </c>
      <c r="F17">
        <v>149965000</v>
      </c>
      <c r="G17">
        <v>78800000</v>
      </c>
      <c r="H17">
        <v>4617346</v>
      </c>
      <c r="I17">
        <v>281000000</v>
      </c>
    </row>
    <row r="18" spans="1:9">
      <c r="A18">
        <v>2022</v>
      </c>
      <c r="B18" t="s">
        <v>54</v>
      </c>
      <c r="C18">
        <v>149965000</v>
      </c>
      <c r="E18" s="33" t="s">
        <v>33</v>
      </c>
      <c r="F18">
        <v>704306201</v>
      </c>
      <c r="G18">
        <v>691030061</v>
      </c>
      <c r="H18">
        <v>689170381</v>
      </c>
      <c r="I18">
        <v>1256007740</v>
      </c>
    </row>
    <row r="19" spans="1:9">
      <c r="A19">
        <v>2022</v>
      </c>
      <c r="B19" t="s">
        <v>57</v>
      </c>
      <c r="C19">
        <v>56850424</v>
      </c>
      <c r="E19" s="33" t="s">
        <v>36</v>
      </c>
      <c r="F19">
        <v>117701339</v>
      </c>
      <c r="G19">
        <v>71814130</v>
      </c>
      <c r="H19">
        <v>11757858</v>
      </c>
      <c r="I19">
        <v>277035006</v>
      </c>
    </row>
    <row r="20" spans="1:9">
      <c r="A20">
        <v>2022</v>
      </c>
      <c r="B20" t="s">
        <v>59</v>
      </c>
      <c r="C20">
        <v>5377178</v>
      </c>
      <c r="E20" s="33" t="s">
        <v>53</v>
      </c>
      <c r="F20">
        <v>9639600</v>
      </c>
      <c r="G20">
        <v>10029600</v>
      </c>
      <c r="H20">
        <v>9982100</v>
      </c>
      <c r="I20">
        <v>11550000</v>
      </c>
    </row>
    <row r="21" spans="1:9">
      <c r="A21">
        <v>2022</v>
      </c>
      <c r="B21" t="s">
        <v>61</v>
      </c>
      <c r="C21">
        <v>13198367</v>
      </c>
      <c r="E21" s="33" t="s">
        <v>48</v>
      </c>
      <c r="F21">
        <v>109215965</v>
      </c>
      <c r="G21">
        <v>118801805</v>
      </c>
      <c r="H21">
        <v>122480003</v>
      </c>
      <c r="I21">
        <v>387000000</v>
      </c>
    </row>
    <row r="22" spans="1:9">
      <c r="A22">
        <v>2022</v>
      </c>
      <c r="B22" t="s">
        <v>62</v>
      </c>
      <c r="C22">
        <v>17803560</v>
      </c>
      <c r="E22" s="33" t="s">
        <v>66</v>
      </c>
      <c r="G22">
        <v>9990000</v>
      </c>
      <c r="H22">
        <v>122480003</v>
      </c>
    </row>
    <row r="23" spans="1:9">
      <c r="A23">
        <v>2022</v>
      </c>
      <c r="B23" t="s">
        <v>64</v>
      </c>
      <c r="C23">
        <v>220163220</v>
      </c>
      <c r="E23" s="33" t="s">
        <v>151</v>
      </c>
      <c r="F23">
        <v>18295327</v>
      </c>
    </row>
    <row r="24" spans="1:9">
      <c r="A24">
        <v>2022</v>
      </c>
      <c r="B24" t="s">
        <v>151</v>
      </c>
      <c r="C24">
        <v>18295327</v>
      </c>
      <c r="E24" s="33" t="s">
        <v>44</v>
      </c>
      <c r="F24">
        <v>0</v>
      </c>
      <c r="G24">
        <v>3188963</v>
      </c>
      <c r="H24">
        <v>3313080</v>
      </c>
      <c r="I24">
        <v>6460038</v>
      </c>
    </row>
    <row r="25" spans="1:9">
      <c r="A25">
        <v>2023</v>
      </c>
      <c r="B25" t="s">
        <v>33</v>
      </c>
      <c r="C25">
        <v>691030061</v>
      </c>
      <c r="E25" s="33" t="s">
        <v>39</v>
      </c>
      <c r="F25">
        <v>85540875</v>
      </c>
      <c r="G25">
        <v>83413923</v>
      </c>
      <c r="H25">
        <v>70705927</v>
      </c>
      <c r="I25">
        <v>82900000</v>
      </c>
    </row>
    <row r="26" spans="1:9">
      <c r="A26">
        <v>2023</v>
      </c>
      <c r="B26" t="s">
        <v>36</v>
      </c>
      <c r="C26">
        <v>71814130</v>
      </c>
      <c r="E26" s="33" t="s">
        <v>45</v>
      </c>
      <c r="F26">
        <v>198000</v>
      </c>
      <c r="G26">
        <v>330000</v>
      </c>
      <c r="H26">
        <v>194150</v>
      </c>
      <c r="I26">
        <v>700000</v>
      </c>
    </row>
    <row r="27" spans="1:9">
      <c r="A27">
        <v>2023</v>
      </c>
      <c r="B27" t="s">
        <v>39</v>
      </c>
      <c r="C27">
        <v>83413923</v>
      </c>
      <c r="E27" s="33" t="s">
        <v>47</v>
      </c>
      <c r="F27">
        <v>11998000</v>
      </c>
      <c r="G27">
        <v>14357100</v>
      </c>
      <c r="H27">
        <v>15600000</v>
      </c>
      <c r="I27">
        <v>23400000</v>
      </c>
    </row>
    <row r="28" spans="1:9">
      <c r="A28">
        <v>2023</v>
      </c>
      <c r="B28" t="s">
        <v>40</v>
      </c>
      <c r="C28">
        <v>48650071</v>
      </c>
      <c r="E28" s="33" t="s">
        <v>55</v>
      </c>
      <c r="F28">
        <v>10108000</v>
      </c>
      <c r="G28">
        <v>56760000</v>
      </c>
      <c r="H28">
        <v>27653000</v>
      </c>
      <c r="I28">
        <v>0</v>
      </c>
    </row>
    <row r="29" spans="1:9">
      <c r="A29">
        <v>2023</v>
      </c>
      <c r="B29" t="s">
        <v>41</v>
      </c>
      <c r="C29">
        <v>14501530</v>
      </c>
      <c r="E29" s="33" t="s">
        <v>42</v>
      </c>
      <c r="F29">
        <v>12987690</v>
      </c>
      <c r="G29">
        <v>10992000</v>
      </c>
      <c r="H29">
        <v>2998250</v>
      </c>
      <c r="I29">
        <v>0</v>
      </c>
    </row>
    <row r="30" spans="1:9">
      <c r="A30">
        <v>2023</v>
      </c>
      <c r="B30" t="s">
        <v>42</v>
      </c>
      <c r="C30">
        <v>10992000</v>
      </c>
      <c r="E30" s="33" t="s">
        <v>62</v>
      </c>
      <c r="F30">
        <v>17803560</v>
      </c>
      <c r="G30">
        <v>14662950</v>
      </c>
      <c r="H30">
        <v>12898420</v>
      </c>
      <c r="I30">
        <v>0</v>
      </c>
    </row>
    <row r="31" spans="1:9">
      <c r="A31">
        <v>2023</v>
      </c>
      <c r="B31" t="s">
        <v>44</v>
      </c>
      <c r="C31">
        <v>3188963</v>
      </c>
    </row>
    <row r="32" spans="1:9">
      <c r="A32">
        <v>2023</v>
      </c>
      <c r="B32" t="s">
        <v>45</v>
      </c>
      <c r="C32">
        <v>330000</v>
      </c>
    </row>
    <row r="33" spans="1:3">
      <c r="A33">
        <v>2023</v>
      </c>
      <c r="B33" t="s">
        <v>46</v>
      </c>
      <c r="C33">
        <v>0</v>
      </c>
    </row>
    <row r="34" spans="1:3">
      <c r="A34">
        <v>2023</v>
      </c>
      <c r="B34" t="s">
        <v>47</v>
      </c>
      <c r="C34">
        <v>14357100</v>
      </c>
    </row>
    <row r="35" spans="1:3">
      <c r="A35">
        <v>2023</v>
      </c>
      <c r="B35" t="s">
        <v>48</v>
      </c>
      <c r="C35">
        <v>118801805</v>
      </c>
    </row>
    <row r="36" spans="1:3">
      <c r="A36">
        <v>2023</v>
      </c>
      <c r="B36" t="s">
        <v>49</v>
      </c>
      <c r="C36">
        <v>3759858</v>
      </c>
    </row>
    <row r="37" spans="1:3">
      <c r="A37">
        <v>2023</v>
      </c>
      <c r="B37" t="s">
        <v>50</v>
      </c>
      <c r="C37">
        <v>0</v>
      </c>
    </row>
    <row r="38" spans="1:3">
      <c r="A38">
        <v>2023</v>
      </c>
      <c r="B38" t="s">
        <v>52</v>
      </c>
      <c r="C38">
        <v>252000</v>
      </c>
    </row>
    <row r="39" spans="1:3">
      <c r="A39">
        <v>2023</v>
      </c>
      <c r="B39" t="s">
        <v>53</v>
      </c>
      <c r="C39">
        <v>10029600</v>
      </c>
    </row>
    <row r="40" spans="1:3">
      <c r="A40">
        <v>2023</v>
      </c>
      <c r="B40" t="s">
        <v>55</v>
      </c>
      <c r="C40">
        <v>56760000</v>
      </c>
    </row>
    <row r="41" spans="1:3">
      <c r="A41">
        <v>2023</v>
      </c>
      <c r="B41" t="s">
        <v>54</v>
      </c>
      <c r="C41">
        <v>78800000</v>
      </c>
    </row>
    <row r="42" spans="1:3">
      <c r="A42">
        <v>2023</v>
      </c>
      <c r="B42" t="s">
        <v>57</v>
      </c>
      <c r="C42">
        <v>78758700</v>
      </c>
    </row>
    <row r="43" spans="1:3">
      <c r="A43">
        <v>2023</v>
      </c>
      <c r="B43" t="s">
        <v>59</v>
      </c>
      <c r="C43">
        <v>23350489</v>
      </c>
    </row>
    <row r="44" spans="1:3">
      <c r="A44">
        <v>2023</v>
      </c>
      <c r="B44" t="s">
        <v>61</v>
      </c>
      <c r="C44">
        <v>9526058</v>
      </c>
    </row>
    <row r="45" spans="1:3">
      <c r="A45">
        <v>2023</v>
      </c>
      <c r="B45" t="s">
        <v>62</v>
      </c>
      <c r="C45">
        <v>14662950</v>
      </c>
    </row>
    <row r="46" spans="1:3">
      <c r="A46">
        <v>2023</v>
      </c>
      <c r="B46" t="s">
        <v>64</v>
      </c>
      <c r="C46">
        <v>230150000</v>
      </c>
    </row>
    <row r="47" spans="1:3">
      <c r="A47">
        <v>2023</v>
      </c>
      <c r="B47" t="s">
        <v>66</v>
      </c>
      <c r="C47">
        <v>9990000</v>
      </c>
    </row>
    <row r="48" spans="1:3">
      <c r="A48">
        <v>2024</v>
      </c>
      <c r="B48" t="s">
        <v>33</v>
      </c>
      <c r="C48">
        <v>689170381</v>
      </c>
    </row>
    <row r="49" spans="1:3">
      <c r="A49">
        <v>2024</v>
      </c>
      <c r="B49" t="s">
        <v>36</v>
      </c>
      <c r="C49">
        <v>11757858</v>
      </c>
    </row>
    <row r="50" spans="1:3">
      <c r="A50">
        <v>2024</v>
      </c>
      <c r="B50" t="s">
        <v>39</v>
      </c>
      <c r="C50">
        <v>70705927</v>
      </c>
    </row>
    <row r="51" spans="1:3">
      <c r="A51">
        <v>2024</v>
      </c>
      <c r="B51" t="s">
        <v>40</v>
      </c>
      <c r="C51">
        <v>2828080</v>
      </c>
    </row>
    <row r="52" spans="1:3">
      <c r="A52">
        <v>2024</v>
      </c>
      <c r="B52" t="s">
        <v>41</v>
      </c>
      <c r="C52">
        <v>9722100</v>
      </c>
    </row>
    <row r="53" spans="1:3">
      <c r="A53">
        <v>2024</v>
      </c>
      <c r="B53" t="s">
        <v>42</v>
      </c>
      <c r="C53">
        <v>2998250</v>
      </c>
    </row>
    <row r="54" spans="1:3">
      <c r="A54">
        <v>2024</v>
      </c>
      <c r="B54" t="s">
        <v>44</v>
      </c>
      <c r="C54">
        <v>3313080</v>
      </c>
    </row>
    <row r="55" spans="1:3">
      <c r="A55">
        <v>2024</v>
      </c>
      <c r="B55" t="s">
        <v>45</v>
      </c>
      <c r="C55">
        <v>194150</v>
      </c>
    </row>
    <row r="56" spans="1:3">
      <c r="A56">
        <v>2024</v>
      </c>
      <c r="B56" t="s">
        <v>46</v>
      </c>
      <c r="C56">
        <v>0</v>
      </c>
    </row>
    <row r="57" spans="1:3">
      <c r="A57">
        <v>2024</v>
      </c>
      <c r="B57" t="s">
        <v>47</v>
      </c>
      <c r="C57">
        <v>15600000</v>
      </c>
    </row>
    <row r="58" spans="1:3">
      <c r="A58">
        <v>2024</v>
      </c>
      <c r="B58" t="s">
        <v>48</v>
      </c>
      <c r="C58">
        <v>122480003</v>
      </c>
    </row>
    <row r="59" spans="1:3">
      <c r="A59">
        <v>2024</v>
      </c>
      <c r="B59" t="s">
        <v>49</v>
      </c>
      <c r="C59">
        <v>205000</v>
      </c>
    </row>
    <row r="60" spans="1:3">
      <c r="A60">
        <v>2024</v>
      </c>
      <c r="B60" t="s">
        <v>50</v>
      </c>
      <c r="C60">
        <v>0</v>
      </c>
    </row>
    <row r="61" spans="1:3">
      <c r="A61">
        <v>2024</v>
      </c>
      <c r="B61" t="s">
        <v>52</v>
      </c>
      <c r="C61">
        <v>6168154</v>
      </c>
    </row>
    <row r="62" spans="1:3">
      <c r="A62">
        <v>2024</v>
      </c>
      <c r="B62" t="s">
        <v>53</v>
      </c>
      <c r="C62">
        <v>9982100</v>
      </c>
    </row>
    <row r="63" spans="1:3">
      <c r="A63">
        <v>2024</v>
      </c>
      <c r="B63" t="s">
        <v>55</v>
      </c>
      <c r="C63">
        <v>27653000</v>
      </c>
    </row>
    <row r="64" spans="1:3">
      <c r="A64">
        <v>2024</v>
      </c>
      <c r="B64" t="s">
        <v>54</v>
      </c>
      <c r="C64">
        <v>4617346</v>
      </c>
    </row>
    <row r="65" spans="1:3">
      <c r="A65">
        <v>2024</v>
      </c>
      <c r="B65" t="s">
        <v>57</v>
      </c>
      <c r="C65">
        <v>94145553</v>
      </c>
    </row>
    <row r="66" spans="1:3">
      <c r="A66">
        <v>2024</v>
      </c>
      <c r="B66" t="s">
        <v>59</v>
      </c>
      <c r="C66">
        <v>87572962</v>
      </c>
    </row>
    <row r="67" spans="1:3">
      <c r="A67">
        <v>2024</v>
      </c>
      <c r="B67" t="s">
        <v>61</v>
      </c>
      <c r="C67">
        <v>33032440</v>
      </c>
    </row>
    <row r="68" spans="1:3">
      <c r="A68">
        <v>2024</v>
      </c>
      <c r="B68" t="s">
        <v>62</v>
      </c>
      <c r="C68">
        <v>12898420</v>
      </c>
    </row>
    <row r="69" spans="1:3">
      <c r="A69">
        <v>2024</v>
      </c>
      <c r="B69" t="s">
        <v>64</v>
      </c>
      <c r="C69">
        <v>14239394</v>
      </c>
    </row>
    <row r="70" spans="1:3">
      <c r="A70">
        <v>2024</v>
      </c>
      <c r="B70" t="s">
        <v>66</v>
      </c>
      <c r="C70">
        <v>122480003</v>
      </c>
    </row>
    <row r="71" spans="1:3">
      <c r="A71">
        <v>2025</v>
      </c>
      <c r="B71" t="s">
        <v>33</v>
      </c>
      <c r="C71">
        <v>1256007740</v>
      </c>
    </row>
    <row r="72" spans="1:3">
      <c r="A72">
        <v>2025</v>
      </c>
      <c r="B72" t="s">
        <v>36</v>
      </c>
      <c r="C72">
        <v>277035006</v>
      </c>
    </row>
    <row r="73" spans="1:3">
      <c r="A73">
        <v>2025</v>
      </c>
      <c r="B73" t="s">
        <v>39</v>
      </c>
      <c r="C73">
        <v>82900000</v>
      </c>
    </row>
    <row r="74" spans="1:3">
      <c r="A74">
        <v>2025</v>
      </c>
      <c r="B74" t="s">
        <v>40</v>
      </c>
      <c r="C74">
        <v>37000000</v>
      </c>
    </row>
    <row r="75" spans="1:3">
      <c r="A75">
        <v>2025</v>
      </c>
      <c r="B75" t="s">
        <v>41</v>
      </c>
      <c r="C75">
        <v>29347216</v>
      </c>
    </row>
    <row r="76" spans="1:3">
      <c r="A76">
        <v>2025</v>
      </c>
      <c r="B76" t="s">
        <v>42</v>
      </c>
      <c r="C76">
        <v>0</v>
      </c>
    </row>
    <row r="77" spans="1:3">
      <c r="A77">
        <v>2025</v>
      </c>
      <c r="B77" t="s">
        <v>44</v>
      </c>
      <c r="C77">
        <v>6460038</v>
      </c>
    </row>
    <row r="78" spans="1:3">
      <c r="A78">
        <v>2025</v>
      </c>
      <c r="B78" t="s">
        <v>45</v>
      </c>
      <c r="C78">
        <v>700000</v>
      </c>
    </row>
    <row r="79" spans="1:3">
      <c r="A79">
        <v>2025</v>
      </c>
      <c r="B79" t="s">
        <v>46</v>
      </c>
      <c r="C79">
        <v>0</v>
      </c>
    </row>
    <row r="80" spans="1:3">
      <c r="A80">
        <v>2025</v>
      </c>
      <c r="B80" t="s">
        <v>47</v>
      </c>
      <c r="C80">
        <v>23400000</v>
      </c>
    </row>
    <row r="81" spans="1:3">
      <c r="A81">
        <v>2025</v>
      </c>
      <c r="B81" t="s">
        <v>48</v>
      </c>
      <c r="C81">
        <v>387000000</v>
      </c>
    </row>
    <row r="82" spans="1:3">
      <c r="A82">
        <v>2025</v>
      </c>
      <c r="B82" t="s">
        <v>49</v>
      </c>
      <c r="C82">
        <v>17400000</v>
      </c>
    </row>
    <row r="83" spans="1:3">
      <c r="A83">
        <v>2025</v>
      </c>
      <c r="B83" t="s">
        <v>50</v>
      </c>
      <c r="C83">
        <v>5000000</v>
      </c>
    </row>
    <row r="84" spans="1:3">
      <c r="A84">
        <v>2025</v>
      </c>
      <c r="B84" t="s">
        <v>52</v>
      </c>
      <c r="C84">
        <v>19800000</v>
      </c>
    </row>
    <row r="85" spans="1:3">
      <c r="A85">
        <v>2025</v>
      </c>
      <c r="B85" t="s">
        <v>53</v>
      </c>
      <c r="C85">
        <v>11550000</v>
      </c>
    </row>
    <row r="86" spans="1:3">
      <c r="A86">
        <v>2025</v>
      </c>
      <c r="B86" t="s">
        <v>55</v>
      </c>
      <c r="C86">
        <v>0</v>
      </c>
    </row>
    <row r="87" spans="1:3">
      <c r="A87">
        <v>2025</v>
      </c>
      <c r="B87" t="s">
        <v>54</v>
      </c>
      <c r="C87">
        <v>281000000</v>
      </c>
    </row>
    <row r="88" spans="1:3">
      <c r="A88">
        <v>2025</v>
      </c>
      <c r="B88" t="s">
        <v>57</v>
      </c>
      <c r="C88">
        <v>220000000</v>
      </c>
    </row>
    <row r="89" spans="1:3">
      <c r="A89">
        <v>2025</v>
      </c>
      <c r="B89" t="s">
        <v>59</v>
      </c>
      <c r="C89">
        <v>36000000</v>
      </c>
    </row>
    <row r="90" spans="1:3">
      <c r="A90">
        <v>2025</v>
      </c>
      <c r="B90" t="s">
        <v>61</v>
      </c>
      <c r="C90">
        <v>29400000</v>
      </c>
    </row>
    <row r="91" spans="1:3">
      <c r="A91">
        <v>2025</v>
      </c>
      <c r="B91" t="s">
        <v>62</v>
      </c>
      <c r="C91">
        <v>0</v>
      </c>
    </row>
    <row r="92" spans="1:3">
      <c r="A92">
        <v>2025</v>
      </c>
      <c r="B92" t="s">
        <v>64</v>
      </c>
      <c r="C92">
        <v>90000000</v>
      </c>
    </row>
  </sheetData>
  <phoneticPr fontId="2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6530B6-D067-4F0A-A31F-2DDFB3495FEC}">
  <dimension ref="A1:C85"/>
  <sheetViews>
    <sheetView tabSelected="1" workbookViewId="0"/>
  </sheetViews>
  <sheetFormatPr defaultRowHeight="16.5"/>
  <sheetData>
    <row r="1" spans="1:3">
      <c r="A1" t="s">
        <v>29</v>
      </c>
      <c r="B1" t="s">
        <v>145</v>
      </c>
      <c r="C1" t="s">
        <v>146</v>
      </c>
    </row>
    <row r="2" spans="1:3">
      <c r="A2" t="s">
        <v>33</v>
      </c>
      <c r="B2" t="s">
        <v>30</v>
      </c>
      <c r="C2">
        <v>1256007740</v>
      </c>
    </row>
    <row r="3" spans="1:3">
      <c r="A3" t="s">
        <v>33</v>
      </c>
      <c r="B3" t="s">
        <v>31</v>
      </c>
      <c r="C3">
        <v>0</v>
      </c>
    </row>
    <row r="4" spans="1:3">
      <c r="A4" t="s">
        <v>33</v>
      </c>
      <c r="B4" t="s">
        <v>25</v>
      </c>
      <c r="C4">
        <v>1256007740</v>
      </c>
    </row>
    <row r="5" spans="1:3">
      <c r="A5" t="s">
        <v>33</v>
      </c>
      <c r="B5" t="s">
        <v>19</v>
      </c>
      <c r="C5">
        <v>0</v>
      </c>
    </row>
    <row r="6" spans="1:3">
      <c r="A6" t="s">
        <v>36</v>
      </c>
      <c r="B6" t="s">
        <v>30</v>
      </c>
      <c r="C6">
        <v>277035006</v>
      </c>
    </row>
    <row r="7" spans="1:3">
      <c r="A7" t="s">
        <v>36</v>
      </c>
      <c r="B7" t="s">
        <v>31</v>
      </c>
      <c r="C7">
        <v>0</v>
      </c>
    </row>
    <row r="8" spans="1:3">
      <c r="A8" t="s">
        <v>36</v>
      </c>
      <c r="B8" t="s">
        <v>25</v>
      </c>
      <c r="C8">
        <v>277035006</v>
      </c>
    </row>
    <row r="9" spans="1:3">
      <c r="A9" t="s">
        <v>36</v>
      </c>
      <c r="B9" t="s">
        <v>19</v>
      </c>
      <c r="C9">
        <v>0</v>
      </c>
    </row>
    <row r="10" spans="1:3">
      <c r="A10" t="s">
        <v>39</v>
      </c>
      <c r="B10" t="s">
        <v>30</v>
      </c>
      <c r="C10">
        <v>82900000</v>
      </c>
    </row>
    <row r="11" spans="1:3">
      <c r="A11" t="s">
        <v>39</v>
      </c>
      <c r="B11" t="s">
        <v>31</v>
      </c>
      <c r="C11">
        <v>2817600</v>
      </c>
    </row>
    <row r="12" spans="1:3">
      <c r="A12" t="s">
        <v>39</v>
      </c>
      <c r="B12" t="s">
        <v>25</v>
      </c>
      <c r="C12">
        <v>80082400</v>
      </c>
    </row>
    <row r="13" spans="1:3">
      <c r="A13" t="s">
        <v>39</v>
      </c>
      <c r="B13" t="s">
        <v>19</v>
      </c>
      <c r="C13">
        <v>3</v>
      </c>
    </row>
    <row r="14" spans="1:3">
      <c r="A14" t="s">
        <v>40</v>
      </c>
      <c r="B14" t="s">
        <v>30</v>
      </c>
      <c r="C14">
        <v>37000000</v>
      </c>
    </row>
    <row r="15" spans="1:3">
      <c r="A15" t="s">
        <v>40</v>
      </c>
      <c r="B15" t="s">
        <v>31</v>
      </c>
      <c r="C15">
        <v>0</v>
      </c>
    </row>
    <row r="16" spans="1:3">
      <c r="A16" t="s">
        <v>40</v>
      </c>
      <c r="B16" t="s">
        <v>25</v>
      </c>
      <c r="C16">
        <v>37000000</v>
      </c>
    </row>
    <row r="17" spans="1:3">
      <c r="A17" t="s">
        <v>40</v>
      </c>
      <c r="B17" t="s">
        <v>19</v>
      </c>
      <c r="C17">
        <v>0</v>
      </c>
    </row>
    <row r="18" spans="1:3">
      <c r="A18" t="s">
        <v>41</v>
      </c>
      <c r="B18" t="s">
        <v>30</v>
      </c>
      <c r="C18">
        <v>29347216</v>
      </c>
    </row>
    <row r="19" spans="1:3">
      <c r="A19" t="s">
        <v>41</v>
      </c>
      <c r="B19" t="s">
        <v>31</v>
      </c>
      <c r="C19">
        <v>2230370</v>
      </c>
    </row>
    <row r="20" spans="1:3">
      <c r="A20" t="s">
        <v>41</v>
      </c>
      <c r="B20" t="s">
        <v>25</v>
      </c>
      <c r="C20">
        <v>27116846</v>
      </c>
    </row>
    <row r="21" spans="1:3">
      <c r="A21" t="s">
        <v>41</v>
      </c>
      <c r="B21" t="s">
        <v>19</v>
      </c>
      <c r="C21">
        <v>8</v>
      </c>
    </row>
    <row r="22" spans="1:3">
      <c r="A22" t="s">
        <v>42</v>
      </c>
      <c r="B22" t="s">
        <v>30</v>
      </c>
      <c r="C22">
        <v>0</v>
      </c>
    </row>
    <row r="23" spans="1:3">
      <c r="A23" t="s">
        <v>42</v>
      </c>
      <c r="B23" t="s">
        <v>31</v>
      </c>
      <c r="C23">
        <v>0</v>
      </c>
    </row>
    <row r="24" spans="1:3">
      <c r="A24" t="s">
        <v>42</v>
      </c>
      <c r="B24" t="s">
        <v>25</v>
      </c>
      <c r="C24">
        <v>0</v>
      </c>
    </row>
    <row r="25" spans="1:3">
      <c r="A25" t="s">
        <v>42</v>
      </c>
      <c r="B25" t="s">
        <v>19</v>
      </c>
      <c r="C25">
        <v>0</v>
      </c>
    </row>
    <row r="26" spans="1:3">
      <c r="A26" t="s">
        <v>44</v>
      </c>
      <c r="B26" t="s">
        <v>30</v>
      </c>
      <c r="C26">
        <v>6460038</v>
      </c>
    </row>
    <row r="27" spans="1:3">
      <c r="A27" t="s">
        <v>44</v>
      </c>
      <c r="B27" t="s">
        <v>31</v>
      </c>
      <c r="C27">
        <v>0</v>
      </c>
    </row>
    <row r="28" spans="1:3">
      <c r="A28" t="s">
        <v>44</v>
      </c>
      <c r="B28" t="s">
        <v>25</v>
      </c>
      <c r="C28">
        <v>6460038</v>
      </c>
    </row>
    <row r="29" spans="1:3">
      <c r="A29" t="s">
        <v>44</v>
      </c>
      <c r="B29" t="s">
        <v>19</v>
      </c>
      <c r="C29">
        <v>0</v>
      </c>
    </row>
    <row r="30" spans="1:3">
      <c r="A30" t="s">
        <v>45</v>
      </c>
      <c r="B30" t="s">
        <v>30</v>
      </c>
      <c r="C30">
        <v>700000</v>
      </c>
    </row>
    <row r="31" spans="1:3">
      <c r="A31" t="s">
        <v>45</v>
      </c>
      <c r="B31" t="s">
        <v>31</v>
      </c>
      <c r="C31">
        <v>0</v>
      </c>
    </row>
    <row r="32" spans="1:3">
      <c r="A32" t="s">
        <v>45</v>
      </c>
      <c r="B32" t="s">
        <v>25</v>
      </c>
      <c r="C32">
        <v>700000</v>
      </c>
    </row>
    <row r="33" spans="1:3">
      <c r="A33" t="s">
        <v>45</v>
      </c>
      <c r="B33" t="s">
        <v>19</v>
      </c>
      <c r="C33">
        <v>0</v>
      </c>
    </row>
    <row r="34" spans="1:3">
      <c r="A34" t="s">
        <v>46</v>
      </c>
      <c r="B34" t="s">
        <v>30</v>
      </c>
      <c r="C34">
        <v>0</v>
      </c>
    </row>
    <row r="35" spans="1:3">
      <c r="A35" t="s">
        <v>46</v>
      </c>
      <c r="B35" t="s">
        <v>31</v>
      </c>
      <c r="C35">
        <v>0</v>
      </c>
    </row>
    <row r="36" spans="1:3">
      <c r="A36" t="s">
        <v>46</v>
      </c>
      <c r="B36" t="s">
        <v>25</v>
      </c>
      <c r="C36">
        <v>0</v>
      </c>
    </row>
    <row r="37" spans="1:3">
      <c r="A37" t="s">
        <v>46</v>
      </c>
      <c r="B37" t="s">
        <v>19</v>
      </c>
      <c r="C37">
        <v>0</v>
      </c>
    </row>
    <row r="38" spans="1:3">
      <c r="A38" t="s">
        <v>47</v>
      </c>
      <c r="B38" t="s">
        <v>30</v>
      </c>
      <c r="C38">
        <v>23400000</v>
      </c>
    </row>
    <row r="39" spans="1:3">
      <c r="A39" t="s">
        <v>47</v>
      </c>
      <c r="B39" t="s">
        <v>31</v>
      </c>
      <c r="C39">
        <v>0</v>
      </c>
    </row>
    <row r="40" spans="1:3">
      <c r="A40" t="s">
        <v>47</v>
      </c>
      <c r="B40" t="s">
        <v>25</v>
      </c>
      <c r="C40">
        <v>23400000</v>
      </c>
    </row>
    <row r="41" spans="1:3">
      <c r="A41" t="s">
        <v>47</v>
      </c>
      <c r="B41" t="s">
        <v>19</v>
      </c>
      <c r="C41">
        <v>0</v>
      </c>
    </row>
    <row r="42" spans="1:3">
      <c r="A42" t="s">
        <v>48</v>
      </c>
      <c r="B42" t="s">
        <v>30</v>
      </c>
      <c r="C42">
        <v>387000000</v>
      </c>
    </row>
    <row r="43" spans="1:3">
      <c r="A43" t="s">
        <v>48</v>
      </c>
      <c r="B43" t="s">
        <v>31</v>
      </c>
      <c r="C43">
        <v>990000</v>
      </c>
    </row>
    <row r="44" spans="1:3">
      <c r="A44" t="s">
        <v>48</v>
      </c>
      <c r="B44" t="s">
        <v>25</v>
      </c>
      <c r="C44">
        <v>386010000</v>
      </c>
    </row>
    <row r="45" spans="1:3">
      <c r="A45" t="s">
        <v>48</v>
      </c>
      <c r="B45" t="s">
        <v>19</v>
      </c>
      <c r="C45">
        <v>0</v>
      </c>
    </row>
    <row r="46" spans="1:3">
      <c r="A46" t="s">
        <v>49</v>
      </c>
      <c r="B46" t="s">
        <v>30</v>
      </c>
      <c r="C46">
        <v>17400000</v>
      </c>
    </row>
    <row r="47" spans="1:3">
      <c r="A47" t="s">
        <v>49</v>
      </c>
      <c r="B47" t="s">
        <v>31</v>
      </c>
      <c r="C47">
        <v>1554164</v>
      </c>
    </row>
    <row r="48" spans="1:3">
      <c r="A48" t="s">
        <v>49</v>
      </c>
      <c r="B48" t="s">
        <v>25</v>
      </c>
      <c r="C48">
        <v>15845836</v>
      </c>
    </row>
    <row r="49" spans="1:3">
      <c r="A49" t="s">
        <v>49</v>
      </c>
      <c r="B49" t="s">
        <v>19</v>
      </c>
      <c r="C49">
        <v>9</v>
      </c>
    </row>
    <row r="50" spans="1:3">
      <c r="A50" t="s">
        <v>50</v>
      </c>
      <c r="B50" t="s">
        <v>30</v>
      </c>
      <c r="C50">
        <v>5000000</v>
      </c>
    </row>
    <row r="51" spans="1:3">
      <c r="A51" t="s">
        <v>50</v>
      </c>
      <c r="B51" t="s">
        <v>31</v>
      </c>
      <c r="C51">
        <v>432000</v>
      </c>
    </row>
    <row r="52" spans="1:3">
      <c r="A52" t="s">
        <v>50</v>
      </c>
      <c r="B52" t="s">
        <v>25</v>
      </c>
      <c r="C52">
        <v>4568000</v>
      </c>
    </row>
    <row r="53" spans="1:3">
      <c r="A53" t="s">
        <v>50</v>
      </c>
      <c r="B53" t="s">
        <v>19</v>
      </c>
      <c r="C53">
        <v>9</v>
      </c>
    </row>
    <row r="54" spans="1:3">
      <c r="A54" t="s">
        <v>52</v>
      </c>
      <c r="B54" t="s">
        <v>30</v>
      </c>
      <c r="C54">
        <v>19800000</v>
      </c>
    </row>
    <row r="55" spans="1:3">
      <c r="A55" t="s">
        <v>52</v>
      </c>
      <c r="B55" t="s">
        <v>31</v>
      </c>
      <c r="C55">
        <v>0</v>
      </c>
    </row>
    <row r="56" spans="1:3">
      <c r="A56" t="s">
        <v>52</v>
      </c>
      <c r="B56" t="s">
        <v>25</v>
      </c>
      <c r="C56">
        <v>19800000</v>
      </c>
    </row>
    <row r="57" spans="1:3">
      <c r="A57" t="s">
        <v>52</v>
      </c>
      <c r="B57" t="s">
        <v>19</v>
      </c>
      <c r="C57">
        <v>0</v>
      </c>
    </row>
    <row r="58" spans="1:3">
      <c r="A58" t="s">
        <v>53</v>
      </c>
      <c r="B58" t="s">
        <v>30</v>
      </c>
      <c r="C58">
        <v>11550000</v>
      </c>
    </row>
    <row r="59" spans="1:3">
      <c r="A59" t="s">
        <v>53</v>
      </c>
      <c r="B59" t="s">
        <v>31</v>
      </c>
      <c r="C59">
        <v>0</v>
      </c>
    </row>
    <row r="60" spans="1:3">
      <c r="A60" t="s">
        <v>53</v>
      </c>
      <c r="B60" t="s">
        <v>25</v>
      </c>
      <c r="C60">
        <v>11550000</v>
      </c>
    </row>
    <row r="61" spans="1:3">
      <c r="A61" t="s">
        <v>53</v>
      </c>
      <c r="B61" t="s">
        <v>19</v>
      </c>
      <c r="C61">
        <v>0</v>
      </c>
    </row>
    <row r="62" spans="1:3">
      <c r="A62" t="s">
        <v>55</v>
      </c>
      <c r="B62" t="s">
        <v>30</v>
      </c>
      <c r="C62">
        <v>0</v>
      </c>
    </row>
    <row r="63" spans="1:3">
      <c r="A63" t="s">
        <v>55</v>
      </c>
      <c r="B63" t="s">
        <v>31</v>
      </c>
      <c r="C63">
        <v>0</v>
      </c>
    </row>
    <row r="64" spans="1:3">
      <c r="A64" t="s">
        <v>55</v>
      </c>
      <c r="B64" t="s">
        <v>25</v>
      </c>
      <c r="C64">
        <v>0</v>
      </c>
    </row>
    <row r="65" spans="1:3">
      <c r="A65" t="s">
        <v>55</v>
      </c>
      <c r="B65" t="s">
        <v>19</v>
      </c>
      <c r="C65">
        <v>0</v>
      </c>
    </row>
    <row r="66" spans="1:3">
      <c r="A66" t="s">
        <v>54</v>
      </c>
      <c r="B66" t="s">
        <v>30</v>
      </c>
      <c r="C66">
        <v>281000000</v>
      </c>
    </row>
    <row r="67" spans="1:3">
      <c r="A67" t="s">
        <v>54</v>
      </c>
      <c r="B67" t="s">
        <v>31</v>
      </c>
      <c r="C67">
        <v>11755800</v>
      </c>
    </row>
    <row r="68" spans="1:3">
      <c r="A68" t="s">
        <v>54</v>
      </c>
      <c r="B68" t="s">
        <v>25</v>
      </c>
      <c r="C68">
        <v>269244200</v>
      </c>
    </row>
    <row r="69" spans="1:3">
      <c r="A69" t="s">
        <v>54</v>
      </c>
      <c r="B69" t="s">
        <v>19</v>
      </c>
      <c r="C69">
        <v>4</v>
      </c>
    </row>
    <row r="70" spans="1:3">
      <c r="A70" t="s">
        <v>57</v>
      </c>
      <c r="B70" t="s">
        <v>30</v>
      </c>
      <c r="C70">
        <v>220000000</v>
      </c>
    </row>
    <row r="71" spans="1:3">
      <c r="A71" t="s">
        <v>57</v>
      </c>
      <c r="B71" t="s">
        <v>31</v>
      </c>
      <c r="C71">
        <v>3030000</v>
      </c>
    </row>
    <row r="72" spans="1:3">
      <c r="A72" t="s">
        <v>57</v>
      </c>
      <c r="B72" t="s">
        <v>25</v>
      </c>
      <c r="C72">
        <v>216970000</v>
      </c>
    </row>
    <row r="73" spans="1:3">
      <c r="A73" t="s">
        <v>57</v>
      </c>
      <c r="B73" t="s">
        <v>19</v>
      </c>
      <c r="C73">
        <v>1</v>
      </c>
    </row>
    <row r="74" spans="1:3">
      <c r="A74" t="s">
        <v>59</v>
      </c>
      <c r="B74" t="s">
        <v>30</v>
      </c>
      <c r="C74">
        <v>36000000</v>
      </c>
    </row>
    <row r="75" spans="1:3">
      <c r="A75" t="s">
        <v>59</v>
      </c>
      <c r="B75" t="s">
        <v>31</v>
      </c>
      <c r="C75">
        <v>5345000</v>
      </c>
    </row>
    <row r="76" spans="1:3">
      <c r="A76" t="s">
        <v>59</v>
      </c>
      <c r="B76" t="s">
        <v>25</v>
      </c>
      <c r="C76">
        <v>30655000</v>
      </c>
    </row>
    <row r="77" spans="1:3">
      <c r="A77" t="s">
        <v>59</v>
      </c>
      <c r="B77" t="s">
        <v>19</v>
      </c>
      <c r="C77">
        <v>15</v>
      </c>
    </row>
    <row r="78" spans="1:3">
      <c r="A78" t="s">
        <v>61</v>
      </c>
      <c r="B78" t="s">
        <v>30</v>
      </c>
      <c r="C78">
        <v>29400000</v>
      </c>
    </row>
    <row r="79" spans="1:3">
      <c r="A79" t="s">
        <v>61</v>
      </c>
      <c r="B79" t="s">
        <v>31</v>
      </c>
      <c r="C79">
        <v>1056650</v>
      </c>
    </row>
    <row r="80" spans="1:3">
      <c r="A80" t="s">
        <v>61</v>
      </c>
      <c r="B80" t="s">
        <v>25</v>
      </c>
      <c r="C80">
        <v>28343350</v>
      </c>
    </row>
    <row r="81" spans="1:3">
      <c r="A81" t="s">
        <v>61</v>
      </c>
      <c r="B81" t="s">
        <v>19</v>
      </c>
      <c r="C81">
        <v>4</v>
      </c>
    </row>
    <row r="82" spans="1:3">
      <c r="A82" t="s">
        <v>62</v>
      </c>
      <c r="B82" t="s">
        <v>30</v>
      </c>
      <c r="C82">
        <v>0</v>
      </c>
    </row>
    <row r="83" spans="1:3">
      <c r="A83" t="s">
        <v>62</v>
      </c>
      <c r="B83" t="s">
        <v>31</v>
      </c>
      <c r="C83">
        <v>0</v>
      </c>
    </row>
    <row r="84" spans="1:3">
      <c r="A84" t="s">
        <v>62</v>
      </c>
      <c r="B84" t="s">
        <v>25</v>
      </c>
      <c r="C84">
        <v>0</v>
      </c>
    </row>
    <row r="85" spans="1:3">
      <c r="A85" t="s">
        <v>62</v>
      </c>
      <c r="B85" t="s">
        <v>19</v>
      </c>
      <c r="C85">
        <v>0</v>
      </c>
    </row>
  </sheetData>
  <phoneticPr fontId="2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대시보드</vt:lpstr>
      <vt:lpstr>총액</vt:lpstr>
      <vt:lpstr>사업비</vt:lpstr>
      <vt:lpstr>연구비</vt:lpstr>
      <vt:lpstr>집행관리(사업비)</vt:lpstr>
      <vt:lpstr>집행관리(연구비)</vt:lpstr>
      <vt:lpstr>예산분석</vt:lpstr>
      <vt:lpstr>연도별예산데이터</vt:lpstr>
      <vt:lpstr>예산분석데이터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김훈민</cp:lastModifiedBy>
  <dcterms:created xsi:type="dcterms:W3CDTF">2025-09-11T01:53:08Z</dcterms:created>
  <dcterms:modified xsi:type="dcterms:W3CDTF">2025-09-11T01:53:19Z</dcterms:modified>
</cp:coreProperties>
</file>