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kiss/Downloads/"/>
    </mc:Choice>
  </mc:AlternateContent>
  <xr:revisionPtr revIDLastSave="0" documentId="13_ncr:1_{FB610C41-C565-F64D-B24C-2F1F56E30819}" xr6:coauthVersionLast="47" xr6:coauthVersionMax="47" xr10:uidLastSave="{00000000-0000-0000-0000-000000000000}"/>
  <bookViews>
    <workbookView xWindow="160" yWindow="920" windowWidth="17040" windowHeight="19620" xr2:uid="{00000000-000D-0000-FFFF-FFFF00000000}"/>
  </bookViews>
  <sheets>
    <sheet name="총액" sheetId="1" r:id="rId1"/>
    <sheet name="사업비" sheetId="5" r:id="rId2"/>
    <sheet name="연구비" sheetId="4" r:id="rId3"/>
    <sheet name="집행관리(사업비)" sheetId="6" r:id="rId4"/>
    <sheet name="집행관리(연구비)" sheetId="8" r:id="rId5"/>
    <sheet name="사업계획서" sheetId="7" r:id="rId6"/>
  </sheets>
  <definedNames>
    <definedName name="_xlnm._FilterDatabase" localSheetId="3" hidden="1">'집행관리(사업비)'!$G$1:$G$724</definedName>
    <definedName name="_xlnm._FilterDatabase" localSheetId="4" hidden="1">'집행관리(연구비)'!$H$1:$H$36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H9" i="1"/>
  <c r="D4" i="5" l="1"/>
  <c r="E48" i="4" l="1"/>
  <c r="E33" i="4"/>
  <c r="E32" i="4"/>
  <c r="E31" i="4"/>
  <c r="D4" i="1" l="1"/>
  <c r="D19" i="1"/>
  <c r="K13" i="1" s="1"/>
  <c r="E57" i="4" l="1"/>
  <c r="F57" i="4" s="1"/>
  <c r="E58" i="4"/>
  <c r="F58" i="4" s="1"/>
  <c r="D80" i="4"/>
  <c r="I3" i="5" l="1"/>
  <c r="I2" i="5" s="1"/>
  <c r="D23" i="5" l="1"/>
  <c r="B35" i="1" l="1"/>
  <c r="J3" i="1" s="1"/>
  <c r="E114" i="4" l="1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85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30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9" i="4"/>
  <c r="E50" i="4"/>
  <c r="E29" i="4"/>
  <c r="E113" i="4"/>
  <c r="E80" i="4" l="1"/>
  <c r="E13" i="5"/>
  <c r="G13" i="5" s="1"/>
  <c r="E13" i="1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49" i="4"/>
  <c r="F50" i="4"/>
  <c r="F78" i="4"/>
  <c r="F105" i="4"/>
  <c r="F106" i="4"/>
  <c r="F13" i="5"/>
  <c r="D23" i="1"/>
  <c r="F80" i="4" l="1"/>
  <c r="E22" i="4"/>
  <c r="E23" i="4"/>
  <c r="F101" i="4"/>
  <c r="E19" i="4" l="1"/>
  <c r="E16" i="4"/>
  <c r="F16" i="1" s="1"/>
  <c r="E20" i="4"/>
  <c r="E6" i="4"/>
  <c r="F6" i="1" s="1"/>
  <c r="E18" i="4"/>
  <c r="E14" i="4"/>
  <c r="F14" i="1" s="1"/>
  <c r="E11" i="4"/>
  <c r="F11" i="1" s="1"/>
  <c r="E17" i="4"/>
  <c r="F17" i="1" s="1"/>
  <c r="E15" i="4"/>
  <c r="F15" i="1" s="1"/>
  <c r="E12" i="4"/>
  <c r="F12" i="1" s="1"/>
  <c r="E8" i="4"/>
  <c r="F8" i="1" s="1"/>
  <c r="E7" i="4"/>
  <c r="F7" i="1" s="1"/>
  <c r="E4" i="4"/>
  <c r="F4" i="1" s="1"/>
  <c r="E10" i="4"/>
  <c r="F10" i="1" s="1"/>
  <c r="E9" i="4"/>
  <c r="F9" i="1" s="1"/>
  <c r="E5" i="4"/>
  <c r="F5" i="1" s="1"/>
  <c r="E3" i="4"/>
  <c r="F3" i="1" s="1"/>
  <c r="E2" i="4"/>
  <c r="F2" i="1" s="1"/>
  <c r="E13" i="4"/>
  <c r="F13" i="1" s="1"/>
  <c r="G13" i="1" s="1"/>
  <c r="H13" i="1" s="1"/>
  <c r="E21" i="4"/>
  <c r="F22" i="1" s="1"/>
  <c r="E3" i="5"/>
  <c r="G3" i="5" s="1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1" i="5"/>
  <c r="G11" i="5" s="1"/>
  <c r="E12" i="5"/>
  <c r="G12" i="5" s="1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E21" i="5"/>
  <c r="G21" i="5" s="1"/>
  <c r="E22" i="5"/>
  <c r="G22" i="5" s="1"/>
  <c r="E2" i="5"/>
  <c r="G2" i="5" s="1"/>
  <c r="E20" i="1" l="1"/>
  <c r="G20" i="5"/>
  <c r="E2" i="1"/>
  <c r="E19" i="1"/>
  <c r="E15" i="1"/>
  <c r="E11" i="1"/>
  <c r="E6" i="1"/>
  <c r="E16" i="1"/>
  <c r="G16" i="1" s="1"/>
  <c r="H16" i="1" s="1"/>
  <c r="E7" i="1"/>
  <c r="E22" i="1"/>
  <c r="H22" i="1" s="1"/>
  <c r="E18" i="1"/>
  <c r="E14" i="1"/>
  <c r="E10" i="1"/>
  <c r="E17" i="1"/>
  <c r="E12" i="1"/>
  <c r="E9" i="1"/>
  <c r="E8" i="1"/>
  <c r="E5" i="1"/>
  <c r="E3" i="1"/>
  <c r="F21" i="5"/>
  <c r="E21" i="1"/>
  <c r="F4" i="5"/>
  <c r="E4" i="1"/>
  <c r="F19" i="1"/>
  <c r="F20" i="1"/>
  <c r="F21" i="1"/>
  <c r="F23" i="1" l="1"/>
  <c r="G2" i="1"/>
  <c r="E23" i="1"/>
  <c r="G20" i="1"/>
  <c r="H20" i="1" s="1"/>
  <c r="H19" i="1"/>
  <c r="G14" i="1"/>
  <c r="H14" i="1" s="1"/>
  <c r="G7" i="1"/>
  <c r="H7" i="1" s="1"/>
  <c r="G17" i="1"/>
  <c r="H17" i="1" s="1"/>
  <c r="H3" i="1"/>
  <c r="G11" i="1"/>
  <c r="H11" i="1" s="1"/>
  <c r="G9" i="1"/>
  <c r="G6" i="1"/>
  <c r="H6" i="1" s="1"/>
  <c r="G12" i="1"/>
  <c r="H12" i="1" s="1"/>
  <c r="G15" i="1"/>
  <c r="H15" i="1" s="1"/>
  <c r="G5" i="1"/>
  <c r="G8" i="1"/>
  <c r="H8" i="1" s="1"/>
  <c r="H4" i="1"/>
  <c r="G10" i="1"/>
  <c r="G18" i="1"/>
  <c r="H18" i="1" s="1"/>
  <c r="H21" i="1"/>
  <c r="F7" i="5"/>
  <c r="F11" i="5"/>
  <c r="F14" i="5"/>
  <c r="F17" i="5"/>
  <c r="F18" i="5"/>
  <c r="E136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13" i="4"/>
  <c r="E108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2" i="4"/>
  <c r="F103" i="4"/>
  <c r="F104" i="4"/>
  <c r="F85" i="4"/>
  <c r="E52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29" i="4"/>
  <c r="F12" i="5"/>
  <c r="F15" i="5"/>
  <c r="D136" i="4"/>
  <c r="D108" i="4"/>
  <c r="D52" i="4"/>
  <c r="H5" i="1" l="1"/>
  <c r="M13" i="1"/>
  <c r="L13" i="1" s="1"/>
  <c r="N13" i="1" s="1"/>
  <c r="H2" i="1"/>
  <c r="G23" i="1"/>
  <c r="M12" i="1"/>
  <c r="L12" i="1" s="1"/>
  <c r="N12" i="1" s="1"/>
  <c r="F52" i="4"/>
  <c r="F136" i="4"/>
  <c r="F17" i="4"/>
  <c r="F11" i="4"/>
  <c r="F10" i="4"/>
  <c r="F13" i="4"/>
  <c r="F14" i="4"/>
  <c r="F5" i="4"/>
  <c r="F7" i="4"/>
  <c r="F23" i="4"/>
  <c r="F22" i="4"/>
  <c r="F9" i="4"/>
  <c r="F20" i="4"/>
  <c r="F19" i="4"/>
  <c r="F18" i="4"/>
  <c r="F6" i="4"/>
  <c r="F16" i="4"/>
  <c r="F15" i="4"/>
  <c r="F12" i="4"/>
  <c r="F3" i="4"/>
  <c r="F2" i="4"/>
  <c r="F4" i="4"/>
  <c r="F21" i="4"/>
  <c r="D24" i="4"/>
  <c r="D25" i="1" s="1"/>
  <c r="D26" i="1" s="1"/>
  <c r="F8" i="4"/>
  <c r="F2" i="5"/>
  <c r="E25" i="1"/>
  <c r="E23" i="5"/>
  <c r="F25" i="1"/>
  <c r="E24" i="4"/>
  <c r="F5" i="5"/>
  <c r="F19" i="5"/>
  <c r="F6" i="5"/>
  <c r="F3" i="5"/>
  <c r="F16" i="5"/>
  <c r="F22" i="5"/>
  <c r="F9" i="5"/>
  <c r="F8" i="5"/>
  <c r="F20" i="5"/>
  <c r="F108" i="4"/>
  <c r="F24" i="4" l="1"/>
  <c r="F26" i="1"/>
  <c r="F23" i="5"/>
  <c r="E26" i="1"/>
  <c r="G25" i="1" l="1"/>
  <c r="G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1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일용임금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고용부담금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복리후생비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tc={6D1564E9-71B0-42FB-B943-04F867E31B81}</author>
  </authors>
  <commentList>
    <comment ref="H1" authorId="0" shapeId="0" xr:uid="{00000000-0006-0000-04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팀응집력(김용세), 수면전략(조진경), 체력평가(이온), 부상불안(장태석), AI(최호경), 정보넷(김주년) </t>
      </text>
    </comment>
  </commentList>
</comments>
</file>

<file path=xl/sharedStrings.xml><?xml version="1.0" encoding="utf-8"?>
<sst xmlns="http://schemas.openxmlformats.org/spreadsheetml/2006/main" count="3769" uniqueCount="1064">
  <si>
    <t>예산과목</t>
  </si>
  <si>
    <t>예산금액</t>
  </si>
  <si>
    <t>지출액</t>
  </si>
  <si>
    <t>일용임금</t>
  </si>
  <si>
    <t>일용직 고용부담금</t>
  </si>
  <si>
    <t>지급수수료</t>
  </si>
  <si>
    <t>도서인쇄비</t>
  </si>
  <si>
    <t>소모품비</t>
  </si>
  <si>
    <t>홍보비</t>
  </si>
  <si>
    <t>제세공과금</t>
  </si>
  <si>
    <t>통신비</t>
  </si>
  <si>
    <t>보험료</t>
  </si>
  <si>
    <t>피복비</t>
  </si>
  <si>
    <t>임차료</t>
  </si>
  <si>
    <t>유류비</t>
  </si>
  <si>
    <t>급여성복리후생비(일용직)</t>
  </si>
  <si>
    <t>일용직 비급여성비용</t>
  </si>
  <si>
    <t>행사비</t>
  </si>
  <si>
    <t>일반용역비</t>
  </si>
  <si>
    <t>국내여비</t>
  </si>
  <si>
    <t>국외업무여비</t>
  </si>
  <si>
    <t>사업추진비</t>
  </si>
  <si>
    <t>회의비</t>
  </si>
  <si>
    <t>연구개발비</t>
  </si>
  <si>
    <t>자산취득비</t>
  </si>
  <si>
    <t>예산목</t>
    <phoneticPr fontId="5" type="noConversion"/>
  </si>
  <si>
    <t>인건비</t>
    <phoneticPr fontId="5" type="noConversion"/>
  </si>
  <si>
    <t>민간이전</t>
    <phoneticPr fontId="5" type="noConversion"/>
  </si>
  <si>
    <t>운영비</t>
    <phoneticPr fontId="5" type="noConversion"/>
  </si>
  <si>
    <t>세목</t>
    <phoneticPr fontId="5" type="noConversion"/>
  </si>
  <si>
    <t>일용임금</t>
    <phoneticPr fontId="5" type="noConversion"/>
  </si>
  <si>
    <t>고용부담금</t>
    <phoneticPr fontId="5" type="noConversion"/>
  </si>
  <si>
    <t>일반수용비</t>
    <phoneticPr fontId="5" type="noConversion"/>
  </si>
  <si>
    <t>유형자산</t>
    <phoneticPr fontId="5" type="noConversion"/>
  </si>
  <si>
    <t>자산취득비</t>
    <phoneticPr fontId="5" type="noConversion"/>
  </si>
  <si>
    <t>연구개발비</t>
    <phoneticPr fontId="5" type="noConversion"/>
  </si>
  <si>
    <t>사업추진비</t>
    <phoneticPr fontId="5" type="noConversion"/>
  </si>
  <si>
    <t>업무추진비</t>
    <phoneticPr fontId="5" type="noConversion"/>
  </si>
  <si>
    <t>복리후생비</t>
    <phoneticPr fontId="5" type="noConversion"/>
  </si>
  <si>
    <t>유류비</t>
    <phoneticPr fontId="5" type="noConversion"/>
  </si>
  <si>
    <t>임차료</t>
    <phoneticPr fontId="5" type="noConversion"/>
  </si>
  <si>
    <t>피복비</t>
    <phoneticPr fontId="5" type="noConversion"/>
  </si>
  <si>
    <t>공공요금및제세</t>
    <phoneticPr fontId="5" type="noConversion"/>
  </si>
  <si>
    <t>일반용역비</t>
    <phoneticPr fontId="5" type="noConversion"/>
  </si>
  <si>
    <t>국내여비</t>
    <phoneticPr fontId="5" type="noConversion"/>
  </si>
  <si>
    <t>국외여비</t>
    <phoneticPr fontId="5" type="noConversion"/>
  </si>
  <si>
    <t>여비</t>
    <phoneticPr fontId="5" type="noConversion"/>
  </si>
  <si>
    <t>결의서</t>
  </si>
  <si>
    <t>발의일자</t>
  </si>
  <si>
    <t>번호</t>
  </si>
  <si>
    <t>적요</t>
  </si>
  <si>
    <t>작성자</t>
  </si>
  <si>
    <t>총지급액</t>
  </si>
  <si>
    <t>이태경</t>
  </si>
  <si>
    <t>예산잔액</t>
    <phoneticPr fontId="5" type="noConversion"/>
  </si>
  <si>
    <t>목</t>
  </si>
  <si>
    <t>세목</t>
  </si>
  <si>
    <t>산 출 내 역</t>
  </si>
  <si>
    <t>집행금액</t>
  </si>
  <si>
    <t>세부산출내역</t>
  </si>
  <si>
    <t>세부내역</t>
  </si>
  <si>
    <t>합 계</t>
  </si>
  <si>
    <t>총액</t>
    <phoneticPr fontId="5" type="noConversion"/>
  </si>
  <si>
    <t>검증</t>
    <phoneticPr fontId="5" type="noConversion"/>
  </si>
  <si>
    <t>연구자</t>
    <phoneticPr fontId="5" type="noConversion"/>
  </si>
  <si>
    <t>반영일</t>
    <phoneticPr fontId="5" type="noConversion"/>
  </si>
  <si>
    <t>남은잔액</t>
    <phoneticPr fontId="5" type="noConversion"/>
  </si>
  <si>
    <t xml:space="preserve">금액 </t>
  </si>
  <si>
    <t>인건비</t>
  </si>
  <si>
    <t>사업운영</t>
  </si>
  <si>
    <t>⚫분석연구원(가) 4명</t>
  </si>
  <si>
    <t>근무수당 140,000원(일당)×245일(근무일수)×4명</t>
  </si>
  <si>
    <t>주휴수당 137,200,000원×20%</t>
  </si>
  <si>
    <t>연차수당 140,000원×15일×4명</t>
  </si>
  <si>
    <t>유급휴일수당 140,000원×17일×4명</t>
  </si>
  <si>
    <t>초과수당(140,000원÷8시간×1.5배)×2시간×12개월×4명</t>
  </si>
  <si>
    <t>⚫분석연구원(나) 14명</t>
  </si>
  <si>
    <t>근무수당 94,000원(일당)×245일(근무일수)×14명</t>
  </si>
  <si>
    <t>주휴수당 322,420,000원×20%</t>
  </si>
  <si>
    <t>연차수당 94,000원×15일×14명</t>
  </si>
  <si>
    <t>유급휴일수당 94,000원×17일×14명</t>
  </si>
  <si>
    <t>초과수당(94,000원÷8시간×1.5배)×5시간×12개월×14명</t>
  </si>
  <si>
    <t>⚫분석연구원(나) 2명(신규채용)</t>
  </si>
  <si>
    <t>근무수당 94,000원(일당)×200일(근무일수)×2명</t>
  </si>
  <si>
    <t>주휴수당 37,600,000원x20%</t>
  </si>
  <si>
    <t>연차수당 94,000원×13일×2명</t>
  </si>
  <si>
    <t>유급휴일수당 94,000원×14일×2명</t>
  </si>
  <si>
    <t>초과수당(94,000원÷8시간×1.5배)×5시간×12개월×2명</t>
  </si>
  <si>
    <t>연구과제</t>
  </si>
  <si>
    <t xml:space="preserve">⚫(근골격계) 초빙연구원(나) 1명 </t>
  </si>
  <si>
    <t>근무수당 94,000(일당)×144일(근무일수)</t>
  </si>
  <si>
    <t>주휴수당 13,536,000원×20%</t>
  </si>
  <si>
    <t>연차수당 94,000원×8개월</t>
  </si>
  <si>
    <t xml:space="preserve">유급휴일수당 94,000원x8일 </t>
  </si>
  <si>
    <t>⚫(동작분석) 위촉연구원 1명</t>
  </si>
  <si>
    <t>근무수당 77,000원(일당)×60일(근무일수)</t>
  </si>
  <si>
    <t>주휴수당 4,620,000원×20%</t>
  </si>
  <si>
    <t>연차수당 77,000원×3개월</t>
  </si>
  <si>
    <t>⚫(가이드북) 초빙연구원(나) 1명</t>
  </si>
  <si>
    <t>근무수당 94,000원(일당)×120일(근무일수)</t>
  </si>
  <si>
    <t>주휴수당 11,280,000원×20%</t>
  </si>
  <si>
    <t>연차수당 94,000원×6개월</t>
  </si>
  <si>
    <t>유급휴일수당 94,000원x5일</t>
  </si>
  <si>
    <t>⚫(심리진단) 초빙연구원(나) 2명</t>
  </si>
  <si>
    <t>근무수당 94,000원(일당)×60일×2명(근무일수)</t>
  </si>
  <si>
    <t>주휴수당 11,280,000원×20%×2명</t>
  </si>
  <si>
    <t>연차수당 94,000원×6개월×2명</t>
  </si>
  <si>
    <t>운영비</t>
  </si>
  <si>
    <t>일반수용비</t>
  </si>
  <si>
    <t>⚫회계감사 수수료 2,200,000원×1회</t>
  </si>
  <si>
    <t>⚫채용 면접 심사수당 200,000원×5명×12회</t>
  </si>
  <si>
    <t>⚫자문 및 전문가회의 수당 200,000원×3명×9종목</t>
  </si>
  <si>
    <t>⚫경기력측정 지원비(체력/심리/기술/영상)</t>
  </si>
  <si>
    <t>체력 81,100원×20회</t>
  </si>
  <si>
    <t>심리 81,100원×20회</t>
  </si>
  <si>
    <t>기술 81,100원×20회</t>
  </si>
  <si>
    <t>영상 81,100원×20회</t>
  </si>
  <si>
    <t>⚫기자재 운송비 250,000원×50회</t>
  </si>
  <si>
    <t>⚫업무용 차량 통행비 50,000원×3대x12개월</t>
  </si>
  <si>
    <t>⚫카카오톡채널 및 ZOOM 이용료 100,000원×12개월</t>
  </si>
  <si>
    <t>⚫미성년자 온라인 동의서 100,000원×12개월</t>
  </si>
  <si>
    <t>⚫공동연구원 수당</t>
  </si>
  <si>
    <t>(근골격계) 1,000,000원×2명×3개월</t>
  </si>
  <si>
    <t>(동작분석) 1,000,000원×3명×2개월</t>
  </si>
  <si>
    <t>(가이드북) 1,000,000원×2명×3개월</t>
  </si>
  <si>
    <t>(심리진단) 1,000,000원×2명×3개월</t>
  </si>
  <si>
    <t>⚫자문위원 수당(사례비)</t>
  </si>
  <si>
    <t>(근골격계) 300,000원×2명×3회</t>
  </si>
  <si>
    <t>(동작분석) 300,000원×2명×3회</t>
  </si>
  <si>
    <t>(심리진단) 300,000원×1명×1회</t>
  </si>
  <si>
    <t>⚫전문가 회의수당</t>
  </si>
  <si>
    <t>(가이드북) 200,000원×5명×1회</t>
  </si>
  <si>
    <t>(심리진단) 300,000원×2명×1회</t>
  </si>
  <si>
    <t>⚫일용직 채용 면접 및 채용점검위원회 수당</t>
  </si>
  <si>
    <t>(근골격계) 200,000원×1명x2회</t>
  </si>
  <si>
    <t>(동작분석) 200,000원×1명x2회</t>
  </si>
  <si>
    <t>(가이드북) 200,000원×1명x2회</t>
  </si>
  <si>
    <t>(심리진단) 200,000원×1명x2회</t>
  </si>
  <si>
    <t>⚫자료분석 지원비</t>
  </si>
  <si>
    <t>(동작분석) 500,000원×4명×3회</t>
  </si>
  <si>
    <t>(가이드북) 500,000원×1회</t>
  </si>
  <si>
    <t xml:space="preserve">사업운영 </t>
  </si>
  <si>
    <t>⚫스포츠과학 교재 인쇄 15,000,000원x1회</t>
  </si>
  <si>
    <t>⚫브로셔 및 콘텐츠 제작 2,000,000원x2회</t>
  </si>
  <si>
    <t>⚫연구과제 발표회 자료집 등 1,000,000원x2회</t>
  </si>
  <si>
    <t>⚫결과보고서</t>
  </si>
  <si>
    <t>(근골격계) 20,000원×50쪽</t>
  </si>
  <si>
    <t>(동작분석) 20,000원×50쪽</t>
  </si>
  <si>
    <t>(심리진단) 20,000원×50쪽</t>
  </si>
  <si>
    <t xml:space="preserve">⚫프로그램 도서 및 라이센스 </t>
  </si>
  <si>
    <t>(동작분석) 4,500,000원x1회</t>
  </si>
  <si>
    <t>⚫가이드북 디자인 및 인쇄</t>
  </si>
  <si>
    <t>(가이드북) 5,000,000원x1회</t>
  </si>
  <si>
    <t>⚫소모품 등 (1,001,743원×12개월)</t>
  </si>
  <si>
    <t>⚫소모품 등 (570,388원×4과제)</t>
  </si>
  <si>
    <t>⚫사업홍보 기념품 10,000원x300명</t>
  </si>
  <si>
    <t xml:space="preserve">공공요금 </t>
  </si>
  <si>
    <t>⚫행사, 출장 대비 보험가입(인력/장비) 3,700,000원×1회</t>
  </si>
  <si>
    <t>⚫일용직 임금 지급 세금 628,901,000원×0.5%</t>
  </si>
  <si>
    <t xml:space="preserve">⚫(신규채용) </t>
  </si>
  <si>
    <t>일용직 임금 지급 세금 52,307,000원×0.5%</t>
  </si>
  <si>
    <t>⚫계약 인지세(정보넷‧사무기기‧피복‧홍보) 25,000원x4회</t>
  </si>
  <si>
    <t xml:space="preserve">연구과제 </t>
  </si>
  <si>
    <t>(근골격계) 17,747,200원×0.5%</t>
  </si>
  <si>
    <t>(동작분석) 5,775,000원×0.5%</t>
  </si>
  <si>
    <t>(가이드북) 14,570,000원×0.5%</t>
  </si>
  <si>
    <t>(심리진단) 16,920,000원×0.5%</t>
  </si>
  <si>
    <t>⚫센터 휴대폰 운영비 35,000원×12개월</t>
  </si>
  <si>
    <t>⚫현장지원 무전기 전파사용료 50,000원x4분기</t>
  </si>
  <si>
    <t>⚫동·하계 피복비 600,000x26명</t>
  </si>
  <si>
    <t>⚫사무임차(PC, 가구 등) 5,250,000원×12개월</t>
  </si>
  <si>
    <t>⚫프로그램 임차(다트피쉬 등) 2,750,000원×12개월</t>
  </si>
  <si>
    <t>⚫업무용 차량 임차 1,000,000원×2대x12개월</t>
  </si>
  <si>
    <t>⚫모바일 앱 보안 솔루션 9,400,000원x1회</t>
  </si>
  <si>
    <t>⚫업무용 차량 유류비 450,000원×12개월</t>
  </si>
  <si>
    <t>시설장비유지비</t>
  </si>
  <si>
    <t>시설장비</t>
  </si>
  <si>
    <t>⚫스포츠과학 장비 유지보수 500,000원x2회</t>
  </si>
  <si>
    <t>일반</t>
  </si>
  <si>
    <t>⚫토크콘서트 운영 계약 30,000,000원x1회</t>
  </si>
  <si>
    <t>⚫역량강화 워크숍 5,000,000x1회</t>
  </si>
  <si>
    <t>⚫성과평가 및 사업설명회 5,000,000x1회</t>
  </si>
  <si>
    <t>⚫정보넷 유지관리비 55,000,000원×1회</t>
  </si>
  <si>
    <t>⚫라이센스 유지관리비 35,600,000원×1회</t>
  </si>
  <si>
    <t>복리</t>
  </si>
  <si>
    <t xml:space="preserve">일용직 </t>
  </si>
  <si>
    <t>⚫일용직비급여성비용</t>
  </si>
  <si>
    <t>건강검진 200,000원×18명</t>
  </si>
  <si>
    <t>체육문화활동비 90,000원x18명</t>
  </si>
  <si>
    <t>부서당경비 20,000원×18명×12개월</t>
  </si>
  <si>
    <t>대화의시간 30,000원×3회×18명</t>
  </si>
  <si>
    <t>⚫일용직비급여성비용(신규채용)</t>
  </si>
  <si>
    <t>건강검진 200,000원×2명</t>
  </si>
  <si>
    <t>체육문화활동비 90,000원x2명</t>
  </si>
  <si>
    <t>부서당경비 20,000원×2명×10개월</t>
  </si>
  <si>
    <t>대화의시간 30,000원×3회×2명</t>
  </si>
  <si>
    <t>⚫복지포인트 350,000원×20명</t>
  </si>
  <si>
    <t>여비</t>
  </si>
  <si>
    <t>⚫국내출장 243,590원×26명×12개월</t>
  </si>
  <si>
    <t>(동작분석) 200,000원×1명×6회</t>
  </si>
  <si>
    <t>국외여비</t>
  </si>
  <si>
    <t>⚫국제대회 지원 3,250,000원x1명x5회</t>
  </si>
  <si>
    <t>업무</t>
  </si>
  <si>
    <t>기관업무비</t>
  </si>
  <si>
    <t>⚫회의비 30,000원×25명×20회</t>
  </si>
  <si>
    <t>(근골격계) 17,000원×5명×4회</t>
  </si>
  <si>
    <t>(동작분석) 30,000원×4명×8회</t>
  </si>
  <si>
    <t>(가이드북) 30,000원×2명×5회</t>
  </si>
  <si>
    <t>(심리진단) 30,000원×2명×3회</t>
  </si>
  <si>
    <t>⚫비대면지원실 및 상담실 150,000원×12개월</t>
  </si>
  <si>
    <t>⚫외부기관 소통ㆍ업무협의 등 30,000원x15명x11회</t>
  </si>
  <si>
    <t>⚫현장지원 선수 간식 제공 10,000원x300명</t>
  </si>
  <si>
    <t>민간</t>
  </si>
  <si>
    <t>고용부담금</t>
  </si>
  <si>
    <t>일용직</t>
  </si>
  <si>
    <t>4대보험 185,080,000원(총지급액)×13%</t>
  </si>
  <si>
    <t>퇴직급여충당금 140,000원×30일×4명</t>
  </si>
  <si>
    <t>4대보험 443,821,000원(총지급액)×13%</t>
  </si>
  <si>
    <t>퇴직급여충당금 94,000원×30일×14명</t>
  </si>
  <si>
    <t>4대보험 52,307,000원(총지급액)×13%</t>
  </si>
  <si>
    <t>(근골격계) 초빙(나) 17,747,200원×13%</t>
  </si>
  <si>
    <t>(동작분석) 위촉 5,775,000원×13%</t>
  </si>
  <si>
    <t>(가이드북) 초빙(나) 14,570,000원×13%</t>
  </si>
  <si>
    <t>(심리진단) 초빙(가) 16,920,000원×13%×2명</t>
  </si>
  <si>
    <t>시설장비유지비</t>
    <phoneticPr fontId="5" type="noConversion"/>
  </si>
  <si>
    <t>시설장비유지비</t>
    <phoneticPr fontId="5" type="noConversion"/>
  </si>
  <si>
    <t>시설장비유지비</t>
    <phoneticPr fontId="5" type="noConversion"/>
  </si>
  <si>
    <t>근골격계</t>
    <phoneticPr fontId="5" type="noConversion"/>
  </si>
  <si>
    <t>박상헌</t>
    <phoneticPr fontId="5" type="noConversion"/>
  </si>
  <si>
    <t>가이드북</t>
    <phoneticPr fontId="5" type="noConversion"/>
  </si>
  <si>
    <t>김영숙</t>
    <phoneticPr fontId="5" type="noConversion"/>
  </si>
  <si>
    <t>심리진단</t>
    <phoneticPr fontId="5" type="noConversion"/>
  </si>
  <si>
    <t>김용세</t>
    <phoneticPr fontId="5" type="noConversion"/>
  </si>
  <si>
    <t>예산잔액</t>
    <phoneticPr fontId="5" type="noConversion"/>
  </si>
  <si>
    <t>2024년 3월 부서당경비 지급(차세대)</t>
  </si>
  <si>
    <t>2024년 4월 부서당경비 지급(차세대)</t>
  </si>
  <si>
    <t>24 차세대 지급수수료(심층연구발표회)_조두현(0401)</t>
  </si>
  <si>
    <t>조두현</t>
  </si>
  <si>
    <t>2024년 3월 주민세(종업원분) 납부</t>
  </si>
  <si>
    <t>양한슬</t>
  </si>
  <si>
    <t>2024년 03월 정기급여(한국스포츠정책과학원) - 지원직·단기지원직</t>
  </si>
  <si>
    <t>2024년 3월분 4대보험료 납부</t>
  </si>
  <si>
    <t>24 차세대 국내여비(항공권/체력팀학회)_신보라(0318)</t>
  </si>
  <si>
    <t>24 차세대 국내여비(항공권/체력팀학회)_김광준(0318)</t>
  </si>
  <si>
    <t>24 차세대 회의비(심층과제발표)_조두현(0325)</t>
  </si>
  <si>
    <t>24 차세대 국내여비(양구농구)_홍영표 외 6명(0407~08)</t>
  </si>
  <si>
    <t>24 차세대 국내여비(양구농구)_박성무,유영남,최근욱(0407~08)</t>
  </si>
  <si>
    <t>24 차세대 국내여비(양구농구)_최호경(0407)</t>
  </si>
  <si>
    <t xml:space="preserve">24 차세대 지급수수료(심층지원연구심사수당)_김해선(0409) </t>
  </si>
  <si>
    <t>김해선</t>
  </si>
  <si>
    <t>24 차세대 국내여비(양구안동)_박상헌(0408~09)</t>
  </si>
  <si>
    <t>24 차세대 국내여비(안동테니스)_김광연,박선재,박성필(0407~14)</t>
  </si>
  <si>
    <t>24 차세대 국내여비(숙박/안동테니스)_김광연,박선재,박성필(0407~14)</t>
  </si>
  <si>
    <t>24 차세대 국내여비(운동생리학회)_김광준,최호경(0411~12)</t>
  </si>
  <si>
    <t>24 차세대 국내여비(숙박/운동생리학회)_김광준(0411~12)</t>
  </si>
  <si>
    <t>24 차세대 국내여비(운동생리학회)_김보겸외5명(0411~13)</t>
  </si>
  <si>
    <t>24 차세대 국내여비(숙박/운동생리학회)_김보겸외5명(0411~13)</t>
  </si>
  <si>
    <t>24 차세대 국내여비(안동테니스)_김남승(0412~14)</t>
  </si>
  <si>
    <t>24 차세대 국내여비(숙박/안동테니스)_김남승(0412~14)</t>
  </si>
  <si>
    <t>24 차세대 국내여비(교통/안동테니스)_김남승(0412~14)</t>
  </si>
  <si>
    <t>24 차세대 사업추진비(비대면훈련지원실)_조두현(0403)</t>
  </si>
  <si>
    <t>24 차세대 국내여비(양구농구)_김진선(0407~08)</t>
  </si>
  <si>
    <t>24 차세대 국내여비(양구농구)_김남승,김재원(0407~09)</t>
  </si>
  <si>
    <t>24 차세대 국내여비(숙박/양구농구)_김남승,김재원(0407~09)</t>
  </si>
  <si>
    <t>24 차세대 회의비(응급처치교육)_조두현(0404)</t>
  </si>
  <si>
    <t>24 차세대 국내여비(숙박/양구농구)_홍영표 외 6명(0407~08)</t>
  </si>
  <si>
    <t>24 차세대 회의비(안동테니스)_박상헌(0408)</t>
  </si>
  <si>
    <t>24 차세대 임차료(렌터카/양구농구)_사공혁(0407)</t>
  </si>
  <si>
    <t>24 차세대 유류비(렌터카/양구농구)_사공혁(0407)</t>
  </si>
  <si>
    <t>24 차세대 국내여비(숙박/양구농구)_박성무,유영남,최근욱(0407~08)</t>
  </si>
  <si>
    <t>24 차세대 회의비(심리팀)_김용세(0412)</t>
  </si>
  <si>
    <t>24 차세대 회의비(25년사업자료)_길세기(0416)</t>
  </si>
  <si>
    <t>24 차세대 회의비(사업운영방안)_길세기(0415)</t>
  </si>
  <si>
    <t>24 차세대 국내여비(유류비/양구안동)_박상헌(0408~09)</t>
  </si>
  <si>
    <t>24 차세대 지급수수료(체력역량강화)_최호경(0422)</t>
  </si>
  <si>
    <t>24 차세대 임차료(기술분석/다트피쉬)_조두현</t>
  </si>
  <si>
    <t>24 차세대 임차료(영상분석/스포츠코드)_조두현</t>
  </si>
  <si>
    <t>2024년 5월 부서당경비 지급(차세대)</t>
  </si>
  <si>
    <t>스포츠과학정보넷 유지관리 용역 계약 선금지급</t>
  </si>
  <si>
    <t>노세훈</t>
  </si>
  <si>
    <t>24 차세대 지급수수료(선불하이패스 충전)_조두현(0405)</t>
  </si>
  <si>
    <t>24 차세대 소모품비(사업운영)_조두현(0417)</t>
  </si>
  <si>
    <t>24 차세대 임차료(디자인플랫폼/망고보드)_조두현(0417)</t>
  </si>
  <si>
    <t>24 차세대 유류비(렌터카/운동생리학회)_사공혁(0411)</t>
  </si>
  <si>
    <t>24 차세대 지급수수료(2차채용면접)_조두현(0423)</t>
  </si>
  <si>
    <t>24 차세대 지급수수료(2차채용점검위원회)_조두현(0425)</t>
  </si>
  <si>
    <t>24 차세대 회의비(2차채용면접)_조두현(0423)</t>
  </si>
  <si>
    <t>24 차세대 회의비(2차채용점검위원회)_조두현(0425)</t>
  </si>
  <si>
    <t>24 차세대 제세공과금(인지세/영상분석)_조두현(0411)</t>
  </si>
  <si>
    <t>24 차세대 제세공과금(인지세/차량)_조두현(0402)</t>
  </si>
  <si>
    <t>24 차세대 제세공과금(인지세/사무기기)_조두현(0402)</t>
  </si>
  <si>
    <t>24 차세대 제세공과금(인지세/정보넷)_조두현(0415)</t>
  </si>
  <si>
    <t>24 차세대 국내여비(교통/양구농구)_최호경(0407)</t>
  </si>
  <si>
    <t>24 차세대 사업추진비(실무협의)_길세기(0502)</t>
  </si>
  <si>
    <t>2024년 4월 주민세(종업원분) 납부</t>
  </si>
  <si>
    <t>24 차세대 회의비(센터운영협의)_박상헌(0425)</t>
  </si>
  <si>
    <t>24 차세대 회의비(세미나)_박상헌(0430)</t>
  </si>
  <si>
    <t>24 차세대 회의비(업무계획)_조두현(0426)</t>
  </si>
  <si>
    <t>24 차세대 일반용역비(G클라우드 3월)_조두현(0424)</t>
  </si>
  <si>
    <t>24 차세대 임차료(보안솔루션 3월)_조두현(0429)</t>
  </si>
  <si>
    <t>24 차세대 유류비(업무용차량)_조두현(4월)</t>
  </si>
  <si>
    <t>24 차세대 회의비(과학실통합세미니 진행)_박상헌(0430)</t>
  </si>
  <si>
    <t>2024년 04월 정기급여(한국스포츠정책과학원) - 지원직·단기지원직</t>
  </si>
  <si>
    <t>2024년 4월분 4대보험료 납부</t>
  </si>
  <si>
    <t>24 차세대 임차료(정수기)_조두현(3월)</t>
  </si>
  <si>
    <t>24 차세대 임차료(정수기)_조두현(4월)</t>
  </si>
  <si>
    <t>24 차세대 회의비(업무지원협의)_조두현(0429)</t>
  </si>
  <si>
    <t>24 차세대 국내여비(문체부)_박세정,박상헌(0503)</t>
  </si>
  <si>
    <t>2024년 차세대 국가대표 스포츠과학 지원사업 사무기기 임차 용역 계약 선금지급</t>
  </si>
  <si>
    <t>24 심층연구(심리경향성) 지급수수료(공동연구수당)_김용세(1/3)</t>
  </si>
  <si>
    <t>24 차세대 국내여비(소년체전)_17명(0527)</t>
  </si>
  <si>
    <t>24 차세대 국내여비(소년체전)_우영임(0525~26)</t>
  </si>
  <si>
    <t>2024년 6월 부서당경비 지급(차세대)</t>
  </si>
  <si>
    <t>24 차세대 국내여비(소년체전)_길세기,최호경,박상헌,김용세(0525~26)</t>
  </si>
  <si>
    <t>24 차세대 국내여비(소년체전)_박세정(0525)</t>
  </si>
  <si>
    <t>24 차세대 국내여비(교통/소년체전)_박세정(0525)</t>
  </si>
  <si>
    <t>24 차세대 일용직비급여성비용(대화의시간 1차)_조두현(0508~10)</t>
  </si>
  <si>
    <t>24 차세대 지급수수료(단체복택배)_조두현(0502)</t>
  </si>
  <si>
    <t>24 차세대 도서인쇄비(신규채용명함)_조두현(0514)</t>
  </si>
  <si>
    <t>24 차세대 지급수수료(계약서류퀵)_조두현(0516~17)</t>
  </si>
  <si>
    <t>2024년 5월 주민세(종업원분) 납부</t>
  </si>
  <si>
    <t>24 차세대 국내여비(지도자간담회)_19명_최혜영 불참</t>
  </si>
  <si>
    <t>24 차세대 국내여비(천안청주농구)_김남승,박선재,박성필(0527~29)</t>
  </si>
  <si>
    <t>24 차세대 국내여비(천안청주농구)_박상헌(0528)</t>
  </si>
  <si>
    <t>24 차세대 국내여비(청주농구)_유영남,이영은(0528~29)</t>
  </si>
  <si>
    <t>24 차세대 국내여비(천안농구)_김용세(0528~29)</t>
  </si>
  <si>
    <t>24 차세대 국내여비(서대문농구)_박선재,박성필(0531)</t>
  </si>
  <si>
    <t>24 차세대 국내여비(양구농구)_박성무,최근욱,우영임(0603~04)</t>
  </si>
  <si>
    <t>24 차세대 국내여비(양구농구)_홍영표외6명(0603~04)</t>
  </si>
  <si>
    <t>24 차세대 국내여비(소년체전)_박선재(0524~25)</t>
  </si>
  <si>
    <t>2024년 05월 정기급여(한국스포츠정책과학원) - 지원직·단기지원직</t>
  </si>
  <si>
    <t>2024년 5월분 4대보험료 납부</t>
  </si>
  <si>
    <t>24 차세대 임차료(정수기)_조두현(5월)</t>
  </si>
  <si>
    <t>24 차세대 피복비(하계 단체복)_조두현(0521)</t>
  </si>
  <si>
    <t>24 차세대 일반용역비(G클라우드 4월)_조두현(0510)</t>
  </si>
  <si>
    <t>24 차세대 회의비(문체부)_박상헌(0503)</t>
  </si>
  <si>
    <t>24 차세대 회의비(25년예산협의)_길세기(0513)</t>
  </si>
  <si>
    <t>24 차세대 회의비(운동부법제도)_박상헌(0529)</t>
  </si>
  <si>
    <t>24 차세대 국내여비(주유/문체부)_박세정(0503)</t>
  </si>
  <si>
    <t>24 차세대 소모품비(체력훈련물품)_조두현(0509)</t>
  </si>
  <si>
    <t>24 심층연구(동작분석) 소모품비(연구관리)_박상헌(0521)</t>
  </si>
  <si>
    <t>24 차세대 국내여비(교통/소년체전)_우영임(0525~26)</t>
  </si>
  <si>
    <t>24 차세대 통신비(법인폰)_조두현(24년 4월분)</t>
  </si>
  <si>
    <t>24 차세대 지급수수료(체력세미나 전문가수당)_최호경(0531)</t>
  </si>
  <si>
    <t>24 차세대 지급수수료(저작권등록)_조두현(0510)</t>
  </si>
  <si>
    <t>24 차세대 국내여비(교통/소년체전)_길세기(0525)</t>
  </si>
  <si>
    <t>24 차세대 사업추진비(훈련지원실)_조두현(0522)</t>
  </si>
  <si>
    <t>24 차세대 국내여비(숙박/천안청주농구)_김남승,박선재,박성필(0527~29)</t>
  </si>
  <si>
    <t>24 차세대 국내여비(숙박/천안농구)_김용세(0528~29)</t>
  </si>
  <si>
    <t>24 차세대 국내여비(숙박/청주농구)_유영남,이영은(0528~29)</t>
  </si>
  <si>
    <t>24 차세대 국내여비(숙박/소년체전)_박선재(0524~25)</t>
  </si>
  <si>
    <t>24 차세대 국내여비(숙박/소년체전)_17명(0527)</t>
  </si>
  <si>
    <t>24 차세대 국내여비(숙박/소년체전)_우영임(0525~26)</t>
  </si>
  <si>
    <t>24 차세대 국내여비(숙박/소년체전)_최호경,박상헌,김용세(0525~26)</t>
  </si>
  <si>
    <t xml:space="preserve">24년 차세대 홍보비(홍보물품)_김해선(0531) </t>
  </si>
  <si>
    <t>24 심층연구(심리경향성) 회의비(방향성논의)_김용세(0521)</t>
  </si>
  <si>
    <t>24 차세대 소모품비(지도자간담회)_조두현(0529)</t>
  </si>
  <si>
    <t>24 차세대 행사비(지도자간담회)_조두현(0530)</t>
  </si>
  <si>
    <t>24 차세대 지급수수료(주차/지도자간담회)_조두현(0530)</t>
  </si>
  <si>
    <t>24 차세대 임차료(렌터카/소년체전)_조두현(0528)</t>
  </si>
  <si>
    <t>24 차세대 소모품비(소년체전)_조두현(0523)</t>
  </si>
  <si>
    <t>24 차세대 유류비(렌터카/소년체전)_조두현,유영남(0526)</t>
  </si>
  <si>
    <t>24 차세대 사업추진비(소년체전)_최호경(0525)</t>
  </si>
  <si>
    <t>24 차세대 국내여비(운임비/소년체전)_김용세(0525~26)</t>
  </si>
  <si>
    <t>24 차세대 국내여비(운임비/천안청주농구)_박상헌(0528)</t>
  </si>
  <si>
    <t>24 차세대 유류비(업무용차량)_조두현(5월)</t>
  </si>
  <si>
    <t>24 심층연구(동작분석) 도서인쇄비(분석프로그램)_조두현(0522)</t>
  </si>
  <si>
    <t>24 차세대 국내여비(양구농구)_김진선,김광연,김재원(0604~05)</t>
  </si>
  <si>
    <t>24 차세대 국내여비(양구농구)_김남승,박선재,박성필(0603~05)</t>
  </si>
  <si>
    <t>24 차세대 국내여비(용인농구)_김남승,박선재,박성필(0606)</t>
  </si>
  <si>
    <t>24 차세대 국내여비(U18여자농구)_김남승,박선재,박성필(0615)</t>
  </si>
  <si>
    <t>24 차세대 국내여비(U18여자농구)_김남승,박선재,박성필(0614)</t>
  </si>
  <si>
    <t>24 심층연구(AI) 국내여비(업무협의)_박상헌(0613)</t>
  </si>
  <si>
    <t>24 차세대 지급수수료(지도자간담회)_18명</t>
  </si>
  <si>
    <t>24 심층연구(심리경향성) 지급수수료(심사수당)_김용세(0513)</t>
  </si>
  <si>
    <t>24 차세대 통신비(법인폰)_조두현(24년 5월분)</t>
  </si>
  <si>
    <t>24 차세대 임차료(정수기)_조두현(6월)</t>
  </si>
  <si>
    <t>24 차세대 임차료(보안솔루션 4월)_조두현(0617)</t>
  </si>
  <si>
    <t>24 차세대 통신비(무전기 전파사용료)_조두현(1분기)</t>
  </si>
  <si>
    <t>24 차세대 국내여비(진천꿈나무)_신보라,유희수(0621)</t>
  </si>
  <si>
    <t>24 차세대 국내여비(인천농구)_박성무,유영남,이영은(0619)</t>
  </si>
  <si>
    <t>24 차세대 국내여비(인천농구)_김남승,박선재,박성필(0620~21)</t>
  </si>
  <si>
    <t>24 차세대 국내여비(양구농구)_김남승 외5명(0623~26)</t>
  </si>
  <si>
    <t>24 심층연구(동작분석) 지급수수료(심사수당)_박상헌(0605)</t>
  </si>
  <si>
    <t>24 차세대 국내여비(심리학회)_김용세 외4명(0624~25)</t>
  </si>
  <si>
    <t>24 차세대 국내여비(심리학회)_박성무(0624)</t>
  </si>
  <si>
    <t>24 차세대 국내여비(통행료/진천꿈나무)_신보라,유희수(0621)</t>
  </si>
  <si>
    <t>24 차세대 지급수수료(3차채용수당)_조두현(0624)</t>
  </si>
  <si>
    <t>24 차세대 국내여비(주유/진천꿈나무)_신보라,유희수(0621)</t>
  </si>
  <si>
    <t>24 차세대 회의비(채용점검/3차채용)_조두현(0620)</t>
  </si>
  <si>
    <t>24 차세대 국내여비(숙박/양구농구)_김진선,김광연,김재원(0604~05)</t>
  </si>
  <si>
    <t>24 차세대 회의비(면접/3차채용)_조두현(0619)</t>
  </si>
  <si>
    <t>24 차세대 국내여비(숙박/양구농구)_홍영표외6명(0603~04)</t>
  </si>
  <si>
    <t>24 차세대 국내여비(숙박/양구농구)_박성무,최근욱,우영임(0603~04)</t>
  </si>
  <si>
    <t>24 차세대 국내여비(숙박/양구농구)_김남승,박선재,박성필(0603~05)</t>
  </si>
  <si>
    <t>24 차세대 소모품비(체육회USB)_조두현(0610)</t>
  </si>
  <si>
    <t>24 차세대 지급수수료(개인정보동의서)_조두현(0612)</t>
  </si>
  <si>
    <t>24 차세대 임차료(어도비)_조두현(0619)</t>
  </si>
  <si>
    <t>24 차세대 소모품비(체력외장하드)_조두현(0605)</t>
  </si>
  <si>
    <t>24 차세대 소모품비(출장선풍기)_조두현(0612)</t>
  </si>
  <si>
    <t>24 심층연구(AI) 도서인쇄비(통계서적)_박상헌(0614)</t>
  </si>
  <si>
    <t>24 차세대 지급수수료(저작권등록 3건)_조두현(0618)</t>
  </si>
  <si>
    <t>24 차세대 사업추진비(비대면훈련지원실)_조두현(0612)</t>
  </si>
  <si>
    <t>24 차세대 지급수수료(조달청수수료)_조두현(0627)</t>
  </si>
  <si>
    <t>24 심층연구(심리가이드북) 지급수수료(공동연구수당)_김영숙(1/3)</t>
  </si>
  <si>
    <t>24 차세대 지급수수료(단체복마킹)_조두현(0610)</t>
  </si>
  <si>
    <t>24 심층연구(AI) 회의비(대중교통/현장협의)_박상헌(0613)</t>
  </si>
  <si>
    <t>24 차세대 국내여비(숙박/양구농구)_김남승 외5명(0623~26)</t>
  </si>
  <si>
    <t>24 차세대 지급수수료(다이렉트센드)_조두현(0613)</t>
  </si>
  <si>
    <t>24 심층연구(AI) 회의비(현장협의)_박상헌(0613)</t>
  </si>
  <si>
    <t>24 차세대 국내여비(숙박/인천농구)_김남승,박선재,박성필(0620~21)</t>
  </si>
  <si>
    <t>24 차세대 회의비(채용관련회의)_김해선(0627)</t>
  </si>
  <si>
    <t>24 심층연구(심리가이드북) 회의비(공동연구진회의)_김영숙(0620)</t>
  </si>
  <si>
    <t>24 차세대 임차료(계약/보안솔루션)_조두현(대금전체)</t>
  </si>
  <si>
    <t>2024년 7월 부서당경비 지급(차세대)</t>
  </si>
  <si>
    <t>24 차세대 사업추진비(생수)_조두현(0625)</t>
  </si>
  <si>
    <t>24 심층연구(AI) 회의비(역학미팅)_박상헌(0621)</t>
  </si>
  <si>
    <t>24 차세대 회의비(차세대업무협의)_길세기(0610)</t>
  </si>
  <si>
    <t>24 차세대 국내여비(숙박/심리학회)_김용세 외4명(0624~25)</t>
  </si>
  <si>
    <t>24 차세대 회의비(체육회2차업무협의)_조두현(0628)</t>
  </si>
  <si>
    <t>24 차세대 사업추진비(심리학회서울대)_김용세(0625)</t>
  </si>
  <si>
    <t>24 차세대 회의비(정산자료)_조두현(0625)</t>
  </si>
  <si>
    <t>스포츠과학정보넷 G클라우드 사용 카탈로그 계약 선금지급</t>
  </si>
  <si>
    <t>2024년 6월 주민세(종업원분) 납부</t>
  </si>
  <si>
    <t>24 차세대 국내여비(통행비/심리학회)_김용세 외4명(0624~25)</t>
  </si>
  <si>
    <t>24 차세대 국내여비(주유/심리학회)_김용세 외4명(0624~25)</t>
  </si>
  <si>
    <t>24 차세대 유류비(업무용차량)_조두현(6월)</t>
  </si>
  <si>
    <t>24 차세대 국내여비(주유/심리학회)_박성무(0624)</t>
  </si>
  <si>
    <t>24 차세대 국내여비(철원레슬링)_홍영표외6명(0709~11)</t>
  </si>
  <si>
    <t>2024년 06월 정기급여(한국스포츠정책과학원) - 지원직·단기지원직</t>
  </si>
  <si>
    <t>2024년 6월분 4대보험료 납부</t>
  </si>
  <si>
    <t>24 차세대 국내여비(평창배이애슬론)_홍영표외6명(0714~15)</t>
  </si>
  <si>
    <t>24 차세대 국내여비(강원레슬링)_김남승,박선재,박성필(0710~11)</t>
  </si>
  <si>
    <t>24 차세대 피복비(신규채용)_박영준</t>
  </si>
  <si>
    <t>24 차세대 통신비(법인폰)_조두현(24년 6월분)</t>
  </si>
  <si>
    <t>24 차세대 국내여비(철원레슬링)_박상헌(0711)</t>
  </si>
  <si>
    <t>24 차세대 국내여비(철원레슬링)_김용세,박성무,이영은,우영임(0710~12)</t>
  </si>
  <si>
    <t>24 차세대 지급수수료(저작권등록 2건)_조두현(0704)</t>
  </si>
  <si>
    <t>24 차세대 임차료(정수기)_조두현(7월)</t>
  </si>
  <si>
    <t>24 심층연구(AI) 지급수수료(공동연구수당)_박상헌(1/3)</t>
  </si>
  <si>
    <t>24 차세대 국내여비(숙박/강원레슬링)_김남승,박선재,박성필(0710~11)</t>
  </si>
  <si>
    <t>24 차세대 지급수수료(등기/대한체육회)_조두현(7월/1차)</t>
  </si>
  <si>
    <t>24 차세대 국내여비(주유/철원레슬링)_박상헌(0711)</t>
  </si>
  <si>
    <t>24 차세대 국내여비(숙박/철원레슬링)_홍영표외6명(0709~11)</t>
  </si>
  <si>
    <t>24 차세대 지급수수료(단체복마킹택배)_조두현(0709)</t>
  </si>
  <si>
    <t>24 심층연구(심리가이드북) 지급수수료(심사수당)_김영숙(0715)</t>
  </si>
  <si>
    <t>24 차세대 지급수수료(철원/철원레슬링)_체력팀(0709~11)</t>
  </si>
  <si>
    <t>24 차세대 국내여비(숙박/철원레슬링)_김용세,박성무,이영은,우영임(0710~12)</t>
  </si>
  <si>
    <t>24 심층연구(심리경향성) 지급수수료(공동연구수당)_김용세(2/3)</t>
  </si>
  <si>
    <t>24 차세대 국내여비(숙박/평창배이애슬론)_홍영표외6명(0714~15)</t>
  </si>
  <si>
    <t>김용세</t>
    <phoneticPr fontId="5" type="noConversion"/>
  </si>
  <si>
    <t>박상헌</t>
    <phoneticPr fontId="5" type="noConversion"/>
  </si>
  <si>
    <t>김용세</t>
    <phoneticPr fontId="5" type="noConversion"/>
  </si>
  <si>
    <t>박상헌</t>
    <phoneticPr fontId="5" type="noConversion"/>
  </si>
  <si>
    <t>박상헌</t>
    <phoneticPr fontId="5" type="noConversion"/>
  </si>
  <si>
    <t>김용세</t>
    <phoneticPr fontId="5" type="noConversion"/>
  </si>
  <si>
    <t>박상헌</t>
    <phoneticPr fontId="5" type="noConversion"/>
  </si>
  <si>
    <t>김영숙</t>
    <phoneticPr fontId="5" type="noConversion"/>
  </si>
  <si>
    <t>김영숙</t>
    <phoneticPr fontId="5" type="noConversion"/>
  </si>
  <si>
    <t>AI</t>
    <phoneticPr fontId="5" type="noConversion"/>
  </si>
  <si>
    <t>차세대 사업기간</t>
    <phoneticPr fontId="5" type="noConversion"/>
  </si>
  <si>
    <t>24 차세대 회의비(AI프로그램)_박상헌(0701)</t>
  </si>
  <si>
    <t>24 심층연구(심리가이드북) 회의비(공동연구진회의)_김영숙(0710)</t>
  </si>
  <si>
    <t>24 차세대 회의비(운동역학)_박상헌(0710)</t>
  </si>
  <si>
    <t>24 차세대 소모품비(리빙박스)_조두현(0715)</t>
  </si>
  <si>
    <t>24 차세대 사업추진비(심리상담실)_조두현(0711)</t>
  </si>
  <si>
    <t>24 차세대 임차료(MS365)_조두현(0709)</t>
  </si>
  <si>
    <t>24 심층연구(AI) 도서인쇄비(통계서적)_박상헌(0709)</t>
  </si>
  <si>
    <t>24 차세대 지급수수료(용달/바이애슬론)_사공혁(0714)</t>
  </si>
  <si>
    <t>24 차세대 회의비(차세대업무논의)_김광준(0710)</t>
  </si>
  <si>
    <t>24 차세대 사업추진비(레슬링심리상담)_우영임(0711)</t>
  </si>
  <si>
    <t>24 차세대 사업추진비(레슬링업무협의)_김용세(0711)</t>
  </si>
  <si>
    <t>김영숙</t>
    <phoneticPr fontId="5" type="noConversion"/>
  </si>
  <si>
    <t>김영숙</t>
    <phoneticPr fontId="5" type="noConversion"/>
  </si>
  <si>
    <t>박상헌</t>
    <phoneticPr fontId="5" type="noConversion"/>
  </si>
  <si>
    <t>24 차세대 임차료(줌)_조두현(0717)</t>
  </si>
  <si>
    <t>24 차세대 지급수수료(단체복마킹)_조두현(0722)</t>
  </si>
  <si>
    <t>24 심층연구(AI) 지급수수료(자료처리요원)_박상헌(1/3)</t>
  </si>
  <si>
    <t>24 차세대 지급수수료(체력/자료처리요원)_최호경</t>
  </si>
  <si>
    <t>24 차세대 국내여비(진천사격)_김진선,김광연,김재원(0716)</t>
  </si>
  <si>
    <t>24 차세대 국내여비(무주태권도)_김보겸,사공혁,박영준(0719~20)</t>
  </si>
  <si>
    <t>24 차세대 국내여비(숙박/무주태권도)_김보겸,사공혁,박영준(0719~20)</t>
  </si>
  <si>
    <t>24 차세대 국내여비(성남필드하키)_김남승,박선재,박성필(0725)</t>
  </si>
  <si>
    <t>24 차세대 국내여비(평창바이애슬론)_김진선(0725)</t>
  </si>
  <si>
    <t>24 차세대 국내여비(예천육상)_박상헌(0725)</t>
  </si>
  <si>
    <t>24 차세대 국내여비(주유/예천육상)_박상헌(0725)</t>
  </si>
  <si>
    <t>24 차세대 국내여비(평창바이애슬론)_길세기,김용세,김광은(0725~26)</t>
  </si>
  <si>
    <t>24 차세대 국내여비(평창바이애슬론)_홍영표외5명(0725~26)</t>
  </si>
  <si>
    <t>24 차세대 국내여비(숙박/평창바이애슬론)_홍영표외5명(0725~26)</t>
  </si>
  <si>
    <t>24 차세대 국내여비(평창바이애슬론)_박성무,이영은,최근욱(0725~27)</t>
  </si>
  <si>
    <t>24 차세대 국내여비(숙박/평창바이애슬론)_박성무,이영은,최근욱(0725~27)</t>
  </si>
  <si>
    <t>24 차세대 국내여비(예천육상)_조두현(0725~28)</t>
  </si>
  <si>
    <t>24 차세대 국내여비(교통/숙박/예천육상)_조두현(0725~28)</t>
  </si>
  <si>
    <t>24 차세대 국내여비(예천익산육상)_김광연,김재원(0725~30)</t>
  </si>
  <si>
    <t>24 차세대 국내여비(예천익산육상)_김진선(0726~30)</t>
  </si>
  <si>
    <t>24 차세대 국내여비(숙박/교통/예천익산육상)_김진선(0726~27)</t>
  </si>
  <si>
    <t>24 차세대 국내여비(숙박/예천익산육상)_김광연,김재원(0725~27)</t>
  </si>
  <si>
    <t>24 차세대 지급수수료(저작권등록 2건)_조두현(0718)</t>
  </si>
  <si>
    <t>24 차세대 임차료(줌)_조두현(0724)</t>
  </si>
  <si>
    <t>24 차세대 소모품비(역학장비)_조두현(0722)</t>
  </si>
  <si>
    <t>24 차세대 임차료(에그)_조두현(0722)</t>
  </si>
  <si>
    <t>24 차세대 소모품비(기술지원)_조두현(0719)</t>
  </si>
  <si>
    <t>24 차세대 지급수수료(바이애슬론용달)_조두현(0725)</t>
  </si>
  <si>
    <t>24 차세대 국내여비(숙박/주유/평창바이애슬론)_김용세(0725~26)</t>
  </si>
  <si>
    <t>24 차세대 회의비(하계훈련)_길세기(0729)</t>
  </si>
  <si>
    <t>24 차세대 사업추진비(정보넷협의)_길세기(0718)</t>
  </si>
  <si>
    <t>24 차세대 회의비(하계훈련)_길세기(0719)</t>
  </si>
  <si>
    <t>24 차세대 사업추진비(바이애슬론협의)_김용세(0725)</t>
  </si>
  <si>
    <t>24 차세대 사업추진비(정보넷개선사항)_김용세(0722)</t>
  </si>
  <si>
    <t>24 차세대 회의비(4차채용)_김해선(0723)</t>
  </si>
  <si>
    <t>24 차세대 지급수수료(4차채용점검위수당)_조두현(0802)</t>
  </si>
  <si>
    <t>24 차세대 소모품비(사업운영)_조두현(0709)</t>
  </si>
  <si>
    <t>24 차세대 사업추진비(육상심리상담)_박성무(0730)</t>
  </si>
  <si>
    <t>24 차세대 사업추진비(육상심리상담)_유영남(0730)</t>
  </si>
  <si>
    <t>24 차세대 사업추진비(육상심리상담)_우영임(0730)</t>
  </si>
  <si>
    <t>24 차세대 국내여비(예천익산강진춘천)_유영남(0725~0803)</t>
  </si>
  <si>
    <t>24 차세대 국내여비(숙박/예천익산강진춘천)_유영남(0725~0802)</t>
  </si>
  <si>
    <t>24 차세대 국내여비(숙박/예천익산강진춘천)_유영남(0802~0803)</t>
  </si>
  <si>
    <t>24 차세대 국내여비(목포광주강진)_김남승,박선재,박성필(0728~0803)</t>
  </si>
  <si>
    <t>24 차세대 국내여비(육상익산)_사공혁,박영준(0730~31)</t>
  </si>
  <si>
    <t>24 차세대 국내여비(숙박/육상익산)_사공혁,박영준(0730~31)</t>
  </si>
  <si>
    <t>24 차세대 국내여비(익산강진춘천)_박성무,우영임(0729~0803)</t>
  </si>
  <si>
    <t>24 차세대 국내여비(숙박/목포광주강진)_김남승,박선재,박성필(0728~0801)</t>
  </si>
  <si>
    <t>24 차세대 국내여비(숙박/목포광주강진)_김남승,박선재,박성필(0801~0803)</t>
  </si>
  <si>
    <t>24 차세대 국내여비(숙박/익산강진춘천)_박성무,우영임(0729~0802)</t>
  </si>
  <si>
    <t>24 차세대 국내여비(숙박/익산강진춘천)_박성무,우영임(0802~0803)</t>
  </si>
  <si>
    <t>24 차세대 유류비(업무용차량)_조두현(7월)</t>
  </si>
  <si>
    <t>24 차세대 유류비(단기임차차량)_조두현(7월)</t>
  </si>
  <si>
    <t>24 차세대 국내여비(숙박/익산육상)_김진선,김광연,김재원(0729~30)</t>
  </si>
  <si>
    <t>24 차세대 국내여비(청송배드민턴)_김용세,최근욱(0801~02)</t>
  </si>
  <si>
    <t>24 차세대 국내여비(숙박/주유/청송배드민턴)_김용세,최근욱(0801~02)</t>
  </si>
  <si>
    <t>24 차세대 국내여비(청송배드민턴)_홍영표,김보겸,사공혁,유희수,박영준(0801~03)</t>
  </si>
  <si>
    <t>24 차세대 국내여비(숙박/청송배드민턴)_홍영표,김보겸,사공혁,유희수,박영준(0801~03)</t>
  </si>
  <si>
    <t>24 차세대 국내여비(춘천사격)_이민성(0802~03)</t>
  </si>
  <si>
    <t>24 차세대 국내여비(숙박/춘천사격)_이민성(0802~03)</t>
  </si>
  <si>
    <t>24 차세대 국내여비(청송배드민턴)_김용세외5명(0804~06)</t>
  </si>
  <si>
    <t>24 차세대 국내여비(숙박/청송배드민턴)_김용세외5명(0804~06)</t>
  </si>
  <si>
    <t>24 차세대 국내여비(춘천사격)_백다은,한승혜(0802~03)</t>
  </si>
  <si>
    <t>24 차세대 국내여비(숙박/춘천사격)_백다은,한승혜(0802~03)</t>
  </si>
  <si>
    <t>24 차세대 국내여비(춘천사격)_김진선,김광연,김재원(0802~03)</t>
  </si>
  <si>
    <t>24 차세대 국내여비(숙박/춘천사격)_김진선,김광연,김재원(0802~03)</t>
  </si>
  <si>
    <t>24 차세대 국내여비(강진펜싱)_홍영표,김보겸,사공혁,박영준(0805~07)</t>
  </si>
  <si>
    <t>24 차세대 국내여비(숙박/강진펜싱)_홍영표,김보겸,사공혁,박영준(0805~07)</t>
  </si>
  <si>
    <t>24 차세대 통신비(법인폰)_조두현(24년 7월분)</t>
  </si>
  <si>
    <t>24 차세대 임차료(정수기)_조두현(8월)</t>
  </si>
  <si>
    <t>24 차세대 국내여비(진천피겨)_김진선,김광연,김재원(0806~07)</t>
  </si>
  <si>
    <t>24 차세대 국내여비(숙박/진천피겨)_김진선,김광연,김재원(0806~07)</t>
  </si>
  <si>
    <t>24 차세대 국내여비(진천피겨)_이민성(0807~08)</t>
  </si>
  <si>
    <t>24 차세대 국내여비(숙박/진천피겨)_이민성(0807~08)</t>
  </si>
  <si>
    <t>24 차세대 국내여비(진천피겨)_백다은,유희수,한승혜(0807~08)</t>
  </si>
  <si>
    <t>24 차세대 국내여비(숙박/주유/진천피겨)_백다은,유희수,한승혜(0807~08)</t>
  </si>
  <si>
    <t>24 차세대 국내여비(양구역도)_박성무,이영은,최근욱(0807~09)</t>
  </si>
  <si>
    <t>24 차세대 국내여비(숙박/양구역도)_박성무,이영은,최근욱(0807~09)</t>
  </si>
  <si>
    <t>24 차세대 국내여비(해남근대5종)_홍영표,김재원,한승혜(0812~13)</t>
  </si>
  <si>
    <t>24 차세대 국내여비(숙박/해남근대5종)_홍영표,김재원,한승혜(0812~13)</t>
  </si>
  <si>
    <t>24 차세대 국내여비(양구진천)_김용세(0807~09)</t>
  </si>
  <si>
    <t>24 차세대 국내여비(진천테니스)_유영남,우영임(0808~09)</t>
  </si>
  <si>
    <t>24 차세대 국내여비(숙박/진천테니스)_유영남,우영임(0808~09)</t>
  </si>
  <si>
    <t>24 차세대 국내여비(용인농구)_김남승,박선재,박성필(0808~09)</t>
  </si>
  <si>
    <t>24 차세대 국내여비(숙박/용인농구)_김남승,박선재,박성필(0808~09)</t>
  </si>
  <si>
    <t>24 차세대 국내여비(횡성펜싱)_김남승,김광연,박선재,박성필(0810~11)</t>
  </si>
  <si>
    <t>24 차세대 국내여비(용인농구)_김남승,박선재,박성필(0812)</t>
  </si>
  <si>
    <t>24 차세대 국내여비(안성농구)_김남승,박선재,박성필(0814~15)</t>
  </si>
  <si>
    <t>24 차세대 국내여비(숙박/안성농구)_김남승,박선재,박성필(0814~15)</t>
  </si>
  <si>
    <t>24 차세대 국내여비(고창배드민턴)_김용세(0816~17)</t>
  </si>
  <si>
    <t>24 차세대 국내여비(숙박/주유/고창배드민턴)_김용세(0816~17)</t>
  </si>
  <si>
    <t>24 차세대 국내여비(고창배드민턴)_박성무,유영남,이영은,최근욱,우영임(0816~18)</t>
  </si>
  <si>
    <t>24 차세대 국내여비(숙박/고창배드민턴)_박성무,유영남,이영은,최근욱,우영임(0816~18)</t>
  </si>
  <si>
    <t>24 차세대 지급수수료(용달/배드민턴)_조두현(0801)</t>
  </si>
  <si>
    <t>24 차세대 소모품비(영상팀소모품)_조두현(0801)</t>
  </si>
  <si>
    <t>24 차세대 임차료(챗GPT)_조두현(8월 1차)</t>
  </si>
  <si>
    <t>24 차세대 국내여비(성남필드하키)_김남승,박선재,박성필(0805)</t>
  </si>
  <si>
    <t>24 차세대 국내여비(동국대농구)_김남승,박선재,박성필(0823)</t>
  </si>
  <si>
    <t>24 차세대 국내여비(평창바이애슬론)_김진선,김광연,김재원,조두현(0823~24)</t>
  </si>
  <si>
    <t>24 차세대 국내여비(숙박/평창바이애슬론)_김진선,김광연,김재원,조두현(0823~24)</t>
  </si>
  <si>
    <t>24 차세대 소모품비(기술케이블)_조두현(0805)</t>
  </si>
  <si>
    <t>24 심층연구(AI) 국내여비(부산스포츠과학센터)_윤장영훤(0810~11)</t>
  </si>
  <si>
    <t>24 차세대 국내여비(숙박/양구진천)_김용세(0807~09)</t>
  </si>
  <si>
    <t>24 심층연구(AI) 지급수수료(자료처리요원)_박상헌(2/3)</t>
  </si>
  <si>
    <t>24 차세대 사업추진비(배드민턴지원)_김용세(0805)</t>
  </si>
  <si>
    <t>24 차세대 회의비(청사이전협의)_길세기(0810)</t>
  </si>
  <si>
    <t>24 차세대 회의비(역학장비논의)_길세기(0823)</t>
  </si>
  <si>
    <t>24 심층연구(AI) 회의비(전문가자문)_박상헌(0819)</t>
  </si>
  <si>
    <t>24 차세대 사업추진비(역도협의)_김용세(0821)</t>
  </si>
  <si>
    <t>24 심층연구(AI) 국내여비(숙박/교통/부산스포츠과학센터)_윤장영훤(0810~11)</t>
  </si>
  <si>
    <t>24 차세대 사업추진비(훈련지원)_조두현(0808)</t>
  </si>
  <si>
    <t>24 차세대 소모품비(훈련지원)_조두현(0808)</t>
  </si>
  <si>
    <t>24 차세대 소모품비(청사이전)_조두현(0813)</t>
  </si>
  <si>
    <t>24 차세대 회의비(청사이전업무논의)_길세기(0810)</t>
  </si>
  <si>
    <t>24 차세대 시설장비유지비(4K카메라)_조두현(0808)</t>
  </si>
  <si>
    <t>24 차세대 소모품비(아크릴파티션)_조두현(0822)</t>
  </si>
  <si>
    <t>24 차세대 회의비(차세대장비)_길세기(0821)</t>
  </si>
  <si>
    <t>박상헌</t>
    <phoneticPr fontId="5" type="noConversion"/>
  </si>
  <si>
    <t>박상헌</t>
    <phoneticPr fontId="5" type="noConversion"/>
  </si>
  <si>
    <t>박상헌</t>
    <phoneticPr fontId="5" type="noConversion"/>
  </si>
  <si>
    <t>집행률</t>
    <phoneticPr fontId="5" type="noConversion"/>
  </si>
  <si>
    <t>사업경과율</t>
    <phoneticPr fontId="5" type="noConversion"/>
  </si>
  <si>
    <t>2024년 7월분 4대보험료 납부</t>
  </si>
  <si>
    <t>일용직 고용부담금</t>
    <phoneticPr fontId="5" type="noConversion"/>
  </si>
  <si>
    <t>집행률</t>
    <phoneticPr fontId="5" type="noConversion"/>
  </si>
  <si>
    <t>24 차세대 임차료(단기임차)_조두현(8월/1차)</t>
  </si>
  <si>
    <t>24 차세대 사업추진비(배드민턴선수상담)_최근욱(0818)</t>
  </si>
  <si>
    <t>24 차세대 사업추진비(배드민턴선수상담)_박성무(0818)</t>
  </si>
  <si>
    <t>24 차세대 사업추진비(배드민턴선수상담)_이영은(0818)</t>
  </si>
  <si>
    <t>24 차세대 사업추진비(배드민턴상담)_최근욱(0817)</t>
  </si>
  <si>
    <t>24 차세대 사업추진비(배드민턴상담)_박성무(0817)</t>
  </si>
  <si>
    <t>24 차세대 사업추진비(배드민턴상담)_유영남(0817)</t>
  </si>
  <si>
    <t>24 차세대 사업추진비(배드민턴상담)_이영은(0817)</t>
  </si>
  <si>
    <t>24 심층연구(심리경향성) 소모품(심층연구)_김용세(0822)</t>
  </si>
  <si>
    <t>24 차세대 지급수수료(모니터수리)_조두현(0829)</t>
  </si>
  <si>
    <t>24 차세대 통신비(등기/대한체육회)_조두현(8월/2차)</t>
  </si>
  <si>
    <t>2024년 8월 주민세(종업원분) 납부</t>
  </si>
  <si>
    <t>24 차세대 지급수수료(저작권등록 2건)_조두현(0829)</t>
  </si>
  <si>
    <t>2024년 9월 부서당경비 지급(차세대)</t>
  </si>
  <si>
    <t>24 차세대 회의비(심층연구)_길세기(0903)</t>
  </si>
  <si>
    <t>24 차세대 사업추진비(배드민턴상담)_우영임(0818)</t>
  </si>
  <si>
    <t>24 차세대 국내여비(주유/양구진천)_김용세(0808)</t>
  </si>
  <si>
    <t>24 심층연구(AI) 회의비(전문가회의)_박상헌(0827)</t>
  </si>
  <si>
    <t>24 차세대 지급수수료(다이렉트센드)_조두현(0826)</t>
  </si>
  <si>
    <t>24 차세대 지급수수료(카메라가방)_조두현(0827)</t>
  </si>
  <si>
    <t>2024년 08월 정기급여(한국스포츠정책과학원) - 지원직·단기지원직</t>
  </si>
  <si>
    <t>2024년 8월분 4대보험료 납부</t>
  </si>
  <si>
    <t>24 차세대 소모품비(청사이전)_조두현(0827)</t>
  </si>
  <si>
    <t>24 차세대 유류비(단기임차차량)_조두현(8월)</t>
  </si>
  <si>
    <t>24 차세대 통신비(무전기 전파사용료)_조두현(2분기)</t>
  </si>
  <si>
    <t>24 차세대 유류비(업무용차량)_조두현(8월)</t>
  </si>
  <si>
    <t>김용세</t>
    <phoneticPr fontId="5" type="noConversion"/>
  </si>
  <si>
    <t>박상헌</t>
    <phoneticPr fontId="5" type="noConversion"/>
  </si>
  <si>
    <t>박원일</t>
    <phoneticPr fontId="5" type="noConversion"/>
  </si>
  <si>
    <t>지급수수료</t>
    <phoneticPr fontId="5" type="noConversion"/>
  </si>
  <si>
    <t>24 차세대 회의비(보조금)_김해선(0906)</t>
  </si>
  <si>
    <t>24 차세대 지급수수료(차량자기부담금)_조두현(0903)</t>
  </si>
  <si>
    <t>24 심층연구(AI) 지급수수료(공동연구수당)_박상헌(3/3)</t>
  </si>
  <si>
    <t>24 차세대 국내여비(상명고농구)_김남승,박선재,박성필(0907)</t>
  </si>
  <si>
    <t>24 차세대 회의비(예산)_길세기(0911)</t>
  </si>
  <si>
    <t>24 차세대 회의비(채용)_김해선(0912)</t>
  </si>
  <si>
    <t>24 차세대 임차료(정수기)_조두현(9월)</t>
  </si>
  <si>
    <t>24 차세대 임차료(정보넷팀뷰어)_조두현(0913)</t>
  </si>
  <si>
    <t>24 차세대 임차료(단기임차)_조두현(9월/2차)</t>
  </si>
  <si>
    <t>24 차세대 국내여비(춘천테니스)_김광연,김재원(0919~22)</t>
  </si>
  <si>
    <t>24 차세대 국내여비(숙박/춘천테니스)_김광연,김재원(0919~22)</t>
  </si>
  <si>
    <t>24 차세대 국내여비(춘천테니스)_김진선(0920~22)</t>
  </si>
  <si>
    <t>24 차세대 국내여비(숙박/주유/춘천테니스)_김진선(0920~22)</t>
  </si>
  <si>
    <t>24 차세대홍보비(홍보물품)_김해선(0925)</t>
  </si>
  <si>
    <t>24 차세대 국내여비(춘천테니스)_박선재(0919~20)</t>
  </si>
  <si>
    <t>24 차세대 국내여비(숙박/춘천테니스)_박선재(0919~20)</t>
  </si>
  <si>
    <t>24 차세대 국내여비(양구펜싱)_박선재(0923~24)</t>
  </si>
  <si>
    <t>24 차세대 국내여비(숙박/양구펜싱)_박선재(0923~24)</t>
  </si>
  <si>
    <t>24 차세대 국내여비(테니스펜싱)_김남승,박성필(0919~24)</t>
  </si>
  <si>
    <t>24 차세대 국내여비(숙박/테니스펜싱)_김남승,박성필(0919~24)</t>
  </si>
  <si>
    <t>24 차세대 국내여비(펜싱양구)_박성무,홍영표(0923~24)</t>
  </si>
  <si>
    <t>24 차세대 국내여비(숙박/펜싱양구)_박성무,홍영표(0923~24)</t>
  </si>
  <si>
    <t>24 차세대 통신비(등기/대한체육회)_조두현(9월/3차)</t>
  </si>
  <si>
    <t>24 차세대 임차료(챗GPT)_조두현(9월 2차)</t>
  </si>
  <si>
    <t>24 차세대 소모품비(저장매체)_조두현(0919)</t>
  </si>
  <si>
    <t>2024년 9월 주민세(종업원분) 납부</t>
  </si>
  <si>
    <t>24 차세대 사업추진비(훈련지원)_조두현(0919)</t>
  </si>
  <si>
    <t>24 차세대 소모품비(훈련지원)_조두현(0919)</t>
  </si>
  <si>
    <t>24 차세대 지급수수료(저작권 2건)_조두현(0923)</t>
  </si>
  <si>
    <t>24 차세대 회의비_길세기(0930)</t>
  </si>
  <si>
    <t>2024년 09월 정기급여(한국스포츠정책과학원) - 지원직·단기지원직</t>
  </si>
  <si>
    <t>2024년 9월분 4대보험료 납부</t>
  </si>
  <si>
    <t>24 차세대 유류비(업무용차량)_조두현(9월)</t>
  </si>
  <si>
    <t>24 차세대 사업추진비(지도자협의)_김진선(0927)</t>
  </si>
  <si>
    <t>24 차세대 회의비(정보넷관리)_김해선(0926)</t>
  </si>
  <si>
    <t>24 심층연구(심리가이드북) 회의비(공동연구진회의)_김영숙(0930)</t>
  </si>
  <si>
    <t>2024년 9월 복지포인트 대금지급(보조금-차세대-지원직)</t>
  </si>
  <si>
    <t>김회훈</t>
  </si>
  <si>
    <t>24 심층연구(AI) 지급수수료(자료처리요원)_박상헌(3/3)</t>
  </si>
  <si>
    <t>24 차세대 지급수수료(체력역량강화)_박원일(1차)</t>
  </si>
  <si>
    <t>24 차세대 지급수수료(체력역량강화)_박원일(2차)</t>
  </si>
  <si>
    <t>24 차세대 국내여비(태릉스피드)_김진선,김재원,박선재,박성필,조두현(1001)</t>
  </si>
  <si>
    <t>2024년 10월 부서당경비 지급(차세대)</t>
  </si>
  <si>
    <t>김영숙</t>
    <phoneticPr fontId="5" type="noConversion"/>
  </si>
  <si>
    <t>박상헌</t>
    <phoneticPr fontId="5" type="noConversion"/>
  </si>
  <si>
    <t>24 차세대 회의비(심층연구중간보고)_조두현(1007)</t>
  </si>
  <si>
    <t>24 차세대 소모품비(심층연구중간보고/현수막)_조두현(1007)</t>
  </si>
  <si>
    <t>24 차세대 도서인쇄비(심층연구중간보고)_조두현(1007)</t>
  </si>
  <si>
    <t>24 차세대 소모품비(사업운영)_조두현(1002)</t>
  </si>
  <si>
    <t>24 차세대 임차료(공기청정기)_조두현(9월/1차)</t>
  </si>
  <si>
    <t>24 차세대 도서인쇄비(MS오피스)_조두현(1002)</t>
  </si>
  <si>
    <t>24 차세대 지급수수료(차량관리)_조두현(1017)</t>
  </si>
  <si>
    <t>24 차세대 회의비(간담회)_길세기(1018)</t>
  </si>
  <si>
    <t>24 차세대 회의비(현장지원)_길세기(1021)</t>
  </si>
  <si>
    <t>24 심층연구(심리경향성) 회의비(업무협의)_김용세(1002)</t>
  </si>
  <si>
    <t>24 차세대 회의비(심리회의)_김용세(1010)</t>
  </si>
  <si>
    <t>24 심층연구(AI) 회의비(프로그램개발)_박상헌(1011)</t>
  </si>
  <si>
    <t>24 차세대 국내여비(익산완주)_김남승,박선재,박성필(1020~24)</t>
  </si>
  <si>
    <t>24 차세대 국내여비(숙박/익산완주)_김남승,박선재,박성필(1020~24)</t>
  </si>
  <si>
    <t>24 차세대 국내여비(익산펜싱)_유희수,박영준(1020~25)</t>
  </si>
  <si>
    <t>24 차세대 국내여비(대중교통/익산펜싱)_유희수,박영준(1020~25)</t>
  </si>
  <si>
    <t>24 차세대 국내여비(숙박/익산펜싱)_유희수,박영준(1020~25)</t>
  </si>
  <si>
    <t>24 차세대 국내여비(익산펜싱)_박성무,유영남,이영은,최근욱(1021~24)</t>
  </si>
  <si>
    <t>24 차세대 국내여비(숙박/익산펜싱)_박성무,유영남,이영은,최근욱(1021~24)</t>
  </si>
  <si>
    <t>24 차세대 임차료(정수기)_조두현(10월)</t>
  </si>
  <si>
    <t>박상헌</t>
    <phoneticPr fontId="5" type="noConversion"/>
  </si>
  <si>
    <t>김용세</t>
    <phoneticPr fontId="5" type="noConversion"/>
  </si>
  <si>
    <t>24 차세대 사업추진비(장비설비)_길세기(1016)</t>
    <phoneticPr fontId="5" type="noConversion"/>
  </si>
  <si>
    <t>24 차세대 사업추진비(확대방안)_길세기(1017)</t>
    <phoneticPr fontId="5" type="noConversion"/>
  </si>
  <si>
    <t>24 차세대 사업추진비(토크콘서트)_박원일(1024)</t>
    <phoneticPr fontId="5" type="noConversion"/>
  </si>
  <si>
    <t>24 차세대 사업추진비(심리상담펜싱)_박성무(1022)</t>
  </si>
  <si>
    <t>24 차세대 사업추진비(심리상담펜싱)_이영은(1022)</t>
  </si>
  <si>
    <t>24 차세대 사업추진비(심리상담펜싱)_유영남(1023)</t>
  </si>
  <si>
    <t>24 차세대 사업추진비(심리상담펜싱)_이영은(1023)</t>
  </si>
  <si>
    <t>24 차세대 사업추진비(심리상담펜싱)_박성무(1023)</t>
  </si>
  <si>
    <t>24 차세대 회의비(지도자협의)_조두현(1004)</t>
  </si>
  <si>
    <t>2024년 11월 부서당경비 지급(차세대)</t>
  </si>
  <si>
    <t>24 차세대 국내여비(익산펜싱)_이민성(1020~29)</t>
  </si>
  <si>
    <t>24 차세대 국내여비(익산광주)_홍영표(1020~30)</t>
  </si>
  <si>
    <t>24 차세대 지급수수료(6차재공고채용수당)_김해선(1104)</t>
  </si>
  <si>
    <t>2024년 10월 주민세(종업원분) 납부</t>
  </si>
  <si>
    <t>24 차세대 국내여비(평창바이애슬론)_김진선,김재원,조두현(1023)</t>
  </si>
  <si>
    <t>24 차세대 국내여비(익산광주)_백다은,사공혁,한승혜(1025~31)</t>
  </si>
  <si>
    <t>24 차세대 국내여비(숙소/교통/익산광주)_백다은,사공혁,한승혜(1025~31)</t>
  </si>
  <si>
    <t>24 차세대 통신비(등기/대한체육회)_조두현(10월/4차)</t>
  </si>
  <si>
    <t>24 차세대 임차료(챗GPT)_조두현(10월 3차)</t>
  </si>
  <si>
    <t>24 차세대 국내여비(숙소/교통/익산펜싱)_이민성(1020~29)</t>
  </si>
  <si>
    <t>24 차세대 국내여비(숙박/교통/익산광주)_홍영표(1020~30</t>
  </si>
  <si>
    <t>24 차세대 도서인쇄비(백서)_조두현(1104)</t>
  </si>
  <si>
    <t>24 차세대 국내여비(아산필드하키)_김남승,박선재,박성필(1030~31)</t>
  </si>
  <si>
    <t>24 심층연구(근골격계) 지급수수료(채용)_박원일(1030)</t>
  </si>
  <si>
    <t>24 차세대 회의비(기술영상)_박상헌(1025)</t>
  </si>
  <si>
    <t>24 차세대 회의비(정보넷관리)_김해선(1030)</t>
  </si>
  <si>
    <t>24 심층연구(AI) 소모품비(연구관리)_박상헌(1031)</t>
  </si>
  <si>
    <t>24 심층연구(AI) 회의비(연구관리)_박상헌(1030)</t>
  </si>
  <si>
    <t>24 차세대 회의비(체력팀)_박원일(1018)</t>
  </si>
  <si>
    <t>24 차세대 사업추진비(선수지원)_조두현(1028)</t>
  </si>
  <si>
    <t>24 차세대 사업추진비(지도자협의)_김진선(1031)</t>
  </si>
  <si>
    <t>24 차세대 사업추진비(지도자협의)_김진선(1101)</t>
  </si>
  <si>
    <t>24 차세대 국내여비(숙소/아산필드하키)_김남승,박선재,박성필(1030~31)</t>
  </si>
  <si>
    <t>24 차세대 제세공과금(인지세/백서)_조두현(1029)</t>
  </si>
  <si>
    <t xml:space="preserve">2024년 10월 복지포인트 대금지급(보조금-차세대)  </t>
  </si>
  <si>
    <t>24 차세대 국내여비(익산펜싱)_김용세(1021)</t>
  </si>
  <si>
    <t>24 차세대 국내여비(주유/익산펜싱)_김용세(1021)</t>
  </si>
  <si>
    <t>2024년 10월 정기급여(한국스포츠정책과학원) - 지원직·단기지원직</t>
  </si>
  <si>
    <t>24 차세대 회의비(6차채용)_조두현(1028)</t>
  </si>
  <si>
    <t>2024년 10월분 4대보험료 납부</t>
  </si>
  <si>
    <t>박상헌</t>
    <phoneticPr fontId="5" type="noConversion"/>
  </si>
  <si>
    <t>김영숙</t>
    <phoneticPr fontId="5" type="noConversion"/>
  </si>
  <si>
    <t>24 차세대 국내여비(태릉스케이트)_김진선 외5명(1101)</t>
  </si>
  <si>
    <t>24 차세대 국내여비(태릉스케이트)_김진선 외5명(1031)</t>
  </si>
  <si>
    <t>24 차세대 유류비(업무용차량)_조두현(10월)</t>
  </si>
  <si>
    <t>24 심층연구(심리가이드북) 지급수수료(공동연구수당)_김영숙(3/3)</t>
  </si>
  <si>
    <t>김영숙</t>
    <phoneticPr fontId="5" type="noConversion"/>
  </si>
  <si>
    <t xml:space="preserve">한국스포츠과학원 가족친화 체육활동 물품 구매비용 지급(차세대) </t>
  </si>
  <si>
    <t>24 차세대 임차료(공기청정기)_조두현(10월/2차)</t>
  </si>
  <si>
    <t>24 차세대 임차료(단기노트북)_조두현(10월/1차)</t>
  </si>
  <si>
    <t>24 차세대 지급수수료(저작권 1건)_조두현(1101)</t>
  </si>
  <si>
    <t>24 심층연구(근골격계) 소모품비(연구관리)_박원일(1112)</t>
  </si>
  <si>
    <t>24 차세대 사업추진비(토크콘서트)_김해선(1107)</t>
  </si>
  <si>
    <t>24 차세대 국내여비(성남필드하키)_김남승,박선재,박성필(1112)</t>
  </si>
  <si>
    <t>24 차세대 국내여비(성남필드하키)_김남승,박선재,박성필(1114)</t>
  </si>
  <si>
    <t>24 차세대 국내여비(성남필드하키)_김남승,박선재,박성필(1116)</t>
  </si>
  <si>
    <t>24 차세대 국내여비(성남필드하키)_김남승,박선재,박성필(1117)</t>
  </si>
  <si>
    <t>24 차세대 소모품비(사업운영)_조두현(1113)</t>
  </si>
  <si>
    <t>24 차세대 국외업무여비(영상팀일비)-박선재,박성필(11.19)</t>
  </si>
  <si>
    <t>24 차세대 회의비(인력)_길세기(1119)</t>
  </si>
  <si>
    <t>24 차세대 회의비(체력)_길세기(1106)</t>
  </si>
  <si>
    <t>24 차세대 국외업무여비(영상팀일비)_박성필(11.22)</t>
  </si>
  <si>
    <t>국외출장-카타르 도하-박성무 외 1명(2024.12.19~2024.12.26)-대회참가</t>
  </si>
  <si>
    <t>24 차세대 국내여비(성남필드하키)_김남승,박선재(1119)</t>
  </si>
  <si>
    <t>24 차세대 국내여비(무주바이애슬론)_김진선외4명(1118~19)</t>
  </si>
  <si>
    <t>24 차세대 국내여비(숙박/무주바이애슬론)_김진선외4명(1118~19)</t>
  </si>
  <si>
    <t>24 차세대 국내여비(세종문체부)_길세기(1118)</t>
  </si>
  <si>
    <t>24 차세대 국내여비(교통/세종문체부)_길세기(1118)</t>
  </si>
  <si>
    <t>24 차세대 국내여비(수영춘천)_박성무,홍영표(1120~21)</t>
  </si>
  <si>
    <t>24 차세대 국내여비(숙박/수영춘천)_박성무,홍영표(1120~21)</t>
  </si>
  <si>
    <t>24 차세대 지급수수료(알림톡)_조두현(1118)</t>
  </si>
  <si>
    <t>24 심층연구(AI) 소모품비(연구실)_박상헌(1118)</t>
  </si>
  <si>
    <t>24 차세대 지급수수료(저작권 2건)_조두현(1118)</t>
  </si>
  <si>
    <t>24 차세대 소모품비(영상장비)_조두현(1118)</t>
  </si>
  <si>
    <t>24 차세대 소모품비(기술장비)_조두현(1108)</t>
  </si>
  <si>
    <t>24 차세대 통신비(무전기 전파사용료)_조두현(3분기)</t>
  </si>
  <si>
    <t>2024년 12월 부서당경비 지급(차세대)</t>
  </si>
  <si>
    <t>24 차세대 회의비(예산변경)_길세기(241121)</t>
  </si>
  <si>
    <t>24 차세대 회의비(콘서트점검)_박상헌(241122)</t>
  </si>
  <si>
    <t>24 차세대 회의비(토크콘서트)_김용세(241130)</t>
  </si>
  <si>
    <t>24 차세대 임차료(정수기)_조두현(11월)</t>
  </si>
  <si>
    <t>2024년 11월 주민세(종업원분) 납부</t>
  </si>
  <si>
    <t>24 차세대 지급수수료(7차채용수당)_김해선(1127)</t>
  </si>
  <si>
    <t>24 차세대 회의비(7차면접)_김해선(1121)</t>
  </si>
  <si>
    <t>24 차세대 임차료(챗GPT)_조두현(11월 4차)</t>
  </si>
  <si>
    <t>24 차세대 통신비(등기/대한체육회)_조두현(11월/5차)</t>
  </si>
  <si>
    <t>24 차세대 도서인쇄비(비디오스트리밍)_기술(1112)</t>
  </si>
  <si>
    <t>24 차세대 소모품비(영사장비)_조두현(1127)</t>
  </si>
  <si>
    <t>24 차세대 지급수수료(토크콘서트주차)_김해선(1128)</t>
  </si>
  <si>
    <t>24 차세대 사업추진비(정보넷고도화/체력)_조두현(1104)</t>
  </si>
  <si>
    <t>24 차세대 사업추진비(정보넷고도화/심리)_조두현(1106)</t>
  </si>
  <si>
    <t>24 차세대 사업추진비(정보넷고도화/기술영상)_조두현(1107)</t>
  </si>
  <si>
    <t>24 차세대 사업추진비(지도자협의)_김용세(1106)</t>
  </si>
  <si>
    <t>24 차세대 사업추진비(훈련지원)_조두현(1129)</t>
  </si>
  <si>
    <t>24 차세대 회의비(25년 계획)_길세기(241120)</t>
  </si>
  <si>
    <t>24 차세대 국외업무여비(카타르역도)_박성무,김광연(1129)</t>
  </si>
  <si>
    <t>24 차세대 사업추진비(정보넷고도화)_조두현(1119)</t>
  </si>
  <si>
    <t>24 차세대 사업추진비(심리상담필드하키)_이영은(1127)</t>
  </si>
  <si>
    <t>24 차세대 사업추진비(심리상담필드하키)_이영은(1129)</t>
  </si>
  <si>
    <t>24 차세대 사업추진비(토크콘서트건국대협의)_조두현(1130)</t>
  </si>
  <si>
    <t>24 차세대 사업추진비(결과보고토크콘서트)_조두현(1130)</t>
  </si>
  <si>
    <t>24 차세대 지급수수료(단체복교환택배)_김해선(1120)</t>
  </si>
  <si>
    <t>24 차세대 지급수수료(단체복교환택배)_조두현(1202)</t>
  </si>
  <si>
    <t>24 차세대 사업추진비(정보넷고도화)_조두현(1129)</t>
  </si>
  <si>
    <t>24 차세대 임차료(단기노트북)_조두현(11월/2차)</t>
  </si>
  <si>
    <t>24 차세대 임차료(공기청정기)_조두현(11월/3차)</t>
  </si>
  <si>
    <t>2024년 11월 정기급여(한국스포츠정책과학원) - 지원직·단기지원직</t>
  </si>
  <si>
    <t>2024년 11월분 4대보험료 납부</t>
  </si>
  <si>
    <t>24 차세대 회의비(보조금)_길세기(241204)</t>
  </si>
  <si>
    <t xml:space="preserve">2024년 11월 복지포인트 대금 지급(보조금-차세대) </t>
  </si>
  <si>
    <t>24 차세대 회의비(기술영상)_박상헌(1113)</t>
  </si>
  <si>
    <t>24 차세대 지급수수료(기술자료처리요원)_박상헌(11월)</t>
  </si>
  <si>
    <t>24 차세대 유류비(업무용차량)_조두현(11월)</t>
  </si>
  <si>
    <t>24 심층연구(근골격계) 지급수수료(공동연구수당)_박원일(1/3)</t>
  </si>
  <si>
    <t>24 심층연구(심리경향성) 지급수수료(공동연구수당)_김용세(3/3)</t>
  </si>
  <si>
    <t>24 차세대 임차료(단기임차)_조두현(11월/1차)</t>
  </si>
  <si>
    <t>박원일</t>
  </si>
  <si>
    <t>박원일</t>
    <phoneticPr fontId="5" type="noConversion"/>
  </si>
  <si>
    <t>박상헌</t>
    <phoneticPr fontId="5" type="noConversion"/>
  </si>
  <si>
    <t>박원일</t>
    <phoneticPr fontId="5" type="noConversion"/>
  </si>
  <si>
    <t>김용세</t>
    <phoneticPr fontId="5" type="noConversion"/>
  </si>
  <si>
    <t>24 심층연구(근골격계) 회의비(자문회의)_박원일(0603)</t>
  </si>
  <si>
    <t>24 심층연구(근골격계) 지급수수료(채용수당)_박원일(0802)</t>
  </si>
  <si>
    <t>24 차세대 국내여비(숙박/복싱충북체고)_김진선,김광연,김재원,최근욱(1203~04)</t>
  </si>
  <si>
    <t>24 차세대 피복비(동계 단체복)_조두현(1127)</t>
  </si>
  <si>
    <t>24 차세대 임차료(업무용차량)_조두현(8개월분)</t>
  </si>
  <si>
    <t>24 심층연구(심리가이드북) 지급수수료(자료처리요원)_김영숙</t>
  </si>
  <si>
    <t>24 심층연구(심리가이드북) 지급수수료(자문회의)_김영숙</t>
  </si>
  <si>
    <t>24 차세대 지급수수료(심층연구발표회)_김해선(1218)</t>
  </si>
  <si>
    <t xml:space="preserve">2024년 KSPO 종합건강검진 비용 지급(보조금-차세대) </t>
  </si>
  <si>
    <t>24 심층연구(심리경향성) 지급수수료(자문회의)_김용세</t>
  </si>
  <si>
    <t>24 심층연구(근골격계) 지급수수료(자문위원)_박원일(1,2차)</t>
  </si>
  <si>
    <t>24 차세대 행사비(토크콘서트)_조두현)(24사업)</t>
  </si>
  <si>
    <t>24 차세대 지급수수료(단체복마킹)_조두현(동계)</t>
  </si>
  <si>
    <t>24 차세대 임차료(정수기)_조두현(12월)</t>
  </si>
  <si>
    <t>24 심층연구(AI) 국내여비(자문회의)_길세기,조영현,박원일(1213)</t>
  </si>
  <si>
    <t>24 심층연구(AI) 국내여비(교통/자문회의)_길세기(1213)</t>
  </si>
  <si>
    <t>24 차세대 국내여비(펜싱진천)_박성무,이영은(1209~11)</t>
  </si>
  <si>
    <t>24 차세대 국내여비(숙박/펜싱진천)_박성무,이영은(1209~11)</t>
  </si>
  <si>
    <t>24 차세대 회의비(심층연구과제결과보고)_길세기(1218)</t>
  </si>
  <si>
    <t>24 차세대 국내여비(태권도꿈나무)_박성무,이영은,최근욱,현하경(1212~14)</t>
  </si>
  <si>
    <t>24 차세대 국내여비(숙박/태권도꿈나무)_박성무,이영은,최근욱,현하경(1212~14)</t>
  </si>
  <si>
    <t>24 차세대 국내여비(진천펜싱)_유영남(1209~13)</t>
  </si>
  <si>
    <t>24 차세대 국내여비(숙박/진천펜싱)_유영남(1209~13)</t>
  </si>
  <si>
    <t>24 차세대 국내여비(진천펜싱)_홍영표,이민성,황주영(1209~13)</t>
  </si>
  <si>
    <t>24 차세대 국내여비(숙박/진천펜싱)_홍영표,이민성,황주영(1209~13)</t>
  </si>
  <si>
    <t>24 차세대 국내여비(무주바이애슬론)_한승혜,박영준(1212~13)</t>
  </si>
  <si>
    <t>24 차세대 국내여비(숙박/무주바이애슬론)_한승혜,박영준(1212~13)</t>
  </si>
  <si>
    <t>24 심층연구(심리가이드북) 소모품비(연구)_김영숙(1202)</t>
  </si>
  <si>
    <t>24 차세대 지급수수료(다이렉트센드)_조두현(1202)</t>
  </si>
  <si>
    <t>24 차세대 사업추진비(생수)_조두현(1203)</t>
  </si>
  <si>
    <t>24 차세대 소모품비(체력지원)_조두현(1204)</t>
  </si>
  <si>
    <t>24 차세대 국외업무여비(보험/카타르역도)_박성무,김광연(1129)</t>
  </si>
  <si>
    <t>24 차세대 지급수수료(단체복마킹택배)_조두현(1206)</t>
  </si>
  <si>
    <t>24 차세대 사업추진비(체력지원)_조두현(1210)</t>
  </si>
  <si>
    <t>24 심층연구(AI) 소모품비(외장하드)_박상헌(1216)</t>
  </si>
  <si>
    <t>24 차세대 임차료(챗GPT)_조두현(12월 5차)</t>
  </si>
  <si>
    <t>24 차세대 사업추진비(심리상담태권도)_박성무(1212)</t>
  </si>
  <si>
    <t>24 차세대 사업추진비(심리상담태권도)_최근욱(1212)</t>
  </si>
  <si>
    <t>24 차세대 사업추진비(심리상담태권도)_이영은(1212)</t>
  </si>
  <si>
    <t>24 차세대 사업추진비(심리상담태권도)_이영은(1213)</t>
  </si>
  <si>
    <t>24 차세대 소모품비(사무업무)_조두현(1211)</t>
  </si>
  <si>
    <t>24 차세대 지급수수료(선불하이패스)_조두현(1211)</t>
  </si>
  <si>
    <t>24 차세대 국내여비(숙박/청주스쿼시)_홍영표외4명(1221~22)</t>
  </si>
  <si>
    <t>24 차세대 일용직비급여성비용(대화의시간)_조두현(2차)</t>
  </si>
  <si>
    <t>24 차세대 지급수수료(구글드라이브)_조두현(12월1차)</t>
  </si>
  <si>
    <t>24 차세대 소모품비(현수막/심층연구과제결과보고)_조두현(1218)</t>
  </si>
  <si>
    <t>24 차세대 도서인쇄비(책자/심층연구과제결과보고)_조두현(1218)</t>
  </si>
  <si>
    <t>24 차세대 사업추진비(선수지원물품)_조두현(1218)</t>
  </si>
  <si>
    <t>24 차세대 국내여비(숙박/광주근대5종)_홍영표,한승혜,황주영(1219~20)</t>
  </si>
  <si>
    <t>24 차세대 임차료(공기청정기)_조두현(12월/4차)</t>
  </si>
  <si>
    <t>24 차세대 임차료(단기노트북)_조두현(12월/3차)</t>
  </si>
  <si>
    <t>24 차세대 임차료(단기임차)_조두현(12월/2차)</t>
  </si>
  <si>
    <t>24 심층연구(심리가이드북) 도서인쇄비(책자)_김영숙(1219)</t>
  </si>
  <si>
    <t>24 차세대 유류비(단기임차)_조두현(12월)</t>
  </si>
  <si>
    <t>24 차세대 유류비(업무용차량)_조두현(12월)</t>
  </si>
  <si>
    <t>2024년도 퇴직급여충당금 추가설정</t>
  </si>
  <si>
    <t>24 차세대 소모품비(구매)_조두현(1218)</t>
  </si>
  <si>
    <t>24 차세대 국내여비(광주근대5종)_홍영표,한승혜,황주영(1219~20)</t>
  </si>
  <si>
    <t>24 차세대 국내여비(청주스쿼시)_홍영표외4명(1221~22)</t>
  </si>
  <si>
    <t>김영숙</t>
    <phoneticPr fontId="5" type="noConversion"/>
  </si>
  <si>
    <t>김용세</t>
    <phoneticPr fontId="5" type="noConversion"/>
  </si>
  <si>
    <t>박원일</t>
    <phoneticPr fontId="5" type="noConversion"/>
  </si>
  <si>
    <t>박상헌</t>
    <phoneticPr fontId="5" type="noConversion"/>
  </si>
  <si>
    <t>김영숙</t>
    <phoneticPr fontId="5" type="noConversion"/>
  </si>
  <si>
    <t>박상헌</t>
    <phoneticPr fontId="5" type="noConversion"/>
  </si>
  <si>
    <t>김영숙</t>
    <phoneticPr fontId="5" type="noConversion"/>
  </si>
  <si>
    <t>24 심층연구(근골격계) 지급수수료(공동연구수당)_박원일(2/3)</t>
  </si>
  <si>
    <t>2024년 12월 정기급여(한국스포츠정책과학원) - 지원직·단기지원직</t>
  </si>
  <si>
    <t>2024년 12월분 4대보험료 납부</t>
  </si>
  <si>
    <t>2024년 12월 주민세(종업원분) 납부</t>
  </si>
  <si>
    <t>2024년 07월 정기급여(한국스포츠정책과학원) - 지원직·단기지원직</t>
    <phoneticPr fontId="5" type="noConversion"/>
  </si>
  <si>
    <t>2025년 1월 부서당경비 지급</t>
  </si>
  <si>
    <t>24 차세대 국내여비(익산펜싱)_홍영표,백다은,박영준,이민성,황주영(0131~0207)</t>
  </si>
  <si>
    <t>24 차세대 국내여비(펜싱익산)_박성무,현하경(0131~0203)</t>
  </si>
  <si>
    <t>24 차세대 국내여비(역도화성)_박성무,최근욱,현하경(0205~07)</t>
  </si>
  <si>
    <t>24 차세대 지급수수료(용달)_조두현(0110~13)</t>
  </si>
  <si>
    <t>24 심층연구(근골격계) 지급수수료(자료처리요원)_박원일</t>
  </si>
  <si>
    <t>24 차세대 시설장비유지비(인바디)_조두현(0115)</t>
  </si>
  <si>
    <t>24 차세대 소모품비(외장하드)_조두현(0116)</t>
  </si>
  <si>
    <t>24 심층연구(근골격계) 지급수수료(공동연구수당)_박원일(3/3)</t>
  </si>
  <si>
    <t>24 차세대 소모품비(영상장비)_조두현(0122)</t>
  </si>
  <si>
    <t>24 차세대 소모품비(영상장비)_조두현(0113)</t>
  </si>
  <si>
    <t>24 심층연구(근골격계) 지급수수료(자문위원)_박원일(3차)</t>
  </si>
  <si>
    <t>24 차세대 소모품비(영상장비)_조두현(0107)</t>
  </si>
  <si>
    <t>24 차세대 행사비(성과공유회)_조두현(0123)</t>
  </si>
  <si>
    <t>24 차세대 도서인쇄비(성과공유회)_조두현(0120)</t>
  </si>
  <si>
    <t>24 차세대 국내여비(익산펜싱)_김용세(0131)</t>
  </si>
  <si>
    <t>24 차세대 국내여비(익산펜싱)_최근욱(0201~03)</t>
  </si>
  <si>
    <t>24 차세대 국내여비(익산펜싱)_김남승,박선재,박성필(0203~05)</t>
  </si>
  <si>
    <t>24 차세대 국내여비(익산펜싱)_박상헌(0204)</t>
  </si>
  <si>
    <t>24 차세대 국내여비(역도화성)_김진선,김광연,김재원(0205~07)</t>
  </si>
  <si>
    <t>24 차세대 국내여비(숙박/나주사격)_이영은(0109~10)</t>
  </si>
  <si>
    <t>24 차세대 국내여비(나주사격)_이영은(0109~10)</t>
  </si>
  <si>
    <t>24 차세대 국내여비(숙박/나주사격)_박성무,유영남,최근욱,현하경(0109~11)</t>
  </si>
  <si>
    <t>24 차세대 국내여비(나주사격)_박성무,유영남,최근욱,현하경(0109~11)</t>
  </si>
  <si>
    <t>24 차세대 국내여비(숙박/육상)_김남승,김진선,김광연,김재원(0107~11)</t>
  </si>
  <si>
    <t>24 차세대 국내여비(육상)_김남승,김진선,김광연,김재원(0107~11)</t>
  </si>
  <si>
    <t>24 차세대 국내여비(심리충남대)_박성무,유영남,이영은,최근욱,현하경(0102~03)</t>
  </si>
  <si>
    <t>24 차세대 국내여비(숙박/심리충남대)_최근욱,현하경(0102~03)</t>
  </si>
  <si>
    <t>24 차세대 국내여비(배드민턴고창)_백다은외5명(0110~13)</t>
  </si>
  <si>
    <t>24 차세대 국내여비(숙박/배드민턴고창)_백다은외5명(0110~13)</t>
  </si>
  <si>
    <t>24 차세대 국내여비(배드민턴고창)_박원일(0110~11)</t>
  </si>
  <si>
    <t>24 차세대 국내여비(숙박/배드민턴고창)_박원일(0110~11)</t>
  </si>
  <si>
    <t>24 차세대 국내여비(근대5종해남)_박영준,서지수(0114~15)</t>
  </si>
  <si>
    <t>24 차세대 국내여비(근대5종해남)_박원일(0114~15)</t>
  </si>
  <si>
    <t>24 차세대 국내여비(숙박/근대5종해남)_박원일,박영준,서지수(0114~15)</t>
  </si>
  <si>
    <t>24 차세대 국내여비(배드민턴고창)_유영남,이영은(0114~15)</t>
  </si>
  <si>
    <t>24 차세대 국내여비(숙박/배드민턴고창)_유영남,이영은(0114~15)</t>
  </si>
  <si>
    <t>24 차세대 국내여비(배드민턴고창)_박성무,최근욱,현하경(0114~17)</t>
  </si>
  <si>
    <t>24 차세대 국내여비(진천체조)_홍영표,백다은,유희수,한승혜,황주영(0115~16)</t>
  </si>
  <si>
    <t>24 차세대 국내여비(숙박/진천체조)_홍영표,백다은,유희수,한승혜,황주영(0115~16)</t>
  </si>
  <si>
    <t>24 차세대 국내여비(포항사격)_김용세(0213~14)</t>
  </si>
  <si>
    <t>24 차세대 국내여비(육상해남)_기술영상6명(0116~18)</t>
  </si>
  <si>
    <t>24 차세대 국내여비(운임비/익산펜싱)_김용세(0131)</t>
  </si>
  <si>
    <t>24 차세대 국내여비(운임비/배드민턴고창)_김용세(0114~17)</t>
  </si>
  <si>
    <t>24 차세대 국내여비(숙박/배드민턴고창)_김용세(0114~17)</t>
  </si>
  <si>
    <t>24 차세대 국내여비(배드민턴고창)_김용세(0114~17)</t>
  </si>
  <si>
    <t>24 차세대 국내여비(숙박/배드민턴고창)_박성무,최근욱,현하경(0114~17)</t>
  </si>
  <si>
    <t>24 차세대 국내여비(숙박/육상해남)_기술영상6명(0116~18)</t>
  </si>
  <si>
    <t>24 심층연구(근골격계) 회의비(결과보고)_박원일(0116)</t>
  </si>
  <si>
    <t>24 심층연구(근골격계) 회의비(연구보완)_박원일(0117)</t>
  </si>
  <si>
    <t>24 차세대 회의비(성과공유회)_길세기(0123)</t>
  </si>
  <si>
    <t>24 차세대 사업추진비(배드민턴심리상담)_박성무(0114)</t>
  </si>
  <si>
    <t>24 차세대 사업추진비(배드민턴심리상담)_최근욱(0114)</t>
  </si>
  <si>
    <t>24 차세대 사업추진비(펜싱심리상담)_최근욱(0201)</t>
  </si>
  <si>
    <t>24 차세대 통신비(등기/대한체육회)_조두현(1월/6차)</t>
  </si>
  <si>
    <t>24 차세대 사업추진비(펜싱심리상담)_현하경(0201)</t>
  </si>
  <si>
    <t>24 차세대 사업추진비(펜싱심리상담)_박성무(0201)</t>
  </si>
  <si>
    <t>24 차세대 국내여비(숙박/펜싱익산)_박성무,현하경(0131~0203)</t>
  </si>
  <si>
    <t>24 차세대 국내여비(인제/포항)_박성무,최근욱,현하경(0209~16)</t>
  </si>
  <si>
    <t>24 차세대 국내여비(심리학회)_김용세(0217~18)</t>
  </si>
  <si>
    <t>24 차세대 회의비(동계지원)_길세기(0113)</t>
  </si>
  <si>
    <t>24 차세대 지급수수료(본인인증)_조두현(1월)</t>
  </si>
  <si>
    <t>24 차세대 임차료(정수기)_조두현(1월)</t>
  </si>
  <si>
    <t>24 차세대 사업추진비(선수지원)_조두현(0131)</t>
  </si>
  <si>
    <t>24 차세대 임차료(줌)_조두현(0131)</t>
  </si>
  <si>
    <t>24 차세대 사업추진비(배드민턴심리상담)_현하경(0114)</t>
  </si>
  <si>
    <t>24 차세대 회의비(정보넷논의)_김해선(0124)</t>
  </si>
  <si>
    <t>24 차세대 임차료(챗GPT)_조두현(1월 6차)</t>
  </si>
  <si>
    <t>24 차세대 지급수수료(구글드라이브)_조두현(1월2차)</t>
  </si>
  <si>
    <t>24 차세대 사업추진비(데이터분과)_길세기(0131)</t>
  </si>
  <si>
    <t>24 차세대 국내여비(숙박/익산펜싱)_홍영표,백다은,박영준,이민성,황주영(0131~0207)</t>
  </si>
  <si>
    <t>2025년 2월 부서당경비 지급(임원실 제외)</t>
  </si>
  <si>
    <t>2025년 01월 정기급여(한국스포츠정책과학원) - 지원직·단기지원직</t>
  </si>
  <si>
    <t>송애란</t>
  </si>
  <si>
    <t>24 차세대 지급수수료(성과공유회)_조두현(1월)</t>
  </si>
  <si>
    <t>24 차세대 유류비(업무용차량)_조두현(1월)</t>
  </si>
  <si>
    <t>24 차세대 유류비(단기임차)_조두현(1월)</t>
  </si>
  <si>
    <t>2025년 1월분 4대보험료 납부</t>
  </si>
  <si>
    <t>24 차세대 국내여비(인제레슬링)_백다은,유희수,한승혜,박영준(0213~14)</t>
  </si>
  <si>
    <t>24 차세대 국내여비(레슬링인제)_홍영표,이민성,서지수,황주영(0212~14)</t>
  </si>
  <si>
    <t>24 차세대 회의비(운영인력)_김해선(0210)</t>
  </si>
  <si>
    <t>24 차세대 국내여비(레슬링인제)_김남승,박선재,박성필(0212~14)</t>
  </si>
  <si>
    <t>24 차세대 국내여비(숙박/익산펜싱)_최근욱(0201~03)</t>
  </si>
  <si>
    <t>24 차세대 국내여비(숙박/익산펜싱)_김남승,박선재,박성필(0203~05)</t>
  </si>
  <si>
    <t>24 차세대 국내여비(스피드스케이팅태릉)_김진선,김광연,김재원(0217)</t>
  </si>
  <si>
    <t>24 차세대 국내여비(스피드스케이팅태릉)_김진선,김광연,김재원(0221)</t>
  </si>
  <si>
    <t>24 차세대 국내여비(스피드스케이팅태릉)_김진선,김광연,김재원(0225)</t>
  </si>
  <si>
    <t>24 차세대 지급수수료(자료처리요원)_체력(2월)</t>
  </si>
  <si>
    <t>24 차세대 지급수수료(자료처리요원)_기술영상(2월)</t>
  </si>
  <si>
    <t>24 차세대 임차료(정수기)_조두현(2월)</t>
  </si>
  <si>
    <t>24 차세대 소모품비(사무용품)_조두현(0204)</t>
  </si>
  <si>
    <t>24 차세대 지급수수료(체력팀용달)_조두현(0213)</t>
  </si>
  <si>
    <t>24 차세대 소모품비(우체국박스)_조두현(0224)</t>
  </si>
  <si>
    <t>24 차세대 임차료(에그연장)_조두현(0207)</t>
  </si>
  <si>
    <t>24 차세대 임차료(단기노트북)_조두현(1월)</t>
  </si>
  <si>
    <t>24 차세대 임차료(단기임차)_조두현(1월)</t>
  </si>
  <si>
    <t>24 차세대 회의비(25년사업계획서)_김해선(0207)</t>
  </si>
  <si>
    <t>24 차세대 지급수수료(채용수당)_김해선0228)</t>
  </si>
  <si>
    <t>24 차세대 회의비(25년채용)_길세기(0210)</t>
  </si>
  <si>
    <t>24 차세대 회의비(면접전형)_조두현(0226)</t>
  </si>
  <si>
    <t>24 차세대 국내여비(대중교통/익산펜싱)_박상헌(0204)</t>
  </si>
  <si>
    <t>24 차세대 국내여비(숙박/역도화성)_박성무,최근욱,현하경(0205~07)</t>
  </si>
  <si>
    <t>24 차세대 회의비(서류면접)_조두현(0225)</t>
  </si>
  <si>
    <t>24 차세대 사업추진비(정보넷)_길세기(0225)</t>
  </si>
  <si>
    <t>24 차세대 사업추진비(빙상연맹)_박상헌(0221)</t>
  </si>
  <si>
    <t>24 차세대 국내여비(숙박/인제/포항)_박성무,최근욱,현하경(0209~16)</t>
  </si>
  <si>
    <t>24 차세대 회의비(25년계약건)_김해선(0220)</t>
  </si>
  <si>
    <t>24 차세대 임차료(챗GPT)_조두현(2월 7차)</t>
  </si>
  <si>
    <t>2025년 2월 주민세(종업원분) 납부</t>
  </si>
  <si>
    <t>24 차세대 국내여비(숙박/레슬링인제)_김남승,박선재,박성필(0212~14)</t>
  </si>
  <si>
    <t>24 차세대 국내여비(숙박/인제레슬링)_백다은,유희수,한승혜,박영준(0213~14)</t>
  </si>
  <si>
    <t>24 차세대 국내여비(숙박/역도화성)_김진선,김광연,김재원(0205~07)</t>
  </si>
  <si>
    <t>24 차세대 소모품비(외장하드)_조두현(0228)</t>
  </si>
  <si>
    <t>24 차세대 지급수수료(차량관리)_조두현(0227)</t>
  </si>
  <si>
    <t>24 차세대 국내여비(숙박/레슬링인제)_홍영표,이민성,서지수,황주영(0212~14)</t>
  </si>
  <si>
    <t>2025년 2월분 4대보험료 납부</t>
  </si>
  <si>
    <t>24 차세대 지급수수료(심리측정요원)_김용세(2월)</t>
  </si>
  <si>
    <t>24 차세대 지급수수료(사무실조성)_조두현(0228)</t>
  </si>
  <si>
    <t>24 차세대 지급수수료(구글드라이브)_조두현(2월3차)</t>
  </si>
  <si>
    <t>24 차세대 국내여비(주유/심리학회)_김용세(0217~18)</t>
  </si>
  <si>
    <t>24 차세대 국내여비(숙박/심리학회)_김용세(0217~18)</t>
  </si>
  <si>
    <t>24 차세대 국내여비(숙박/포항사격)_김용세(0213~14)</t>
  </si>
  <si>
    <t>24 차세대 국내여비(기차/포항사격)_김용세(0213~14)</t>
  </si>
  <si>
    <t>24 차세대 유류비(업무용차량)_조두현(2월)</t>
  </si>
  <si>
    <t>24 차세대 임차료(사무기기잔금)_조두현(2월)</t>
  </si>
  <si>
    <t>2025년 02월 정기급여(한국스포츠정책과학원) - 지원직·단기지원직</t>
  </si>
  <si>
    <t>24 차세대 유류비(단기임차)_조두현(2월)</t>
  </si>
  <si>
    <t>24 차세대 임차료(사무집기)_조두현</t>
  </si>
  <si>
    <t>24 차세대 통신비(등기/대한체육회)_조두현(2월/7차)</t>
  </si>
  <si>
    <t>24 차세대 임차료(업무용차량)_조두현(잔금)</t>
  </si>
  <si>
    <t>24 차세대 일반용역비(정보넷)_조두현(잔금)</t>
  </si>
  <si>
    <t>24 차세대 사업추진비(펜싱심리상담)_현하경(0202)</t>
  </si>
  <si>
    <t>24 차세대 사업추진비(펜싱심리상담)_최근욱(0202)</t>
  </si>
  <si>
    <t>24 차세대 사업추진비(펜싱심리상담)_박성무(0202)</t>
  </si>
  <si>
    <t>24 차세대 사업추진비(펜싱심리상담)_박성무(0203)</t>
  </si>
  <si>
    <t>24 차세대 사업추진비(정보넷G클라우드)_박원일(0226)</t>
  </si>
  <si>
    <t>24 차세대 사업추진비(펜싱심리상담)_박성무(0206)</t>
  </si>
  <si>
    <t>24 차세대 사업추진비(펜싱심리상담)_최근욱(0206)</t>
  </si>
  <si>
    <t>24 차세대 사업추진비(펜싱심리상담)_현하경(0206)</t>
  </si>
  <si>
    <t>24 차세대 사업추진비(펜싱심리상담)_현하경(0203)</t>
  </si>
  <si>
    <t>24 차세대 사업추진비(스피드협의)_김용세(0228)</t>
  </si>
  <si>
    <t>24 차세대 회의비(G클라우드)_박원일(0227)</t>
  </si>
  <si>
    <t>24 차세대 회의비(계약잔금논의)_김해선(0228)</t>
  </si>
  <si>
    <t>24 차세대 도서인쇄비(전공서적)_조두현(0228)</t>
  </si>
  <si>
    <t>24 차세대 임차료(단기노트북)_조두현(2월)</t>
  </si>
  <si>
    <t>24 차세대 임차료(공기청정기)_조두현(2월)</t>
  </si>
  <si>
    <t>24 차세대 일반용역비(G클라우드)_조두현(잔금)</t>
  </si>
  <si>
    <t>2024년 차세대 국가대표 스포츠과학 지원 사업 임차료(보안솔루션) 여입 처리 요청</t>
  </si>
  <si>
    <t>2024년 차세대 국가대표 스포츠과학 지원 사업 임차료(기술분석 프로그램) 여입 처리 요청</t>
  </si>
  <si>
    <t>2024년 차세대 국가대표 스포츠과학 지원 사업 지급수수료(선불하이패스) 여입 처리 요청</t>
  </si>
  <si>
    <t>2025년 3월 주민세(종업원분) 납부</t>
  </si>
  <si>
    <t>24 차세대 지급수수료(회계검증)_조두현</t>
  </si>
  <si>
    <t>차세대 국가대표 스포츠과학지원 내역사업 수정(2024→2025)</t>
  </si>
  <si>
    <t>24 차세대 도서인쇄비(심층연구과제)_조두현(0424)</t>
  </si>
  <si>
    <t>일용직 고용부담금</t>
    <phoneticPr fontId="5" type="noConversion"/>
  </si>
  <si>
    <t>박원일</t>
    <phoneticPr fontId="5" type="noConversion"/>
  </si>
  <si>
    <t>7월</t>
    <phoneticPr fontId="5" type="noConversion"/>
  </si>
  <si>
    <t>양한슬</t>
    <phoneticPr fontId="5" type="noConversion"/>
  </si>
  <si>
    <t>8월</t>
    <phoneticPr fontId="5" type="noConversion"/>
  </si>
  <si>
    <t>소진율</t>
    <phoneticPr fontId="5" type="noConversion"/>
  </si>
  <si>
    <t>인건비 포함</t>
    <phoneticPr fontId="5" type="noConversion"/>
  </si>
  <si>
    <t>인건비 제외</t>
    <phoneticPr fontId="5" type="noConversion"/>
  </si>
  <si>
    <t>잔액</t>
    <phoneticPr fontId="5" type="noConversion"/>
  </si>
  <si>
    <t>총액</t>
    <phoneticPr fontId="5" type="noConversion"/>
  </si>
  <si>
    <t>집행률</t>
    <phoneticPr fontId="5" type="noConversion"/>
  </si>
  <si>
    <t>사용금액</t>
    <phoneticPr fontId="5" type="noConversion"/>
  </si>
  <si>
    <t>(일용임금, 고용부담금, 복리후생비 제외)</t>
    <phoneticPr fontId="5" type="noConversion"/>
  </si>
  <si>
    <t>센터</t>
    <phoneticPr fontId="5" type="noConversion"/>
  </si>
  <si>
    <t>심층연구(2개)</t>
    <phoneticPr fontId="5" type="noConversion"/>
  </si>
  <si>
    <t>24 차세대 국내여비(숙박/양구농구)_김진선(0407~08)</t>
    <phoneticPr fontId="5" type="noConversion"/>
  </si>
  <si>
    <t>24 차세대 사업추진비(정보넷결산)_길세기(0227)</t>
    <phoneticPr fontId="5" type="noConversion"/>
  </si>
  <si>
    <t>24 심층연구(심리가이드북) 회의비(연구논의)_김영숙(1031)</t>
    <phoneticPr fontId="5" type="noConversion"/>
  </si>
  <si>
    <t>24 심층연구(심리가이드북) 지급수수료(공동연구수당)_김영숙(2/3)</t>
    <phoneticPr fontId="5" type="noConversion"/>
  </si>
  <si>
    <t>24 심층연구(AI) 지급수수료(공동연구수당)_박상헌(2/3)</t>
    <phoneticPr fontId="5" type="noConversion"/>
  </si>
  <si>
    <t>24 차세대 사업추진비(한국운동생리학회)_최호경(0412)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</si>
</sst>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[$-412]yyyy\-mm\-dd"/>
    <numFmt numFmtId="166" formatCode="0.0%"/>
  </numFmts>
  <fonts count="26">
    <font>
      <sz val="11"/>
      <color indexed="8"/>
      <name val="Calibri"/>
      <family val="2"/>
      <scheme val="minor"/>
    </font>
    <font>
      <b/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8"/>
      <name val="Calibri"/>
      <family val="3"/>
      <charset val="129"/>
      <scheme val="minor"/>
    </font>
    <font>
      <b/>
      <sz val="11"/>
      <color indexed="8"/>
      <name val="Calibri"/>
      <family val="3"/>
      <charset val="129"/>
      <scheme val="minor"/>
    </font>
    <font>
      <sz val="9"/>
      <color indexed="8"/>
      <name val="Calibri"/>
      <family val="2"/>
      <scheme val="minor"/>
    </font>
    <font>
      <sz val="9"/>
      <color theme="1"/>
      <name val="Malgun Gothic"/>
      <family val="3"/>
      <charset val="129"/>
    </font>
    <font>
      <sz val="10"/>
      <color rgb="FF000000"/>
      <name val="Calibri"/>
      <family val="3"/>
      <charset val="129"/>
      <scheme val="minor"/>
    </font>
    <font>
      <b/>
      <sz val="8"/>
      <color rgb="FF000000"/>
      <name val="Calibri"/>
      <family val="3"/>
      <charset val="129"/>
      <scheme val="minor"/>
    </font>
    <font>
      <sz val="8"/>
      <color rgb="FF000000"/>
      <name val="Calibri"/>
      <family val="3"/>
      <charset val="129"/>
      <scheme val="minor"/>
    </font>
    <font>
      <sz val="8"/>
      <color rgb="FF000000"/>
      <name val="굴림"/>
      <family val="3"/>
      <charset val="129"/>
    </font>
    <font>
      <b/>
      <sz val="10"/>
      <color rgb="FF000000"/>
      <name val="Calibri"/>
      <family val="3"/>
      <charset val="129"/>
      <scheme val="minor"/>
    </font>
    <font>
      <b/>
      <sz val="8"/>
      <color rgb="FFFF0000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sz val="10"/>
      <color indexed="8"/>
      <name val="Arial Unicode MS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3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color rgb="FF9C0006"/>
      <name val="Calibri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9C0006"/>
      <name val="Calibri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F8F8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13" borderId="35" applyNumberFormat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left" vertical="center" wrapText="1"/>
    </xf>
    <xf numFmtId="3" fontId="4" fillId="3" borderId="9" xfId="0" applyNumberFormat="1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3" fontId="0" fillId="0" borderId="0" xfId="0" applyNumberFormat="1">
      <alignment vertical="center"/>
    </xf>
    <xf numFmtId="0" fontId="6" fillId="0" borderId="0" xfId="0" applyFont="1">
      <alignment vertical="center"/>
    </xf>
    <xf numFmtId="3" fontId="6" fillId="0" borderId="0" xfId="0" applyNumberFormat="1" applyFo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wrapText="1"/>
    </xf>
    <xf numFmtId="3" fontId="4" fillId="4" borderId="9" xfId="0" applyNumberFormat="1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left" vertical="center" wrapText="1"/>
    </xf>
    <xf numFmtId="3" fontId="4" fillId="5" borderId="9" xfId="0" applyNumberFormat="1" applyFont="1" applyFill="1" applyBorder="1" applyAlignment="1">
      <alignment horizontal="right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left" vertical="center" wrapText="1"/>
    </xf>
    <xf numFmtId="3" fontId="4" fillId="6" borderId="9" xfId="0" applyNumberFormat="1" applyFont="1" applyFill="1" applyBorder="1" applyAlignment="1">
      <alignment horizontal="righ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left" vertical="center" wrapText="1"/>
    </xf>
    <xf numFmtId="3" fontId="4" fillId="7" borderId="9" xfId="0" applyNumberFormat="1" applyFont="1" applyFill="1" applyBorder="1" applyAlignment="1">
      <alignment horizontal="right" vertical="center" wrapText="1"/>
    </xf>
    <xf numFmtId="0" fontId="3" fillId="7" borderId="7" xfId="0" applyFont="1" applyFill="1" applyBorder="1" applyAlignment="1">
      <alignment horizontal="center" vertical="center" wrapText="1"/>
    </xf>
    <xf numFmtId="49" fontId="3" fillId="8" borderId="7" xfId="0" applyNumberFormat="1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3" fontId="3" fillId="3" borderId="9" xfId="0" applyNumberFormat="1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left" vertical="center" wrapText="1"/>
    </xf>
    <xf numFmtId="3" fontId="4" fillId="3" borderId="8" xfId="0" applyNumberFormat="1" applyFont="1" applyFill="1" applyBorder="1" applyAlignment="1">
      <alignment horizontal="right" vertical="center" wrapText="1"/>
    </xf>
    <xf numFmtId="0" fontId="3" fillId="3" borderId="12" xfId="0" applyFont="1" applyFill="1" applyBorder="1" applyAlignment="1">
      <alignment horizontal="left" vertical="center" wrapText="1"/>
    </xf>
    <xf numFmtId="3" fontId="4" fillId="3" borderId="12" xfId="0" applyNumberFormat="1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left" vertical="center" wrapText="1"/>
    </xf>
    <xf numFmtId="3" fontId="4" fillId="3" borderId="15" xfId="0" applyNumberFormat="1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left" vertical="center" wrapText="1"/>
    </xf>
    <xf numFmtId="3" fontId="4" fillId="3" borderId="16" xfId="0" applyNumberFormat="1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3" fontId="1" fillId="3" borderId="12" xfId="0" applyNumberFormat="1" applyFont="1" applyFill="1" applyBorder="1" applyAlignment="1">
      <alignment horizontal="center" vertical="center" wrapText="1"/>
    </xf>
    <xf numFmtId="3" fontId="1" fillId="3" borderId="21" xfId="0" applyNumberFormat="1" applyFont="1" applyFill="1" applyBorder="1" applyAlignment="1">
      <alignment horizontal="center" vertical="center" wrapText="1"/>
    </xf>
    <xf numFmtId="3" fontId="1" fillId="3" borderId="15" xfId="0" applyNumberFormat="1" applyFont="1" applyFill="1" applyBorder="1" applyAlignment="1">
      <alignment horizontal="center" vertical="center" wrapText="1"/>
    </xf>
    <xf numFmtId="3" fontId="1" fillId="3" borderId="24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4" fillId="3" borderId="10" xfId="0" applyNumberFormat="1" applyFont="1" applyFill="1" applyBorder="1" applyAlignment="1">
      <alignment horizontal="right" vertical="center" wrapText="1"/>
    </xf>
    <xf numFmtId="3" fontId="4" fillId="3" borderId="25" xfId="0" applyNumberFormat="1" applyFont="1" applyFill="1" applyBorder="1" applyAlignment="1">
      <alignment horizontal="right" vertical="center" wrapText="1"/>
    </xf>
    <xf numFmtId="3" fontId="4" fillId="3" borderId="23" xfId="0" applyNumberFormat="1" applyFont="1" applyFill="1" applyBorder="1" applyAlignment="1">
      <alignment horizontal="right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10" fillId="10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3" fontId="10" fillId="0" borderId="5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vertical="center" wrapText="1"/>
    </xf>
    <xf numFmtId="3" fontId="11" fillId="0" borderId="9" xfId="0" applyNumberFormat="1" applyFont="1" applyBorder="1" applyAlignment="1">
      <alignment horizontal="righ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right" vertical="center" wrapText="1"/>
    </xf>
    <xf numFmtId="3" fontId="11" fillId="0" borderId="5" xfId="0" applyNumberFormat="1" applyFont="1" applyBorder="1" applyAlignment="1">
      <alignment horizontal="right" vertical="center" wrapText="1"/>
    </xf>
    <xf numFmtId="0" fontId="10" fillId="0" borderId="9" xfId="0" applyFont="1" applyBorder="1" applyAlignment="1">
      <alignment horizontal="lef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0" fontId="13" fillId="0" borderId="5" xfId="0" applyFont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3" fontId="10" fillId="0" borderId="7" xfId="0" applyNumberFormat="1" applyFont="1" applyBorder="1" applyAlignment="1">
      <alignment horizontal="right" vertical="center" wrapText="1"/>
    </xf>
    <xf numFmtId="3" fontId="11" fillId="0" borderId="7" xfId="0" applyNumberFormat="1" applyFont="1" applyBorder="1" applyAlignment="1">
      <alignment horizontal="right" vertical="center" wrapText="1"/>
    </xf>
    <xf numFmtId="0" fontId="9" fillId="0" borderId="9" xfId="0" applyFont="1" applyBorder="1" applyAlignment="1">
      <alignment horizontal="right" vertical="center" wrapText="1"/>
    </xf>
    <xf numFmtId="3" fontId="10" fillId="11" borderId="9" xfId="0" applyNumberFormat="1" applyFont="1" applyFill="1" applyBorder="1" applyAlignment="1">
      <alignment horizontal="justify" vertical="center" wrapText="1"/>
    </xf>
    <xf numFmtId="0" fontId="14" fillId="11" borderId="9" xfId="0" applyFont="1" applyFill="1" applyBorder="1" applyAlignment="1">
      <alignment vertical="center" wrapText="1"/>
    </xf>
    <xf numFmtId="0" fontId="14" fillId="11" borderId="9" xfId="0" applyFont="1" applyFill="1" applyBorder="1" applyAlignment="1">
      <alignment horizontal="right" vertical="center" wrapText="1"/>
    </xf>
    <xf numFmtId="3" fontId="4" fillId="3" borderId="0" xfId="0" applyNumberFormat="1" applyFont="1" applyFill="1" applyAlignment="1">
      <alignment horizontal="right" vertical="center" wrapText="1"/>
    </xf>
    <xf numFmtId="3" fontId="3" fillId="3" borderId="8" xfId="0" applyNumberFormat="1" applyFont="1" applyFill="1" applyBorder="1" applyAlignment="1">
      <alignment horizontal="right" vertical="center" wrapText="1"/>
    </xf>
    <xf numFmtId="3" fontId="3" fillId="3" borderId="12" xfId="0" applyNumberFormat="1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left" vertical="center" wrapText="1"/>
    </xf>
    <xf numFmtId="3" fontId="3" fillId="3" borderId="34" xfId="0" applyNumberFormat="1" applyFont="1" applyFill="1" applyBorder="1" applyAlignment="1">
      <alignment horizontal="right" vertical="center" wrapText="1"/>
    </xf>
    <xf numFmtId="3" fontId="9" fillId="12" borderId="2" xfId="0" applyNumberFormat="1" applyFont="1" applyFill="1" applyBorder="1" applyAlignment="1">
      <alignment horizontal="right" vertical="center" wrapText="1"/>
    </xf>
    <xf numFmtId="14" fontId="17" fillId="0" borderId="0" xfId="0" quotePrefix="1" applyNumberFormat="1" applyFont="1">
      <alignment vertical="center"/>
    </xf>
    <xf numFmtId="14" fontId="17" fillId="0" borderId="0" xfId="0" applyNumberFormat="1" applyFont="1">
      <alignment vertical="center"/>
    </xf>
    <xf numFmtId="0" fontId="18" fillId="0" borderId="0" xfId="0" applyFont="1">
      <alignment vertical="center"/>
    </xf>
    <xf numFmtId="0" fontId="3" fillId="3" borderId="16" xfId="0" applyFont="1" applyFill="1" applyBorder="1" applyAlignment="1">
      <alignment horizontal="center" vertical="center" wrapText="1"/>
    </xf>
    <xf numFmtId="0" fontId="19" fillId="13" borderId="35" xfId="2" applyAlignment="1">
      <alignment horizontal="center" vertical="center" wrapText="1"/>
    </xf>
    <xf numFmtId="10" fontId="19" fillId="13" borderId="35" xfId="2" applyNumberFormat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3" fontId="9" fillId="12" borderId="16" xfId="0" applyNumberFormat="1" applyFont="1" applyFill="1" applyBorder="1" applyAlignment="1">
      <alignment horizontal="right" vertical="center" wrapText="1"/>
    </xf>
    <xf numFmtId="9" fontId="0" fillId="0" borderId="16" xfId="1" applyFont="1" applyBorder="1" applyAlignment="1">
      <alignment horizontal="center" vertical="center"/>
    </xf>
    <xf numFmtId="0" fontId="8" fillId="9" borderId="16" xfId="0" applyFont="1" applyFill="1" applyBorder="1" applyAlignment="1">
      <alignment horizontal="left" vertical="center" wrapText="1"/>
    </xf>
    <xf numFmtId="3" fontId="8" fillId="9" borderId="16" xfId="0" applyNumberFormat="1" applyFont="1" applyFill="1" applyBorder="1" applyAlignment="1">
      <alignment horizontal="right" vertical="center" wrapText="1"/>
    </xf>
    <xf numFmtId="3" fontId="9" fillId="0" borderId="16" xfId="0" applyNumberFormat="1" applyFont="1" applyBorder="1" applyAlignment="1">
      <alignment horizontal="right" vertical="center" wrapText="1"/>
    </xf>
    <xf numFmtId="3" fontId="3" fillId="3" borderId="16" xfId="0" applyNumberFormat="1" applyFont="1" applyFill="1" applyBorder="1" applyAlignment="1">
      <alignment horizontal="right" vertical="center" wrapText="1"/>
    </xf>
    <xf numFmtId="3" fontId="1" fillId="3" borderId="16" xfId="0" applyNumberFormat="1" applyFont="1" applyFill="1" applyBorder="1" applyAlignment="1">
      <alignment horizontal="center" vertical="center" wrapText="1"/>
    </xf>
    <xf numFmtId="9" fontId="0" fillId="0" borderId="16" xfId="1" applyFont="1" applyBorder="1">
      <alignment vertical="center"/>
    </xf>
    <xf numFmtId="0" fontId="19" fillId="13" borderId="35" xfId="2">
      <alignment vertical="center"/>
    </xf>
    <xf numFmtId="9" fontId="16" fillId="0" borderId="0" xfId="1" applyFont="1" applyAlignment="1">
      <alignment horizontal="center" vertical="center"/>
    </xf>
    <xf numFmtId="0" fontId="1" fillId="4" borderId="9" xfId="0" applyFont="1" applyFill="1" applyBorder="1" applyAlignment="1">
      <alignment horizontal="left" vertical="center" wrapText="1"/>
    </xf>
    <xf numFmtId="3" fontId="1" fillId="4" borderId="9" xfId="0" applyNumberFormat="1" applyFont="1" applyFill="1" applyBorder="1" applyAlignment="1">
      <alignment horizontal="right" vertical="center" wrapText="1"/>
    </xf>
    <xf numFmtId="0" fontId="20" fillId="4" borderId="9" xfId="0" applyFont="1" applyFill="1" applyBorder="1" applyAlignment="1">
      <alignment horizontal="left" vertical="center" wrapText="1"/>
    </xf>
    <xf numFmtId="3" fontId="20" fillId="4" borderId="9" xfId="0" applyNumberFormat="1" applyFont="1" applyFill="1" applyBorder="1" applyAlignment="1">
      <alignment horizontal="right" vertical="center" wrapText="1"/>
    </xf>
    <xf numFmtId="0" fontId="21" fillId="4" borderId="9" xfId="0" applyFont="1" applyFill="1" applyBorder="1" applyAlignment="1">
      <alignment horizontal="left" vertical="center" wrapText="1"/>
    </xf>
    <xf numFmtId="3" fontId="21" fillId="4" borderId="9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166" fontId="0" fillId="0" borderId="0" xfId="0" applyNumberFormat="1">
      <alignment vertical="center"/>
    </xf>
    <xf numFmtId="0" fontId="22" fillId="14" borderId="0" xfId="4" applyAlignment="1">
      <alignment horizontal="center" vertical="center"/>
    </xf>
    <xf numFmtId="0" fontId="22" fillId="14" borderId="0" xfId="4">
      <alignment vertical="center"/>
    </xf>
    <xf numFmtId="164" fontId="0" fillId="0" borderId="0" xfId="3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6" fontId="25" fillId="14" borderId="0" xfId="4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3" fontId="11" fillId="0" borderId="6" xfId="0" applyNumberFormat="1" applyFont="1" applyBorder="1" applyAlignment="1">
      <alignment horizontal="center" vertical="center" wrapText="1"/>
    </xf>
    <xf numFmtId="3" fontId="11" fillId="0" borderId="7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27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28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0" borderId="28" xfId="0" applyFont="1" applyFill="1" applyBorder="1" applyAlignment="1">
      <alignment vertical="center" wrapText="1"/>
    </xf>
    <xf numFmtId="0" fontId="10" fillId="10" borderId="17" xfId="0" applyFont="1" applyFill="1" applyBorder="1" applyAlignment="1">
      <alignment vertical="center" wrapText="1"/>
    </xf>
    <xf numFmtId="0" fontId="10" fillId="10" borderId="5" xfId="0" applyFont="1" applyFill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3" fontId="11" fillId="0" borderId="7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11" borderId="28" xfId="0" applyFont="1" applyFill="1" applyBorder="1" applyAlignment="1">
      <alignment horizontal="center" vertical="center" wrapText="1"/>
    </xf>
    <xf numFmtId="0" fontId="10" fillId="11" borderId="17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</cellXfs>
  <cellStyles count="5">
    <cellStyle name="Bad" xfId="4" builtinId="27"/>
    <cellStyle name="Calculation" xfId="2" builtinId="22"/>
    <cellStyle name="Comma [0]" xfId="3" builtinId="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4CCF4"/>
      <color rgb="FFF3D7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사용자13" id="{498ADF0E-896A-4B6B-9720-08A6671B59F7}" userId="S::user13@monamiis365.onmicrosoft.com::46abd47a-7ad2-47f7-9ebf-26bbf689797b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3-06-14T08:35:14.13" personId="{498ADF0E-896A-4B6B-9720-08A6671B59F7}" id="{6D1564E9-71B0-42FB-B943-04F867E31B81}">
    <text xml:space="preserve">팀응집력(김용세), 수면전략(조진경), 체력평가(이온), 부상불안(장태석), AI(최호경), 정보넷(김주년)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"/>
  <sheetViews>
    <sheetView tabSelected="1" topLeftCell="A2" zoomScale="150" zoomScaleNormal="100" workbookViewId="0">
      <selection activeCell="G29" sqref="G29"/>
    </sheetView>
  </sheetViews>
  <sheetFormatPr baseColWidth="10" defaultColWidth="8.83203125" defaultRowHeight="15"/>
  <cols>
    <col min="2" max="2" width="13.6640625" customWidth="1"/>
    <col min="3" max="3" width="18.5" customWidth="1"/>
    <col min="4" max="4" width="13.6640625" customWidth="1"/>
    <col min="5" max="5" width="12.83203125" bestFit="1" customWidth="1"/>
    <col min="6" max="6" width="10.6640625" customWidth="1"/>
    <col min="7" max="7" width="13.6640625" customWidth="1"/>
    <col min="8" max="8" width="15" customWidth="1"/>
    <col min="10" max="10" width="15.83203125" bestFit="1" customWidth="1"/>
    <col min="11" max="12" width="14.6640625" bestFit="1" customWidth="1"/>
    <col min="13" max="13" width="11.33203125" bestFit="1" customWidth="1"/>
    <col min="14" max="14" width="9" style="107"/>
  </cols>
  <sheetData>
    <row r="1" spans="1:14">
      <c r="A1" s="5" t="s">
        <v>25</v>
      </c>
      <c r="B1" s="5" t="s">
        <v>29</v>
      </c>
      <c r="C1" s="2" t="s">
        <v>0</v>
      </c>
      <c r="D1" s="2" t="s">
        <v>1</v>
      </c>
      <c r="E1" s="5" t="s">
        <v>1056</v>
      </c>
      <c r="F1" s="5" t="s">
        <v>1057</v>
      </c>
      <c r="G1" s="5" t="s">
        <v>66</v>
      </c>
      <c r="H1" s="45" t="s">
        <v>599</v>
      </c>
    </row>
    <row r="2" spans="1:14" ht="16">
      <c r="A2" s="6" t="s">
        <v>26</v>
      </c>
      <c r="B2" s="6" t="s">
        <v>30</v>
      </c>
      <c r="C2" s="3" t="s">
        <v>3</v>
      </c>
      <c r="D2" s="30">
        <v>736220200</v>
      </c>
      <c r="E2" s="4">
        <f>사업비!E2</f>
        <v>689170381</v>
      </c>
      <c r="F2" s="4">
        <f>연구비!E2</f>
        <v>0</v>
      </c>
      <c r="G2" s="46" t="e">
        <f>#REF!-E2-F2</f>
        <v>#REF!</v>
      </c>
      <c r="H2" s="99" t="e">
        <f>100%-G2/#REF!</f>
        <v>#REF!</v>
      </c>
      <c r="J2" s="98" t="s">
        <v>460</v>
      </c>
    </row>
    <row r="3" spans="1:14" ht="17" thickBot="1">
      <c r="A3" s="7" t="s">
        <v>27</v>
      </c>
      <c r="B3" s="7" t="s">
        <v>31</v>
      </c>
      <c r="C3" s="31" t="s">
        <v>4</v>
      </c>
      <c r="D3" s="75">
        <v>154188226</v>
      </c>
      <c r="E3" s="32">
        <f>사업비!E3</f>
        <v>128023381</v>
      </c>
      <c r="F3" s="32">
        <f>연구비!E3</f>
        <v>0</v>
      </c>
      <c r="G3" s="74">
        <v>48284815</v>
      </c>
      <c r="H3" s="99" t="e">
        <f>100%-G3/#REF!</f>
        <v>#REF!</v>
      </c>
      <c r="J3" s="87">
        <f ca="1">IF($B$35&lt;$B62, 0, IF($B$35&gt;$B$34, 1, ($B$35 - $B$33) / ($B$34 - $B$33)))</f>
        <v>1</v>
      </c>
    </row>
    <row r="4" spans="1:14" ht="16">
      <c r="A4" s="124" t="s">
        <v>28</v>
      </c>
      <c r="B4" s="117" t="s">
        <v>32</v>
      </c>
      <c r="C4" s="33" t="s">
        <v>5</v>
      </c>
      <c r="D4" s="76">
        <f>80388000-6000000</f>
        <v>74388000</v>
      </c>
      <c r="E4" s="34">
        <f>사업비!E4</f>
        <v>37965927</v>
      </c>
      <c r="F4" s="34">
        <f>연구비!E4</f>
        <v>32600000</v>
      </c>
      <c r="G4" s="47">
        <v>3682073</v>
      </c>
      <c r="H4" s="99" t="e">
        <f>100%-G4/#REF!</f>
        <v>#REF!</v>
      </c>
    </row>
    <row r="5" spans="1:14" ht="16">
      <c r="A5" s="125"/>
      <c r="B5" s="134"/>
      <c r="C5" s="3" t="s">
        <v>6</v>
      </c>
      <c r="D5" s="30">
        <v>33500000</v>
      </c>
      <c r="E5" s="4">
        <f>사업비!E5</f>
        <v>24298520</v>
      </c>
      <c r="F5" s="4">
        <f>연구비!E5</f>
        <v>8733920</v>
      </c>
      <c r="G5" s="46" t="e">
        <f>#REF!-E5-F5</f>
        <v>#REF!</v>
      </c>
      <c r="H5" s="99" t="e">
        <f>100%-G5/#REF!</f>
        <v>#REF!</v>
      </c>
    </row>
    <row r="6" spans="1:14" ht="16">
      <c r="A6" s="125"/>
      <c r="B6" s="134"/>
      <c r="C6" s="3" t="s">
        <v>7</v>
      </c>
      <c r="D6" s="30">
        <v>14302473</v>
      </c>
      <c r="E6" s="4">
        <f>사업비!E6</f>
        <v>11978884</v>
      </c>
      <c r="F6" s="4">
        <f>연구비!E6</f>
        <v>2260510</v>
      </c>
      <c r="G6" s="46" t="e">
        <f>#REF!-E6-F6</f>
        <v>#REF!</v>
      </c>
      <c r="H6" s="99" t="e">
        <f>100%-G6/#REF!</f>
        <v>#REF!</v>
      </c>
    </row>
    <row r="7" spans="1:14" ht="17" thickBot="1">
      <c r="A7" s="125"/>
      <c r="B7" s="118"/>
      <c r="C7" s="35" t="s">
        <v>8</v>
      </c>
      <c r="D7" s="77">
        <v>3000000</v>
      </c>
      <c r="E7" s="36">
        <f>사업비!E7</f>
        <v>2998250</v>
      </c>
      <c r="F7" s="36">
        <f>연구비!E7</f>
        <v>0</v>
      </c>
      <c r="G7" s="48" t="e">
        <f>#REF!-E7-F7</f>
        <v>#REF!</v>
      </c>
      <c r="H7" s="99" t="e">
        <f>100%-G7/#REF!</f>
        <v>#REF!</v>
      </c>
    </row>
    <row r="8" spans="1:14" ht="16">
      <c r="A8" s="125"/>
      <c r="B8" s="117" t="s">
        <v>42</v>
      </c>
      <c r="C8" s="33" t="s">
        <v>9</v>
      </c>
      <c r="D8" s="76">
        <v>3781101</v>
      </c>
      <c r="E8" s="34">
        <f>사업비!E8</f>
        <v>3313080</v>
      </c>
      <c r="F8" s="34">
        <f>연구비!E8</f>
        <v>0</v>
      </c>
      <c r="G8" s="47" t="e">
        <f>#REF!-E8-F8</f>
        <v>#REF!</v>
      </c>
      <c r="H8" s="99" t="e">
        <f>100%-G8/#REF!</f>
        <v>#REF!</v>
      </c>
    </row>
    <row r="9" spans="1:14" ht="16">
      <c r="A9" s="125"/>
      <c r="B9" s="134"/>
      <c r="C9" s="3" t="s">
        <v>10</v>
      </c>
      <c r="D9" s="30">
        <v>620000</v>
      </c>
      <c r="E9" s="4">
        <f>사업비!E9</f>
        <v>194150</v>
      </c>
      <c r="F9" s="4">
        <f>연구비!E9</f>
        <v>0</v>
      </c>
      <c r="G9" s="46" t="e">
        <f>#REF!-E9-F9</f>
        <v>#REF!</v>
      </c>
      <c r="H9" s="99">
        <f>71%</f>
        <v>0.71</v>
      </c>
    </row>
    <row r="10" spans="1:14" ht="17" thickBot="1">
      <c r="A10" s="125"/>
      <c r="B10" s="118"/>
      <c r="C10" s="35" t="s">
        <v>11</v>
      </c>
      <c r="D10" s="77">
        <v>0</v>
      </c>
      <c r="E10" s="36">
        <f>사업비!E10</f>
        <v>0</v>
      </c>
      <c r="F10" s="36">
        <f>연구비!E10</f>
        <v>0</v>
      </c>
      <c r="G10" s="48" t="e">
        <f>#REF!-E10-F10</f>
        <v>#REF!</v>
      </c>
      <c r="H10" s="99"/>
    </row>
    <row r="11" spans="1:14" ht="16">
      <c r="A11" s="126"/>
      <c r="B11" s="6" t="s">
        <v>41</v>
      </c>
      <c r="C11" s="3" t="s">
        <v>12</v>
      </c>
      <c r="D11" s="30">
        <v>15600000</v>
      </c>
      <c r="E11" s="4">
        <f>사업비!E11</f>
        <v>15600000</v>
      </c>
      <c r="F11" s="4">
        <f>연구비!E11</f>
        <v>0</v>
      </c>
      <c r="G11" s="46" t="e">
        <f>#REF!-E11-F11</f>
        <v>#REF!</v>
      </c>
      <c r="H11" s="99" t="e">
        <f>100%-G11/#REF!</f>
        <v>#REF!</v>
      </c>
      <c r="J11" s="108" t="s">
        <v>1048</v>
      </c>
      <c r="K11" s="108" t="s">
        <v>1052</v>
      </c>
      <c r="L11" s="109" t="s">
        <v>1054</v>
      </c>
      <c r="M11" s="108" t="s">
        <v>1051</v>
      </c>
      <c r="N11" s="113" t="s">
        <v>1053</v>
      </c>
    </row>
    <row r="12" spans="1:14" ht="16">
      <c r="A12" s="126"/>
      <c r="B12" s="7" t="s">
        <v>40</v>
      </c>
      <c r="C12" s="31" t="s">
        <v>13</v>
      </c>
      <c r="D12" s="75">
        <v>134400000</v>
      </c>
      <c r="E12" s="4">
        <f>사업비!E12</f>
        <v>122480003</v>
      </c>
      <c r="F12" s="4">
        <f>연구비!E12</f>
        <v>0</v>
      </c>
      <c r="G12" s="46" t="e">
        <f>#REF!-E12-F12</f>
        <v>#REF!</v>
      </c>
      <c r="H12" s="99" t="e">
        <f>100%-G12/#REF!</f>
        <v>#REF!</v>
      </c>
      <c r="J12" s="106" t="s">
        <v>1049</v>
      </c>
      <c r="K12" s="110">
        <v>1440000000</v>
      </c>
      <c r="L12" s="111" t="e">
        <f>K12-M12</f>
        <v>#REF!</v>
      </c>
      <c r="M12" s="112" t="e">
        <f>SUM(G2:G22)</f>
        <v>#REF!</v>
      </c>
      <c r="N12" s="114" t="e">
        <f>L12/K12</f>
        <v>#REF!</v>
      </c>
    </row>
    <row r="13" spans="1:14" ht="16">
      <c r="A13" s="126"/>
      <c r="B13" s="78" t="s">
        <v>39</v>
      </c>
      <c r="C13" s="79" t="s">
        <v>14</v>
      </c>
      <c r="D13" s="80">
        <v>5400000</v>
      </c>
      <c r="E13" s="4">
        <f>사업비!E13</f>
        <v>4617346</v>
      </c>
      <c r="F13" s="4">
        <f>연구비!E13</f>
        <v>0</v>
      </c>
      <c r="G13" s="46" t="e">
        <f>#REF!-E13-F13</f>
        <v>#REF!</v>
      </c>
      <c r="H13" s="99" t="e">
        <f>100%-G13/#REF!</f>
        <v>#REF!</v>
      </c>
      <c r="J13" s="106" t="s">
        <v>1050</v>
      </c>
      <c r="K13" s="112">
        <f>SUM(D17:D22)+SUM(D4:D14)</f>
        <v>530271574</v>
      </c>
      <c r="L13" s="112" t="e">
        <f>K13-M13</f>
        <v>#REF!</v>
      </c>
      <c r="M13" s="112" t="e">
        <f>SUM(G4:G14)+SUM(G17:G22)</f>
        <v>#REF!</v>
      </c>
      <c r="N13" s="114" t="e">
        <f>L13/K13</f>
        <v>#REF!</v>
      </c>
    </row>
    <row r="14" spans="1:14" ht="17" thickBot="1">
      <c r="A14" s="126"/>
      <c r="B14" s="7" t="s">
        <v>224</v>
      </c>
      <c r="C14" s="31" t="s">
        <v>225</v>
      </c>
      <c r="D14" s="75">
        <v>1000000</v>
      </c>
      <c r="E14" s="32">
        <f>사업비!E14</f>
        <v>205000</v>
      </c>
      <c r="F14" s="32">
        <f>연구비!E14</f>
        <v>0</v>
      </c>
      <c r="G14" s="74" t="e">
        <f>#REF!-E14-F14</f>
        <v>#REF!</v>
      </c>
      <c r="H14" s="99" t="e">
        <f>100%-G14/#REF!</f>
        <v>#REF!</v>
      </c>
      <c r="J14" t="s">
        <v>1055</v>
      </c>
    </row>
    <row r="15" spans="1:14" ht="30">
      <c r="A15" s="125"/>
      <c r="B15" s="117" t="s">
        <v>38</v>
      </c>
      <c r="C15" s="33" t="s">
        <v>15</v>
      </c>
      <c r="D15" s="76">
        <v>7000000</v>
      </c>
      <c r="E15" s="34">
        <f>사업비!E15</f>
        <v>2828080</v>
      </c>
      <c r="F15" s="34">
        <f>연구비!E15</f>
        <v>0</v>
      </c>
      <c r="G15" s="47" t="e">
        <f>#REF!-E15-F15</f>
        <v>#REF!</v>
      </c>
      <c r="H15" s="99" t="e">
        <f>100%-G15/#REF!</f>
        <v>#REF!</v>
      </c>
    </row>
    <row r="16" spans="1:14" ht="17" thickBot="1">
      <c r="A16" s="125"/>
      <c r="B16" s="118"/>
      <c r="C16" s="35" t="s">
        <v>16</v>
      </c>
      <c r="D16" s="77">
        <v>12320000</v>
      </c>
      <c r="E16" s="36">
        <f>사업비!E16</f>
        <v>9982100</v>
      </c>
      <c r="F16" s="36">
        <f>연구비!E16</f>
        <v>0</v>
      </c>
      <c r="G16" s="48" t="e">
        <f>#REF!-E16-F16</f>
        <v>#REF!</v>
      </c>
      <c r="H16" s="99" t="e">
        <f>100%-G16/#REF!</f>
        <v>#REF!</v>
      </c>
    </row>
    <row r="17" spans="1:8" ht="16">
      <c r="A17" s="125"/>
      <c r="B17" s="117" t="s">
        <v>43</v>
      </c>
      <c r="C17" s="33" t="s">
        <v>17</v>
      </c>
      <c r="D17" s="76">
        <v>30000000</v>
      </c>
      <c r="E17" s="34">
        <f>사업비!E17</f>
        <v>27653000</v>
      </c>
      <c r="F17" s="34">
        <f>연구비!E17</f>
        <v>0</v>
      </c>
      <c r="G17" s="47" t="e">
        <f>#REF!-E17-F17</f>
        <v>#REF!</v>
      </c>
      <c r="H17" s="99" t="e">
        <f>100%-G17/#REF!</f>
        <v>#REF!</v>
      </c>
    </row>
    <row r="18" spans="1:8" ht="17" thickBot="1">
      <c r="A18" s="127"/>
      <c r="B18" s="118"/>
      <c r="C18" s="35" t="s">
        <v>18</v>
      </c>
      <c r="D18" s="77">
        <v>90600000</v>
      </c>
      <c r="E18" s="36">
        <f>사업비!E18</f>
        <v>88498760</v>
      </c>
      <c r="F18" s="36"/>
      <c r="G18" s="48" t="e">
        <f>#REF!-E18-F18</f>
        <v>#REF!</v>
      </c>
      <c r="H18" s="99" t="e">
        <f>100%-G18/#REF!</f>
        <v>#REF!</v>
      </c>
    </row>
    <row r="19" spans="1:8" ht="16">
      <c r="A19" s="122" t="s">
        <v>46</v>
      </c>
      <c r="B19" s="6" t="s">
        <v>44</v>
      </c>
      <c r="C19" s="3" t="s">
        <v>19</v>
      </c>
      <c r="D19" s="30">
        <f>81200000+10700000</f>
        <v>91900000</v>
      </c>
      <c r="E19" s="4">
        <f>사업비!E19</f>
        <v>86789362</v>
      </c>
      <c r="F19" s="4">
        <f>연구비!E18</f>
        <v>658800</v>
      </c>
      <c r="G19" s="46">
        <v>4327038</v>
      </c>
      <c r="H19" s="99" t="e">
        <f>100%-G19/#REF!</f>
        <v>#REF!</v>
      </c>
    </row>
    <row r="20" spans="1:8" ht="17" thickBot="1">
      <c r="A20" s="123"/>
      <c r="B20" s="39" t="s">
        <v>45</v>
      </c>
      <c r="C20" s="31" t="s">
        <v>20</v>
      </c>
      <c r="D20" s="75">
        <v>9000000</v>
      </c>
      <c r="E20" s="32">
        <f>사업비!E20</f>
        <v>6168154</v>
      </c>
      <c r="F20" s="32">
        <f>연구비!E20</f>
        <v>0</v>
      </c>
      <c r="G20" s="74" t="e">
        <f>#REF!-E20-F20</f>
        <v>#REF!</v>
      </c>
      <c r="H20" s="99" t="e">
        <f>100%-G20/#REF!</f>
        <v>#REF!</v>
      </c>
    </row>
    <row r="21" spans="1:8" ht="16">
      <c r="A21" s="115" t="s">
        <v>37</v>
      </c>
      <c r="B21" s="117" t="s">
        <v>37</v>
      </c>
      <c r="C21" s="33" t="s">
        <v>21</v>
      </c>
      <c r="D21" s="76">
        <v>9750000</v>
      </c>
      <c r="E21" s="34">
        <f>사업비!E21</f>
        <v>9606100</v>
      </c>
      <c r="F21" s="34">
        <f>연구비!E20</f>
        <v>0</v>
      </c>
      <c r="G21" s="47">
        <v>27900</v>
      </c>
      <c r="H21" s="99" t="e">
        <f>100%-G21/#REF!</f>
        <v>#REF!</v>
      </c>
    </row>
    <row r="22" spans="1:8" ht="17" thickBot="1">
      <c r="A22" s="116"/>
      <c r="B22" s="118"/>
      <c r="C22" s="35" t="s">
        <v>22</v>
      </c>
      <c r="D22" s="77">
        <v>13030000</v>
      </c>
      <c r="E22" s="36">
        <f>사업비!E22</f>
        <v>11146220</v>
      </c>
      <c r="F22" s="36">
        <f>연구비!E21</f>
        <v>1752200</v>
      </c>
      <c r="G22" s="48">
        <v>131580</v>
      </c>
      <c r="H22" s="99" t="e">
        <f>100%-G22/#REF!</f>
        <v>#REF!</v>
      </c>
    </row>
    <row r="23" spans="1:8">
      <c r="A23" s="119" t="s">
        <v>62</v>
      </c>
      <c r="B23" s="120"/>
      <c r="C23" s="121"/>
      <c r="D23" s="40">
        <f>SUM(D2:D22)</f>
        <v>1440000000</v>
      </c>
      <c r="E23" s="40">
        <f>SUM(E2:E22)</f>
        <v>1283516698</v>
      </c>
      <c r="F23" s="4">
        <f>SUM(F2:F22)</f>
        <v>46005430</v>
      </c>
      <c r="G23" s="46" t="e">
        <f>SUM(G2:G22)</f>
        <v>#REF!</v>
      </c>
    </row>
    <row r="24" spans="1:8" hidden="1">
      <c r="E24" s="9"/>
      <c r="F24" s="9"/>
      <c r="G24" s="9"/>
    </row>
    <row r="25" spans="1:8" hidden="1">
      <c r="A25" s="128" t="s">
        <v>63</v>
      </c>
      <c r="B25" s="129"/>
      <c r="C25" s="130"/>
      <c r="D25" s="41">
        <f>사업비!D23+연구비!D24</f>
        <v>1440000000</v>
      </c>
      <c r="E25" s="41">
        <f>SUM(사업비!$E$2:$E$22)</f>
        <v>1283516698</v>
      </c>
      <c r="F25" s="41">
        <f>SUM(연구비!$E$2:$E$23)</f>
        <v>46005430</v>
      </c>
      <c r="G25" s="42">
        <f>사업비!F23+연구비!F24</f>
        <v>110477872</v>
      </c>
    </row>
    <row r="26" spans="1:8" ht="16" hidden="1" thickBot="1">
      <c r="A26" s="131"/>
      <c r="B26" s="132"/>
      <c r="C26" s="133"/>
      <c r="D26" s="43" t="str">
        <f>IF(D25=D23,"O","X")</f>
        <v>O</v>
      </c>
      <c r="E26" s="43" t="str">
        <f t="shared" ref="E26:G26" si="0">IF(E25=E23,"O","X")</f>
        <v>O</v>
      </c>
      <c r="F26" s="43" t="str">
        <f t="shared" si="0"/>
        <v>O</v>
      </c>
      <c r="G26" s="44" t="e">
        <f t="shared" si="0"/>
        <v>#REF!</v>
      </c>
    </row>
    <row r="27" spans="1:8" hidden="1">
      <c r="E27" s="9"/>
      <c r="F27" s="9"/>
      <c r="G27" s="9"/>
    </row>
    <row r="29" spans="1:8">
      <c r="E29" s="9"/>
    </row>
    <row r="30" spans="1:8" ht="15.75" customHeight="1"/>
    <row r="33" spans="2:2">
      <c r="B33" s="82">
        <v>45352</v>
      </c>
    </row>
    <row r="34" spans="2:2">
      <c r="B34" s="82">
        <v>45716</v>
      </c>
    </row>
    <row r="35" spans="2:2">
      <c r="B35" s="83">
        <f ca="1">TODAY()</f>
        <v>45848</v>
      </c>
    </row>
  </sheetData>
  <mergeCells count="10">
    <mergeCell ref="A25:C26"/>
    <mergeCell ref="B8:B10"/>
    <mergeCell ref="B4:B7"/>
    <mergeCell ref="B17:B18"/>
    <mergeCell ref="A21:A22"/>
    <mergeCell ref="B21:B22"/>
    <mergeCell ref="A23:C23"/>
    <mergeCell ref="A19:A20"/>
    <mergeCell ref="B15:B16"/>
    <mergeCell ref="A4:A18"/>
  </mergeCells>
  <phoneticPr fontId="5" type="noConversion"/>
  <pageMargins left="0.7" right="0.7" top="0.75" bottom="0.75" header="0.3" footer="0.3"/>
  <pageSetup paperSize="9" scale="68" fitToHeight="0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150" workbookViewId="0">
      <selection activeCell="F25" sqref="F25"/>
    </sheetView>
  </sheetViews>
  <sheetFormatPr baseColWidth="10" defaultColWidth="8.83203125" defaultRowHeight="15"/>
  <cols>
    <col min="2" max="2" width="13.6640625" customWidth="1"/>
    <col min="3" max="3" width="21.83203125" customWidth="1"/>
    <col min="4" max="6" width="13.6640625" customWidth="1"/>
    <col min="7" max="7" width="9" bestFit="1" customWidth="1"/>
    <col min="8" max="8" width="13.1640625" customWidth="1"/>
    <col min="9" max="9" width="14.6640625" customWidth="1"/>
    <col min="10" max="10" width="10.1640625" bestFit="1" customWidth="1"/>
  </cols>
  <sheetData>
    <row r="1" spans="1:10" ht="16">
      <c r="A1" s="88" t="s">
        <v>25</v>
      </c>
      <c r="B1" s="88" t="s">
        <v>29</v>
      </c>
      <c r="C1" s="89" t="s">
        <v>0</v>
      </c>
      <c r="D1" s="89" t="s">
        <v>1</v>
      </c>
      <c r="E1" s="89" t="s">
        <v>2</v>
      </c>
      <c r="F1" s="88" t="s">
        <v>54</v>
      </c>
      <c r="G1" s="88" t="s">
        <v>595</v>
      </c>
      <c r="I1" s="86" t="s">
        <v>596</v>
      </c>
      <c r="J1" s="82">
        <v>45352</v>
      </c>
    </row>
    <row r="2" spans="1:10">
      <c r="A2" s="85" t="s">
        <v>26</v>
      </c>
      <c r="B2" s="85" t="s">
        <v>30</v>
      </c>
      <c r="C2" s="37" t="s">
        <v>3</v>
      </c>
      <c r="D2" s="90">
        <v>681208000</v>
      </c>
      <c r="E2" s="38">
        <f>SUMIF('집행관리(사업비)'!G:G, C2, '집행관리(사업비)'!F:F)</f>
        <v>689170381</v>
      </c>
      <c r="F2" s="38">
        <f>D2-E2</f>
        <v>-7962381</v>
      </c>
      <c r="G2" s="91">
        <f>E2/D2</f>
        <v>1.0116886193350636</v>
      </c>
      <c r="I2" s="87">
        <f ca="1">IF($I$3&lt;$J1, 0, IF($I$3&gt;$J$2, 1, ($I$3 - $J$1) / ($J$2 - $J$1)))</f>
        <v>1</v>
      </c>
      <c r="J2" s="82">
        <v>45716</v>
      </c>
    </row>
    <row r="3" spans="1:10">
      <c r="A3" s="85" t="s">
        <v>27</v>
      </c>
      <c r="B3" s="85" t="s">
        <v>31</v>
      </c>
      <c r="C3" s="37" t="s">
        <v>4</v>
      </c>
      <c r="D3" s="90">
        <v>144837040</v>
      </c>
      <c r="E3" s="38">
        <f>SUMIF('집행관리(사업비)'!G:G, C3, '집행관리(사업비)'!F:F)</f>
        <v>128023381</v>
      </c>
      <c r="F3" s="38">
        <f t="shared" ref="F3:F22" si="0">D3-E3</f>
        <v>16813659</v>
      </c>
      <c r="G3" s="91">
        <f t="shared" ref="G3:G22" si="1">E3/D3</f>
        <v>0.88391326555693217</v>
      </c>
      <c r="I3" s="83">
        <f ca="1">TODAY()</f>
        <v>45848</v>
      </c>
    </row>
    <row r="4" spans="1:10">
      <c r="A4" s="136" t="s">
        <v>28</v>
      </c>
      <c r="B4" s="136" t="s">
        <v>32</v>
      </c>
      <c r="C4" s="92" t="s">
        <v>5</v>
      </c>
      <c r="D4" s="90">
        <f>42788000-6000000</f>
        <v>36788000</v>
      </c>
      <c r="E4" s="93">
        <f>SUMIF('집행관리(사업비)'!G:G, C4, '집행관리(사업비)'!F:F)</f>
        <v>37965927</v>
      </c>
      <c r="F4" s="93">
        <f>D4-E4</f>
        <v>-1177927</v>
      </c>
      <c r="G4" s="91">
        <f t="shared" si="1"/>
        <v>1.0320193269544418</v>
      </c>
    </row>
    <row r="5" spans="1:10">
      <c r="A5" s="136"/>
      <c r="B5" s="136"/>
      <c r="C5" s="37" t="s">
        <v>6</v>
      </c>
      <c r="D5" s="90">
        <v>21000000</v>
      </c>
      <c r="E5" s="38">
        <f>SUMIF('집행관리(사업비)'!G:G, C5, '집행관리(사업비)'!F:F)</f>
        <v>24298520</v>
      </c>
      <c r="F5" s="38">
        <f t="shared" si="0"/>
        <v>-3298520</v>
      </c>
      <c r="G5" s="91">
        <f t="shared" si="1"/>
        <v>1.1570723809523809</v>
      </c>
    </row>
    <row r="6" spans="1:10">
      <c r="A6" s="136"/>
      <c r="B6" s="136"/>
      <c r="C6" s="37" t="s">
        <v>7</v>
      </c>
      <c r="D6" s="90">
        <v>12020920</v>
      </c>
      <c r="E6" s="38">
        <f>SUMIF('집행관리(사업비)'!G:G, C6, '집행관리(사업비)'!F:F)</f>
        <v>11978884</v>
      </c>
      <c r="F6" s="38">
        <f t="shared" si="0"/>
        <v>42036</v>
      </c>
      <c r="G6" s="91">
        <f t="shared" si="1"/>
        <v>0.99650309626883804</v>
      </c>
    </row>
    <row r="7" spans="1:10">
      <c r="A7" s="136"/>
      <c r="B7" s="136"/>
      <c r="C7" s="37" t="s">
        <v>8</v>
      </c>
      <c r="D7" s="90">
        <v>3000000</v>
      </c>
      <c r="E7" s="38">
        <f>SUMIF('집행관리(사업비)'!G:G, C7, '집행관리(사업비)'!F:F)</f>
        <v>2998250</v>
      </c>
      <c r="F7" s="38">
        <f t="shared" si="0"/>
        <v>1750</v>
      </c>
      <c r="G7" s="91">
        <f t="shared" si="1"/>
        <v>0.99941666666666662</v>
      </c>
    </row>
    <row r="8" spans="1:10" ht="16.5" customHeight="1">
      <c r="A8" s="136"/>
      <c r="B8" s="136" t="s">
        <v>42</v>
      </c>
      <c r="C8" s="37" t="s">
        <v>9</v>
      </c>
      <c r="D8" s="94">
        <v>3506040</v>
      </c>
      <c r="E8" s="38">
        <f>SUMIF('집행관리(사업비)'!G:G, C8, '집행관리(사업비)'!F:F)</f>
        <v>3313080</v>
      </c>
      <c r="F8" s="38">
        <f t="shared" si="0"/>
        <v>192960</v>
      </c>
      <c r="G8" s="91">
        <f t="shared" si="1"/>
        <v>0.94496354861895471</v>
      </c>
    </row>
    <row r="9" spans="1:10" ht="16.5" customHeight="1">
      <c r="A9" s="136"/>
      <c r="B9" s="136"/>
      <c r="C9" s="37" t="s">
        <v>10</v>
      </c>
      <c r="D9" s="90">
        <v>620000</v>
      </c>
      <c r="E9" s="38">
        <f>SUMIF('집행관리(사업비)'!G:G, C9, '집행관리(사업비)'!F:F)</f>
        <v>194150</v>
      </c>
      <c r="F9" s="38">
        <f t="shared" si="0"/>
        <v>425850</v>
      </c>
      <c r="G9" s="91">
        <f t="shared" si="1"/>
        <v>0.3131451612903226</v>
      </c>
    </row>
    <row r="10" spans="1:10" ht="16.5" customHeight="1">
      <c r="A10" s="136"/>
      <c r="B10" s="136"/>
      <c r="C10" s="37" t="s">
        <v>11</v>
      </c>
      <c r="D10" s="95"/>
      <c r="E10" s="38"/>
      <c r="F10" s="38"/>
      <c r="G10" s="91"/>
    </row>
    <row r="11" spans="1:10">
      <c r="A11" s="136"/>
      <c r="B11" s="85" t="s">
        <v>41</v>
      </c>
      <c r="C11" s="37" t="s">
        <v>12</v>
      </c>
      <c r="D11" s="90">
        <v>15600000</v>
      </c>
      <c r="E11" s="38">
        <f>SUMIF('집행관리(사업비)'!G:G, C11, '집행관리(사업비)'!F:F)</f>
        <v>15600000</v>
      </c>
      <c r="F11" s="38">
        <f t="shared" si="0"/>
        <v>0</v>
      </c>
      <c r="G11" s="91">
        <f t="shared" si="1"/>
        <v>1</v>
      </c>
    </row>
    <row r="12" spans="1:10">
      <c r="A12" s="136"/>
      <c r="B12" s="85" t="s">
        <v>40</v>
      </c>
      <c r="C12" s="37" t="s">
        <v>13</v>
      </c>
      <c r="D12" s="94">
        <v>134400000</v>
      </c>
      <c r="E12" s="38">
        <f>SUMIF('집행관리(사업비)'!G:G, C12, '집행관리(사업비)'!F:F)</f>
        <v>122480003</v>
      </c>
      <c r="F12" s="38">
        <f t="shared" si="0"/>
        <v>11919997</v>
      </c>
      <c r="G12" s="91">
        <f t="shared" si="1"/>
        <v>0.91130954613095239</v>
      </c>
    </row>
    <row r="13" spans="1:10">
      <c r="A13" s="136"/>
      <c r="B13" s="85" t="s">
        <v>39</v>
      </c>
      <c r="C13" s="37" t="s">
        <v>14</v>
      </c>
      <c r="D13" s="90">
        <v>5400000</v>
      </c>
      <c r="E13" s="38">
        <f>SUMIF('집행관리(사업비)'!G:G, C13, '집행관리(사업비)'!F:F)</f>
        <v>4617346</v>
      </c>
      <c r="F13" s="38">
        <f>D13-E13</f>
        <v>782654</v>
      </c>
      <c r="G13" s="91">
        <f t="shared" si="1"/>
        <v>0.85506407407407403</v>
      </c>
    </row>
    <row r="14" spans="1:10">
      <c r="A14" s="136"/>
      <c r="B14" s="85" t="s">
        <v>226</v>
      </c>
      <c r="C14" s="37" t="s">
        <v>225</v>
      </c>
      <c r="D14" s="94">
        <v>1000000</v>
      </c>
      <c r="E14" s="38">
        <f>SUMIF('집행관리(사업비)'!G:G, C14, '집행관리(사업비)'!F:F)</f>
        <v>205000</v>
      </c>
      <c r="F14" s="38">
        <f t="shared" si="0"/>
        <v>795000</v>
      </c>
      <c r="G14" s="91">
        <f t="shared" si="1"/>
        <v>0.20499999999999999</v>
      </c>
    </row>
    <row r="15" spans="1:10">
      <c r="A15" s="136"/>
      <c r="B15" s="136" t="s">
        <v>38</v>
      </c>
      <c r="C15" s="37" t="s">
        <v>15</v>
      </c>
      <c r="D15" s="90">
        <v>7000000</v>
      </c>
      <c r="E15" s="38">
        <f>SUMIF('집행관리(사업비)'!G:G, C15, '집행관리(사업비)'!F:F)</f>
        <v>2828080</v>
      </c>
      <c r="F15" s="38">
        <f t="shared" si="0"/>
        <v>4171920</v>
      </c>
      <c r="G15" s="91">
        <f t="shared" si="1"/>
        <v>0.40401142857142858</v>
      </c>
    </row>
    <row r="16" spans="1:10">
      <c r="A16" s="136"/>
      <c r="B16" s="136"/>
      <c r="C16" s="37" t="s">
        <v>16</v>
      </c>
      <c r="D16" s="90">
        <v>12320000</v>
      </c>
      <c r="E16" s="38">
        <f>SUMIF('집행관리(사업비)'!G:G, C16, '집행관리(사업비)'!F:F)</f>
        <v>9982100</v>
      </c>
      <c r="F16" s="38">
        <f t="shared" si="0"/>
        <v>2337900</v>
      </c>
      <c r="G16" s="91">
        <f t="shared" si="1"/>
        <v>0.81023538961038966</v>
      </c>
    </row>
    <row r="17" spans="1:7">
      <c r="A17" s="136"/>
      <c r="B17" s="136" t="s">
        <v>43</v>
      </c>
      <c r="C17" s="37" t="s">
        <v>17</v>
      </c>
      <c r="D17" s="90">
        <v>30000000</v>
      </c>
      <c r="E17" s="38">
        <f>SUMIF('집행관리(사업비)'!G:G, C17, '집행관리(사업비)'!F:F)</f>
        <v>27653000</v>
      </c>
      <c r="F17" s="38">
        <f t="shared" si="0"/>
        <v>2347000</v>
      </c>
      <c r="G17" s="91">
        <f t="shared" si="1"/>
        <v>0.92176666666666662</v>
      </c>
    </row>
    <row r="18" spans="1:7">
      <c r="A18" s="136"/>
      <c r="B18" s="136"/>
      <c r="C18" s="37" t="s">
        <v>18</v>
      </c>
      <c r="D18" s="90">
        <v>90600000</v>
      </c>
      <c r="E18" s="38">
        <f>SUMIF('집행관리(사업비)'!G:G, C18, '집행관리(사업비)'!F:F)</f>
        <v>88498760</v>
      </c>
      <c r="F18" s="38">
        <f t="shared" si="0"/>
        <v>2101240</v>
      </c>
      <c r="G18" s="91">
        <f t="shared" si="1"/>
        <v>0.97680750551876383</v>
      </c>
    </row>
    <row r="19" spans="1:7">
      <c r="A19" s="136" t="s">
        <v>46</v>
      </c>
      <c r="B19" s="85" t="s">
        <v>44</v>
      </c>
      <c r="C19" s="37" t="s">
        <v>19</v>
      </c>
      <c r="D19" s="90">
        <v>90700000</v>
      </c>
      <c r="E19" s="38">
        <f>SUMIF('집행관리(사업비)'!G:G, C19, '집행관리(사업비)'!F:F)</f>
        <v>86789362</v>
      </c>
      <c r="F19" s="38">
        <f t="shared" si="0"/>
        <v>3910638</v>
      </c>
      <c r="G19" s="91">
        <f t="shared" si="1"/>
        <v>0.9568838147739801</v>
      </c>
    </row>
    <row r="20" spans="1:7">
      <c r="A20" s="136"/>
      <c r="B20" s="85" t="s">
        <v>45</v>
      </c>
      <c r="C20" s="37" t="s">
        <v>20</v>
      </c>
      <c r="D20" s="90">
        <v>9000000</v>
      </c>
      <c r="E20" s="38">
        <f>SUMIF('집행관리(사업비)'!G:G, C20, '집행관리(사업비)'!F:F)</f>
        <v>6168154</v>
      </c>
      <c r="F20" s="38">
        <f t="shared" si="0"/>
        <v>2831846</v>
      </c>
      <c r="G20" s="91">
        <f t="shared" si="1"/>
        <v>0.68535044444444448</v>
      </c>
    </row>
    <row r="21" spans="1:7">
      <c r="A21" s="136" t="s">
        <v>37</v>
      </c>
      <c r="B21" s="136" t="s">
        <v>36</v>
      </c>
      <c r="C21" s="37" t="s">
        <v>21</v>
      </c>
      <c r="D21" s="90">
        <v>9750000</v>
      </c>
      <c r="E21" s="38">
        <f>SUMIF('집행관리(사업비)'!G:G, C21, '집행관리(사업비)'!F:F)</f>
        <v>9606100</v>
      </c>
      <c r="F21" s="38">
        <f>D21-E21</f>
        <v>143900</v>
      </c>
      <c r="G21" s="91">
        <f t="shared" si="1"/>
        <v>0.98524102564102567</v>
      </c>
    </row>
    <row r="22" spans="1:7">
      <c r="A22" s="136"/>
      <c r="B22" s="136"/>
      <c r="C22" s="37" t="s">
        <v>22</v>
      </c>
      <c r="D22" s="90">
        <v>11250000</v>
      </c>
      <c r="E22" s="38">
        <f>SUMIF('집행관리(사업비)'!G:G, C22, '집행관리(사업비)'!F:F)</f>
        <v>11146220</v>
      </c>
      <c r="F22" s="38">
        <f t="shared" si="0"/>
        <v>103780</v>
      </c>
      <c r="G22" s="91">
        <f t="shared" si="1"/>
        <v>0.99077511111111116</v>
      </c>
    </row>
    <row r="23" spans="1:7">
      <c r="A23" s="135" t="s">
        <v>62</v>
      </c>
      <c r="B23" s="135"/>
      <c r="C23" s="135"/>
      <c r="D23" s="96">
        <f>SUM(D2:D22)</f>
        <v>1320000000</v>
      </c>
      <c r="E23" s="96">
        <f>SUM(E2:E22)</f>
        <v>1283516698</v>
      </c>
      <c r="F23" s="96">
        <f>SUM(F2:F22)</f>
        <v>36483302</v>
      </c>
      <c r="G23" s="97"/>
    </row>
    <row r="24" spans="1:7">
      <c r="D24" s="9"/>
      <c r="E24" s="9"/>
      <c r="F24" s="9"/>
    </row>
    <row r="25" spans="1:7">
      <c r="D25" s="81"/>
    </row>
  </sheetData>
  <mergeCells count="9">
    <mergeCell ref="A23:C23"/>
    <mergeCell ref="A21:A22"/>
    <mergeCell ref="B21:B22"/>
    <mergeCell ref="A4:A18"/>
    <mergeCell ref="B4:B7"/>
    <mergeCell ref="B8:B10"/>
    <mergeCell ref="B15:B16"/>
    <mergeCell ref="B17:B18"/>
    <mergeCell ref="A19:A20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6"/>
  <sheetViews>
    <sheetView topLeftCell="A21" zoomScale="144" zoomScaleNormal="100" workbookViewId="0">
      <selection activeCell="G19" sqref="G19"/>
    </sheetView>
  </sheetViews>
  <sheetFormatPr baseColWidth="10" defaultColWidth="8.83203125" defaultRowHeight="15"/>
  <cols>
    <col min="2" max="2" width="13.6640625" customWidth="1"/>
    <col min="3" max="3" width="21.83203125" customWidth="1"/>
    <col min="4" max="6" width="13.6640625" customWidth="1"/>
  </cols>
  <sheetData>
    <row r="1" spans="1:6">
      <c r="A1" s="5" t="s">
        <v>25</v>
      </c>
      <c r="B1" s="5" t="s">
        <v>29</v>
      </c>
      <c r="C1" s="2" t="s">
        <v>0</v>
      </c>
      <c r="D1" s="2" t="s">
        <v>1</v>
      </c>
      <c r="E1" s="2" t="s">
        <v>2</v>
      </c>
      <c r="F1" s="5" t="s">
        <v>233</v>
      </c>
    </row>
    <row r="2" spans="1:6">
      <c r="A2" s="6" t="s">
        <v>26</v>
      </c>
      <c r="B2" s="6" t="s">
        <v>30</v>
      </c>
      <c r="C2" s="3" t="s">
        <v>3</v>
      </c>
      <c r="D2" s="4">
        <f>D29+D57+D85+D113</f>
        <v>55012200</v>
      </c>
      <c r="E2" s="4">
        <f>E29+E57+E85+E113</f>
        <v>0</v>
      </c>
      <c r="F2" s="4">
        <f>D2-E2</f>
        <v>55012200</v>
      </c>
    </row>
    <row r="3" spans="1:6" ht="38.25" customHeight="1">
      <c r="A3" s="6" t="s">
        <v>27</v>
      </c>
      <c r="B3" s="6" t="s">
        <v>31</v>
      </c>
      <c r="C3" s="3" t="s">
        <v>598</v>
      </c>
      <c r="D3" s="4">
        <f t="shared" ref="D3:E23" si="0">D30+D58+D86+D114</f>
        <v>9351186</v>
      </c>
      <c r="E3" s="4">
        <f t="shared" si="0"/>
        <v>0</v>
      </c>
      <c r="F3" s="4">
        <f t="shared" ref="F3:F23" si="1">D3-E3</f>
        <v>9351186</v>
      </c>
    </row>
    <row r="4" spans="1:6">
      <c r="A4" s="159" t="s">
        <v>28</v>
      </c>
      <c r="B4" s="160" t="s">
        <v>32</v>
      </c>
      <c r="C4" s="3" t="s">
        <v>5</v>
      </c>
      <c r="D4" s="4">
        <f t="shared" si="0"/>
        <v>37600000</v>
      </c>
      <c r="E4" s="4">
        <f t="shared" si="0"/>
        <v>32600000</v>
      </c>
      <c r="F4" s="4">
        <f t="shared" si="1"/>
        <v>5000000</v>
      </c>
    </row>
    <row r="5" spans="1:6">
      <c r="A5" s="122"/>
      <c r="B5" s="165"/>
      <c r="C5" s="3" t="s">
        <v>6</v>
      </c>
      <c r="D5" s="4">
        <f t="shared" si="0"/>
        <v>12500000</v>
      </c>
      <c r="E5" s="4">
        <f t="shared" si="0"/>
        <v>8733920</v>
      </c>
      <c r="F5" s="4">
        <f t="shared" si="1"/>
        <v>3766080</v>
      </c>
    </row>
    <row r="6" spans="1:6">
      <c r="A6" s="122"/>
      <c r="B6" s="165"/>
      <c r="C6" s="3" t="s">
        <v>7</v>
      </c>
      <c r="D6" s="4">
        <f t="shared" si="0"/>
        <v>2281553</v>
      </c>
      <c r="E6" s="4">
        <f t="shared" si="0"/>
        <v>2260510</v>
      </c>
      <c r="F6" s="4">
        <f t="shared" si="1"/>
        <v>21043</v>
      </c>
    </row>
    <row r="7" spans="1:6">
      <c r="A7" s="122"/>
      <c r="B7" s="161"/>
      <c r="C7" s="3" t="s">
        <v>8</v>
      </c>
      <c r="D7" s="4">
        <f t="shared" si="0"/>
        <v>0</v>
      </c>
      <c r="E7" s="4">
        <f t="shared" si="0"/>
        <v>0</v>
      </c>
      <c r="F7" s="4">
        <f t="shared" si="1"/>
        <v>0</v>
      </c>
    </row>
    <row r="8" spans="1:6" ht="16.5" customHeight="1">
      <c r="A8" s="122"/>
      <c r="B8" s="160" t="s">
        <v>42</v>
      </c>
      <c r="C8" s="3" t="s">
        <v>9</v>
      </c>
      <c r="D8" s="4">
        <f t="shared" si="0"/>
        <v>275061</v>
      </c>
      <c r="E8" s="4">
        <f t="shared" si="0"/>
        <v>0</v>
      </c>
      <c r="F8" s="4">
        <f t="shared" si="1"/>
        <v>275061</v>
      </c>
    </row>
    <row r="9" spans="1:6" ht="16.5" customHeight="1">
      <c r="A9" s="122"/>
      <c r="B9" s="165"/>
      <c r="C9" s="3" t="s">
        <v>10</v>
      </c>
      <c r="D9" s="4">
        <f t="shared" si="0"/>
        <v>0</v>
      </c>
      <c r="E9" s="4">
        <f t="shared" si="0"/>
        <v>0</v>
      </c>
      <c r="F9" s="4">
        <f t="shared" si="1"/>
        <v>0</v>
      </c>
    </row>
    <row r="10" spans="1:6" ht="16.5" customHeight="1">
      <c r="A10" s="122"/>
      <c r="B10" s="161"/>
      <c r="C10" s="3" t="s">
        <v>11</v>
      </c>
      <c r="D10" s="4">
        <f t="shared" si="0"/>
        <v>0</v>
      </c>
      <c r="E10" s="4">
        <f t="shared" si="0"/>
        <v>0</v>
      </c>
      <c r="F10" s="4">
        <f t="shared" si="1"/>
        <v>0</v>
      </c>
    </row>
    <row r="11" spans="1:6">
      <c r="A11" s="122"/>
      <c r="B11" s="6" t="s">
        <v>41</v>
      </c>
      <c r="C11" s="3" t="s">
        <v>12</v>
      </c>
      <c r="D11" s="4">
        <f t="shared" si="0"/>
        <v>0</v>
      </c>
      <c r="E11" s="4">
        <f t="shared" si="0"/>
        <v>0</v>
      </c>
      <c r="F11" s="4">
        <f t="shared" si="1"/>
        <v>0</v>
      </c>
    </row>
    <row r="12" spans="1:6">
      <c r="A12" s="122"/>
      <c r="B12" s="6" t="s">
        <v>40</v>
      </c>
      <c r="C12" s="3" t="s">
        <v>13</v>
      </c>
      <c r="D12" s="4">
        <f t="shared" si="0"/>
        <v>0</v>
      </c>
      <c r="E12" s="4">
        <f t="shared" si="0"/>
        <v>0</v>
      </c>
      <c r="F12" s="4">
        <f t="shared" si="1"/>
        <v>0</v>
      </c>
    </row>
    <row r="13" spans="1:6">
      <c r="A13" s="122"/>
      <c r="B13" s="6" t="s">
        <v>39</v>
      </c>
      <c r="C13" s="3" t="s">
        <v>14</v>
      </c>
      <c r="D13" s="4">
        <f t="shared" si="0"/>
        <v>0</v>
      </c>
      <c r="E13" s="4">
        <f t="shared" si="0"/>
        <v>0</v>
      </c>
      <c r="F13" s="4">
        <f t="shared" si="1"/>
        <v>0</v>
      </c>
    </row>
    <row r="14" spans="1:6">
      <c r="A14" s="122"/>
      <c r="B14" s="160" t="s">
        <v>38</v>
      </c>
      <c r="C14" s="3" t="s">
        <v>15</v>
      </c>
      <c r="D14" s="4">
        <f t="shared" si="0"/>
        <v>0</v>
      </c>
      <c r="E14" s="4">
        <f t="shared" si="0"/>
        <v>0</v>
      </c>
      <c r="F14" s="4">
        <f t="shared" si="1"/>
        <v>0</v>
      </c>
    </row>
    <row r="15" spans="1:6">
      <c r="A15" s="122"/>
      <c r="B15" s="161"/>
      <c r="C15" s="3" t="s">
        <v>16</v>
      </c>
      <c r="D15" s="4">
        <f t="shared" si="0"/>
        <v>0</v>
      </c>
      <c r="E15" s="4">
        <f t="shared" si="0"/>
        <v>0</v>
      </c>
      <c r="F15" s="4">
        <f t="shared" si="1"/>
        <v>0</v>
      </c>
    </row>
    <row r="16" spans="1:6">
      <c r="A16" s="122"/>
      <c r="B16" s="160" t="s">
        <v>43</v>
      </c>
      <c r="C16" s="3" t="s">
        <v>17</v>
      </c>
      <c r="D16" s="4">
        <f t="shared" si="0"/>
        <v>0</v>
      </c>
      <c r="E16" s="4">
        <f t="shared" si="0"/>
        <v>0</v>
      </c>
      <c r="F16" s="4">
        <f t="shared" si="1"/>
        <v>0</v>
      </c>
    </row>
    <row r="17" spans="1:6">
      <c r="A17" s="123"/>
      <c r="B17" s="161"/>
      <c r="C17" s="3" t="s">
        <v>18</v>
      </c>
      <c r="D17" s="4">
        <f t="shared" si="0"/>
        <v>0</v>
      </c>
      <c r="E17" s="4">
        <f t="shared" si="0"/>
        <v>0</v>
      </c>
      <c r="F17" s="4">
        <f t="shared" si="1"/>
        <v>0</v>
      </c>
    </row>
    <row r="18" spans="1:6">
      <c r="A18" s="159" t="s">
        <v>46</v>
      </c>
      <c r="B18" s="6" t="s">
        <v>44</v>
      </c>
      <c r="C18" s="3" t="s">
        <v>19</v>
      </c>
      <c r="D18" s="4">
        <f t="shared" si="0"/>
        <v>1200000</v>
      </c>
      <c r="E18" s="4">
        <f t="shared" si="0"/>
        <v>658800</v>
      </c>
      <c r="F18" s="4">
        <f t="shared" si="1"/>
        <v>541200</v>
      </c>
    </row>
    <row r="19" spans="1:6">
      <c r="A19" s="123"/>
      <c r="B19" s="8" t="s">
        <v>45</v>
      </c>
      <c r="C19" s="3" t="s">
        <v>20</v>
      </c>
      <c r="D19" s="4">
        <f t="shared" si="0"/>
        <v>0</v>
      </c>
      <c r="E19" s="4">
        <f t="shared" si="0"/>
        <v>0</v>
      </c>
      <c r="F19" s="4">
        <f t="shared" si="1"/>
        <v>0</v>
      </c>
    </row>
    <row r="20" spans="1:6">
      <c r="A20" s="159" t="s">
        <v>37</v>
      </c>
      <c r="B20" s="160" t="s">
        <v>36</v>
      </c>
      <c r="C20" s="3" t="s">
        <v>21</v>
      </c>
      <c r="D20" s="4">
        <f t="shared" si="0"/>
        <v>0</v>
      </c>
      <c r="E20" s="4">
        <f t="shared" si="0"/>
        <v>0</v>
      </c>
      <c r="F20" s="4">
        <f t="shared" si="1"/>
        <v>0</v>
      </c>
    </row>
    <row r="21" spans="1:6">
      <c r="A21" s="123"/>
      <c r="B21" s="161"/>
      <c r="C21" s="3" t="s">
        <v>22</v>
      </c>
      <c r="D21" s="4">
        <f t="shared" si="0"/>
        <v>1780000</v>
      </c>
      <c r="E21" s="4">
        <f t="shared" si="0"/>
        <v>1752200</v>
      </c>
      <c r="F21" s="4">
        <f t="shared" si="1"/>
        <v>27800</v>
      </c>
    </row>
    <row r="22" spans="1:6">
      <c r="A22" s="6" t="s">
        <v>35</v>
      </c>
      <c r="B22" s="6" t="s">
        <v>35</v>
      </c>
      <c r="C22" s="3" t="s">
        <v>23</v>
      </c>
      <c r="D22" s="4">
        <f t="shared" si="0"/>
        <v>0</v>
      </c>
      <c r="E22" s="4">
        <f t="shared" si="0"/>
        <v>0</v>
      </c>
      <c r="F22" s="4">
        <f t="shared" si="1"/>
        <v>0</v>
      </c>
    </row>
    <row r="23" spans="1:6">
      <c r="A23" s="6" t="s">
        <v>33</v>
      </c>
      <c r="B23" s="6" t="s">
        <v>34</v>
      </c>
      <c r="C23" s="3" t="s">
        <v>24</v>
      </c>
      <c r="D23" s="4">
        <f t="shared" si="0"/>
        <v>0</v>
      </c>
      <c r="E23" s="4">
        <f t="shared" si="0"/>
        <v>0</v>
      </c>
      <c r="F23" s="4">
        <f t="shared" si="1"/>
        <v>0</v>
      </c>
    </row>
    <row r="24" spans="1:6">
      <c r="A24" s="119" t="s">
        <v>62</v>
      </c>
      <c r="B24" s="119"/>
      <c r="C24" s="164"/>
      <c r="D24" s="40">
        <f>SUM(D2:D23)</f>
        <v>120000000</v>
      </c>
      <c r="E24" s="40">
        <f t="shared" ref="E24:F24" si="2">SUM(E2:E23)</f>
        <v>46005430</v>
      </c>
      <c r="F24" s="40">
        <f t="shared" si="2"/>
        <v>73994570</v>
      </c>
    </row>
    <row r="25" spans="1:6">
      <c r="D25" s="9"/>
      <c r="E25" s="9"/>
      <c r="F25" s="9"/>
    </row>
    <row r="27" spans="1:6">
      <c r="A27" s="49" t="s">
        <v>227</v>
      </c>
      <c r="B27" s="49" t="s">
        <v>628</v>
      </c>
    </row>
    <row r="28" spans="1:6">
      <c r="A28" s="5" t="s">
        <v>25</v>
      </c>
      <c r="B28" s="5" t="s">
        <v>29</v>
      </c>
      <c r="C28" s="2" t="s">
        <v>0</v>
      </c>
      <c r="D28" s="2" t="s">
        <v>1</v>
      </c>
      <c r="E28" s="2" t="s">
        <v>2</v>
      </c>
      <c r="F28" s="5" t="s">
        <v>54</v>
      </c>
    </row>
    <row r="29" spans="1:6">
      <c r="A29" s="12" t="s">
        <v>26</v>
      </c>
      <c r="B29" s="12" t="s">
        <v>30</v>
      </c>
      <c r="C29" s="102" t="s">
        <v>3</v>
      </c>
      <c r="D29" s="103">
        <v>17747200</v>
      </c>
      <c r="E29" s="103">
        <f>SUMIFS('집행관리(연구비)'!F:F, '집행관리(연구비)'!H:H, "최호경", '집행관리(연구비)'!G:G, C85)</f>
        <v>0</v>
      </c>
      <c r="F29" s="103">
        <f>D29-E29</f>
        <v>17747200</v>
      </c>
    </row>
    <row r="30" spans="1:6">
      <c r="A30" s="12" t="s">
        <v>27</v>
      </c>
      <c r="B30" s="12" t="s">
        <v>31</v>
      </c>
      <c r="C30" s="102" t="s">
        <v>4</v>
      </c>
      <c r="D30" s="103">
        <v>2307136</v>
      </c>
      <c r="E30" s="103">
        <f>SUMIFS('집행관리(연구비)'!F:F, '집행관리(연구비)'!H:H, "최호경", '집행관리(연구비)'!G:G, C86)</f>
        <v>0</v>
      </c>
      <c r="F30" s="103">
        <f t="shared" ref="F30:F50" si="3">D30-E30</f>
        <v>2307136</v>
      </c>
    </row>
    <row r="31" spans="1:6">
      <c r="A31" s="149" t="s">
        <v>28</v>
      </c>
      <c r="B31" s="151" t="s">
        <v>32</v>
      </c>
      <c r="C31" s="104" t="s">
        <v>5</v>
      </c>
      <c r="D31" s="105">
        <v>8200000</v>
      </c>
      <c r="E31" s="105">
        <f>SUMIFS('집행관리(연구비)'!F:F, '집행관리(연구비)'!H:H, "박원일", '집행관리(연구비)'!G:G, C87)</f>
        <v>3800000</v>
      </c>
      <c r="F31" s="105">
        <f t="shared" si="3"/>
        <v>4400000</v>
      </c>
    </row>
    <row r="32" spans="1:6">
      <c r="A32" s="162"/>
      <c r="B32" s="163"/>
      <c r="C32" s="104" t="s">
        <v>6</v>
      </c>
      <c r="D32" s="105">
        <v>1000000</v>
      </c>
      <c r="E32" s="105">
        <f>SUMIFS('집행관리(연구비)'!F:F, '집행관리(연구비)'!H:H, "박원일", '집행관리(연구비)'!G:G, C88)</f>
        <v>0</v>
      </c>
      <c r="F32" s="105">
        <f t="shared" si="3"/>
        <v>1000000</v>
      </c>
    </row>
    <row r="33" spans="1:6">
      <c r="A33" s="162"/>
      <c r="B33" s="163"/>
      <c r="C33" s="104" t="s">
        <v>7</v>
      </c>
      <c r="D33" s="105">
        <v>316928</v>
      </c>
      <c r="E33" s="105">
        <f>SUMIFS('집행관리(연구비)'!F:F, '집행관리(연구비)'!H:H, "박원일", '집행관리(연구비)'!G:G, C89)</f>
        <v>314310</v>
      </c>
      <c r="F33" s="105">
        <f t="shared" si="3"/>
        <v>2618</v>
      </c>
    </row>
    <row r="34" spans="1:6">
      <c r="A34" s="162"/>
      <c r="B34" s="152"/>
      <c r="C34" s="102" t="s">
        <v>8</v>
      </c>
      <c r="D34" s="103">
        <v>0</v>
      </c>
      <c r="E34" s="103">
        <f>SUMIFS('집행관리(연구비)'!F:F, '집행관리(연구비)'!H:H, "최호경", '집행관리(연구비)'!G:G, C90)</f>
        <v>0</v>
      </c>
      <c r="F34" s="103">
        <f t="shared" si="3"/>
        <v>0</v>
      </c>
    </row>
    <row r="35" spans="1:6">
      <c r="A35" s="162"/>
      <c r="B35" s="151" t="s">
        <v>42</v>
      </c>
      <c r="C35" s="102" t="s">
        <v>9</v>
      </c>
      <c r="D35" s="103">
        <v>88736</v>
      </c>
      <c r="E35" s="103">
        <f>SUMIFS('집행관리(연구비)'!F:F, '집행관리(연구비)'!H:H, "최호경", '집행관리(연구비)'!G:G, C91)</f>
        <v>0</v>
      </c>
      <c r="F35" s="103">
        <f t="shared" si="3"/>
        <v>88736</v>
      </c>
    </row>
    <row r="36" spans="1:6">
      <c r="A36" s="162"/>
      <c r="B36" s="163"/>
      <c r="C36" s="102" t="s">
        <v>10</v>
      </c>
      <c r="D36" s="103">
        <v>0</v>
      </c>
      <c r="E36" s="103">
        <f>SUMIFS('집행관리(연구비)'!F:F, '집행관리(연구비)'!H:H, "최호경", '집행관리(연구비)'!G:G, C92)</f>
        <v>0</v>
      </c>
      <c r="F36" s="103">
        <f t="shared" si="3"/>
        <v>0</v>
      </c>
    </row>
    <row r="37" spans="1:6">
      <c r="A37" s="162"/>
      <c r="B37" s="152"/>
      <c r="C37" s="102" t="s">
        <v>11</v>
      </c>
      <c r="D37" s="103">
        <v>0</v>
      </c>
      <c r="E37" s="103">
        <f>SUMIFS('집행관리(연구비)'!F:F, '집행관리(연구비)'!H:H, "최호경", '집행관리(연구비)'!G:G, C93)</f>
        <v>0</v>
      </c>
      <c r="F37" s="103">
        <f t="shared" si="3"/>
        <v>0</v>
      </c>
    </row>
    <row r="38" spans="1:6">
      <c r="A38" s="162"/>
      <c r="B38" s="12" t="s">
        <v>41</v>
      </c>
      <c r="C38" s="102" t="s">
        <v>12</v>
      </c>
      <c r="D38" s="103">
        <v>0</v>
      </c>
      <c r="E38" s="103">
        <f>SUMIFS('집행관리(연구비)'!F:F, '집행관리(연구비)'!H:H, "최호경", '집행관리(연구비)'!G:G, C94)</f>
        <v>0</v>
      </c>
      <c r="F38" s="103">
        <f t="shared" si="3"/>
        <v>0</v>
      </c>
    </row>
    <row r="39" spans="1:6">
      <c r="A39" s="162"/>
      <c r="B39" s="12" t="s">
        <v>40</v>
      </c>
      <c r="C39" s="102" t="s">
        <v>13</v>
      </c>
      <c r="D39" s="103">
        <v>0</v>
      </c>
      <c r="E39" s="103">
        <f>SUMIFS('집행관리(연구비)'!F:F, '집행관리(연구비)'!H:H, "최호경", '집행관리(연구비)'!G:G, C95)</f>
        <v>0</v>
      </c>
      <c r="F39" s="103">
        <f t="shared" si="3"/>
        <v>0</v>
      </c>
    </row>
    <row r="40" spans="1:6">
      <c r="A40" s="162"/>
      <c r="B40" s="12" t="s">
        <v>39</v>
      </c>
      <c r="C40" s="102" t="s">
        <v>14</v>
      </c>
      <c r="D40" s="103">
        <v>0</v>
      </c>
      <c r="E40" s="103">
        <f>SUMIFS('집행관리(연구비)'!F:F, '집행관리(연구비)'!H:H, "최호경", '집행관리(연구비)'!G:G, C96)</f>
        <v>0</v>
      </c>
      <c r="F40" s="103">
        <f t="shared" si="3"/>
        <v>0</v>
      </c>
    </row>
    <row r="41" spans="1:6">
      <c r="A41" s="162"/>
      <c r="B41" s="151" t="s">
        <v>38</v>
      </c>
      <c r="C41" s="13" t="s">
        <v>15</v>
      </c>
      <c r="D41" s="14">
        <v>0</v>
      </c>
      <c r="E41" s="14">
        <f>SUMIFS('집행관리(연구비)'!F:F, '집행관리(연구비)'!H:H, "최호경", '집행관리(연구비)'!G:G, C97)</f>
        <v>0</v>
      </c>
      <c r="F41" s="14">
        <f t="shared" si="3"/>
        <v>0</v>
      </c>
    </row>
    <row r="42" spans="1:6">
      <c r="A42" s="162"/>
      <c r="B42" s="152"/>
      <c r="C42" s="13" t="s">
        <v>16</v>
      </c>
      <c r="D42" s="14">
        <v>0</v>
      </c>
      <c r="E42" s="14">
        <f>SUMIFS('집행관리(연구비)'!F:F, '집행관리(연구비)'!H:H, "최호경", '집행관리(연구비)'!G:G, C98)</f>
        <v>0</v>
      </c>
      <c r="F42" s="14">
        <f t="shared" si="3"/>
        <v>0</v>
      </c>
    </row>
    <row r="43" spans="1:6">
      <c r="A43" s="162"/>
      <c r="B43" s="151" t="s">
        <v>43</v>
      </c>
      <c r="C43" s="13" t="s">
        <v>17</v>
      </c>
      <c r="D43" s="14">
        <v>0</v>
      </c>
      <c r="E43" s="14">
        <f>SUMIFS('집행관리(연구비)'!F:F, '집행관리(연구비)'!H:H, "최호경", '집행관리(연구비)'!G:G, C99)</f>
        <v>0</v>
      </c>
      <c r="F43" s="14">
        <f t="shared" si="3"/>
        <v>0</v>
      </c>
    </row>
    <row r="44" spans="1:6">
      <c r="A44" s="150"/>
      <c r="B44" s="152"/>
      <c r="C44" s="13" t="s">
        <v>18</v>
      </c>
      <c r="D44" s="14">
        <v>0</v>
      </c>
      <c r="E44" s="14">
        <f>SUMIFS('집행관리(연구비)'!F:F, '집행관리(연구비)'!H:H, "최호경", '집행관리(연구비)'!G:G, C100)</f>
        <v>0</v>
      </c>
      <c r="F44" s="14">
        <f t="shared" si="3"/>
        <v>0</v>
      </c>
    </row>
    <row r="45" spans="1:6">
      <c r="A45" s="149" t="s">
        <v>46</v>
      </c>
      <c r="B45" s="12" t="s">
        <v>44</v>
      </c>
      <c r="C45" s="13" t="s">
        <v>19</v>
      </c>
      <c r="D45" s="14">
        <v>0</v>
      </c>
      <c r="E45" s="14">
        <f>SUMIFS('집행관리(연구비)'!F:F, '집행관리(연구비)'!H:H, "최호경", '집행관리(연구비)'!G:G, C101)</f>
        <v>0</v>
      </c>
      <c r="F45" s="14">
        <f t="shared" si="3"/>
        <v>0</v>
      </c>
    </row>
    <row r="46" spans="1:6">
      <c r="A46" s="150"/>
      <c r="B46" s="15" t="s">
        <v>45</v>
      </c>
      <c r="C46" s="13" t="s">
        <v>20</v>
      </c>
      <c r="D46" s="14">
        <v>0</v>
      </c>
      <c r="E46" s="14">
        <f>SUMIFS('집행관리(연구비)'!F:F, '집행관리(연구비)'!H:H, "최호경", '집행관리(연구비)'!G:G, C102)</f>
        <v>0</v>
      </c>
      <c r="F46" s="14">
        <f t="shared" si="3"/>
        <v>0</v>
      </c>
    </row>
    <row r="47" spans="1:6">
      <c r="A47" s="149" t="s">
        <v>37</v>
      </c>
      <c r="B47" s="151" t="s">
        <v>36</v>
      </c>
      <c r="C47" s="13" t="s">
        <v>21</v>
      </c>
      <c r="D47" s="14">
        <v>0</v>
      </c>
      <c r="E47" s="14">
        <f>SUMIFS('집행관리(연구비)'!F:F, '집행관리(연구비)'!H:H, "최호경", '집행관리(연구비)'!G:G, C103)</f>
        <v>0</v>
      </c>
      <c r="F47" s="14">
        <f t="shared" si="3"/>
        <v>0</v>
      </c>
    </row>
    <row r="48" spans="1:6">
      <c r="A48" s="150"/>
      <c r="B48" s="152"/>
      <c r="C48" s="100" t="s">
        <v>22</v>
      </c>
      <c r="D48" s="101">
        <v>340000</v>
      </c>
      <c r="E48" s="101">
        <f>SUMIFS('집행관리(연구비)'!F:F, '집행관리(연구비)'!H:H, "박원일", '집행관리(연구비)'!G:G, C104)</f>
        <v>340000</v>
      </c>
      <c r="F48" s="101">
        <f t="shared" si="3"/>
        <v>0</v>
      </c>
    </row>
    <row r="49" spans="1:9">
      <c r="A49" s="12" t="s">
        <v>35</v>
      </c>
      <c r="B49" s="12" t="s">
        <v>35</v>
      </c>
      <c r="C49" s="13" t="s">
        <v>23</v>
      </c>
      <c r="D49" s="14">
        <v>0</v>
      </c>
      <c r="E49" s="14">
        <f>SUMIFS('집행관리(연구비)'!F:F, '집행관리(연구비)'!H:H, "최호경", '집행관리(연구비)'!G:G, C105)</f>
        <v>0</v>
      </c>
      <c r="F49" s="14">
        <f t="shared" si="3"/>
        <v>0</v>
      </c>
      <c r="I49" s="10"/>
    </row>
    <row r="50" spans="1:9">
      <c r="A50" s="12" t="s">
        <v>33</v>
      </c>
      <c r="B50" s="12" t="s">
        <v>34</v>
      </c>
      <c r="C50" s="13" t="s">
        <v>24</v>
      </c>
      <c r="D50" s="14">
        <v>0</v>
      </c>
      <c r="E50" s="14">
        <f>SUMIFS('집행관리(연구비)'!F:F, '집행관리(연구비)'!H:H, "최호경", '집행관리(연구비)'!G:G, C106)</f>
        <v>0</v>
      </c>
      <c r="F50" s="14">
        <f t="shared" si="3"/>
        <v>0</v>
      </c>
    </row>
    <row r="52" spans="1:9">
      <c r="D52" s="11">
        <f>SUM(D29:D51)</f>
        <v>30000000</v>
      </c>
      <c r="E52" s="11">
        <f>SUM(E29:E51)</f>
        <v>4454310</v>
      </c>
      <c r="F52" s="11">
        <f>SUM(F29:F51)</f>
        <v>25545690</v>
      </c>
    </row>
    <row r="55" spans="1:9">
      <c r="A55" s="49" t="s">
        <v>459</v>
      </c>
      <c r="B55" s="49" t="s">
        <v>228</v>
      </c>
    </row>
    <row r="56" spans="1:9">
      <c r="A56" s="5" t="s">
        <v>25</v>
      </c>
      <c r="B56" s="5" t="s">
        <v>29</v>
      </c>
      <c r="C56" s="2" t="s">
        <v>0</v>
      </c>
      <c r="D56" s="2" t="s">
        <v>1</v>
      </c>
      <c r="E56" s="2" t="s">
        <v>2</v>
      </c>
      <c r="F56" s="5" t="s">
        <v>54</v>
      </c>
    </row>
    <row r="57" spans="1:9">
      <c r="A57" s="16" t="s">
        <v>26</v>
      </c>
      <c r="B57" s="16" t="s">
        <v>30</v>
      </c>
      <c r="C57" s="17" t="s">
        <v>3</v>
      </c>
      <c r="D57" s="18">
        <v>5775000</v>
      </c>
      <c r="E57" s="18">
        <f>SUMIFS('집행관리(연구비)'!F:F, '집행관리(연구비)'!H:H, "박상헌", '집행관리(연구비)'!G:G, C85)</f>
        <v>0</v>
      </c>
      <c r="F57" s="18">
        <f>D57-E57</f>
        <v>5775000</v>
      </c>
    </row>
    <row r="58" spans="1:9">
      <c r="A58" s="16" t="s">
        <v>27</v>
      </c>
      <c r="B58" s="16" t="s">
        <v>31</v>
      </c>
      <c r="C58" s="17" t="s">
        <v>4</v>
      </c>
      <c r="D58" s="18">
        <v>750750</v>
      </c>
      <c r="E58" s="18">
        <f>SUMIFS('집행관리(연구비)'!F:F, '집행관리(연구비)'!H:H, "박상헌", '집행관리(연구비)'!G:G, C86)</f>
        <v>0</v>
      </c>
      <c r="F58" s="18">
        <f t="shared" ref="F58:F78" si="4">D58-E58</f>
        <v>750750</v>
      </c>
    </row>
    <row r="59" spans="1:9">
      <c r="A59" s="153" t="s">
        <v>28</v>
      </c>
      <c r="B59" s="155" t="s">
        <v>32</v>
      </c>
      <c r="C59" s="17" t="s">
        <v>5</v>
      </c>
      <c r="D59" s="18">
        <v>14200000</v>
      </c>
      <c r="E59" s="18">
        <f>SUMIFS('집행관리(연구비)'!F:F, '집행관리(연구비)'!H:H, "박상헌", '집행관리(연구비)'!G:G, C87)</f>
        <v>13900000</v>
      </c>
      <c r="F59" s="18">
        <f t="shared" si="4"/>
        <v>300000</v>
      </c>
    </row>
    <row r="60" spans="1:9">
      <c r="A60" s="157"/>
      <c r="B60" s="158"/>
      <c r="C60" s="17" t="s">
        <v>6</v>
      </c>
      <c r="D60" s="18">
        <v>5500000</v>
      </c>
      <c r="E60" s="18">
        <f>SUMIFS('집행관리(연구비)'!F:F, '집행관리(연구비)'!H:H, "박상헌", '집행관리(연구비)'!G:G, C88)</f>
        <v>3753920</v>
      </c>
      <c r="F60" s="18">
        <f t="shared" si="4"/>
        <v>1746080</v>
      </c>
    </row>
    <row r="61" spans="1:9">
      <c r="A61" s="157"/>
      <c r="B61" s="158"/>
      <c r="C61" s="17" t="s">
        <v>7</v>
      </c>
      <c r="D61" s="18">
        <v>1585375</v>
      </c>
      <c r="E61" s="18">
        <f>SUMIFS('집행관리(연구비)'!F:F, '집행관리(연구비)'!H:H, "박상헌", '집행관리(연구비)'!G:G, C89)</f>
        <v>1570100</v>
      </c>
      <c r="F61" s="18">
        <f t="shared" si="4"/>
        <v>15275</v>
      </c>
    </row>
    <row r="62" spans="1:9">
      <c r="A62" s="157"/>
      <c r="B62" s="156"/>
      <c r="C62" s="17" t="s">
        <v>8</v>
      </c>
      <c r="D62" s="18">
        <v>0</v>
      </c>
      <c r="E62" s="18">
        <f>SUMIFS('집행관리(연구비)'!F:F, '집행관리(연구비)'!H:H, "박상헌", '집행관리(연구비)'!G:G, C90)</f>
        <v>0</v>
      </c>
      <c r="F62" s="18">
        <f t="shared" si="4"/>
        <v>0</v>
      </c>
    </row>
    <row r="63" spans="1:9">
      <c r="A63" s="157"/>
      <c r="B63" s="155" t="s">
        <v>42</v>
      </c>
      <c r="C63" s="17" t="s">
        <v>9</v>
      </c>
      <c r="D63" s="18">
        <v>28875</v>
      </c>
      <c r="E63" s="18">
        <f>SUMIFS('집행관리(연구비)'!F:F, '집행관리(연구비)'!H:H, "박상헌", '집행관리(연구비)'!G:G, C91)</f>
        <v>0</v>
      </c>
      <c r="F63" s="18">
        <f t="shared" si="4"/>
        <v>28875</v>
      </c>
    </row>
    <row r="64" spans="1:9">
      <c r="A64" s="157"/>
      <c r="B64" s="158"/>
      <c r="C64" s="17" t="s">
        <v>10</v>
      </c>
      <c r="D64" s="18">
        <v>0</v>
      </c>
      <c r="E64" s="18">
        <f>SUMIFS('집행관리(연구비)'!F:F, '집행관리(연구비)'!H:H, "박상헌", '집행관리(연구비)'!G:G, C92)</f>
        <v>0</v>
      </c>
      <c r="F64" s="18">
        <f t="shared" si="4"/>
        <v>0</v>
      </c>
    </row>
    <row r="65" spans="1:6">
      <c r="A65" s="157"/>
      <c r="B65" s="156"/>
      <c r="C65" s="17" t="s">
        <v>11</v>
      </c>
      <c r="D65" s="18">
        <v>0</v>
      </c>
      <c r="E65" s="18">
        <f>SUMIFS('집행관리(연구비)'!F:F, '집행관리(연구비)'!H:H, "박상헌", '집행관리(연구비)'!G:G, C93)</f>
        <v>0</v>
      </c>
      <c r="F65" s="18">
        <f t="shared" si="4"/>
        <v>0</v>
      </c>
    </row>
    <row r="66" spans="1:6">
      <c r="A66" s="157"/>
      <c r="B66" s="16" t="s">
        <v>41</v>
      </c>
      <c r="C66" s="17" t="s">
        <v>12</v>
      </c>
      <c r="D66" s="18">
        <v>0</v>
      </c>
      <c r="E66" s="18">
        <f>SUMIFS('집행관리(연구비)'!F:F, '집행관리(연구비)'!H:H, "박상헌", '집행관리(연구비)'!G:G, C94)</f>
        <v>0</v>
      </c>
      <c r="F66" s="18">
        <f t="shared" si="4"/>
        <v>0</v>
      </c>
    </row>
    <row r="67" spans="1:6">
      <c r="A67" s="157"/>
      <c r="B67" s="16" t="s">
        <v>40</v>
      </c>
      <c r="C67" s="17" t="s">
        <v>13</v>
      </c>
      <c r="D67" s="18">
        <v>0</v>
      </c>
      <c r="E67" s="18">
        <f>SUMIFS('집행관리(연구비)'!F:F, '집행관리(연구비)'!H:H, "박상헌", '집행관리(연구비)'!G:G, C95)</f>
        <v>0</v>
      </c>
      <c r="F67" s="18">
        <f t="shared" si="4"/>
        <v>0</v>
      </c>
    </row>
    <row r="68" spans="1:6">
      <c r="A68" s="157"/>
      <c r="B68" s="16" t="s">
        <v>39</v>
      </c>
      <c r="C68" s="17" t="s">
        <v>14</v>
      </c>
      <c r="D68" s="18">
        <v>0</v>
      </c>
      <c r="E68" s="18">
        <f>SUMIFS('집행관리(연구비)'!F:F, '집행관리(연구비)'!H:H, "박상헌", '집행관리(연구비)'!G:G, C96)</f>
        <v>0</v>
      </c>
      <c r="F68" s="18">
        <f t="shared" si="4"/>
        <v>0</v>
      </c>
    </row>
    <row r="69" spans="1:6">
      <c r="A69" s="157"/>
      <c r="B69" s="155" t="s">
        <v>38</v>
      </c>
      <c r="C69" s="17" t="s">
        <v>15</v>
      </c>
      <c r="D69" s="18">
        <v>0</v>
      </c>
      <c r="E69" s="18">
        <f>SUMIFS('집행관리(연구비)'!F:F, '집행관리(연구비)'!H:H, "박상헌", '집행관리(연구비)'!G:G, C97)</f>
        <v>0</v>
      </c>
      <c r="F69" s="18">
        <f t="shared" si="4"/>
        <v>0</v>
      </c>
    </row>
    <row r="70" spans="1:6">
      <c r="A70" s="157"/>
      <c r="B70" s="156"/>
      <c r="C70" s="17" t="s">
        <v>16</v>
      </c>
      <c r="D70" s="18">
        <v>0</v>
      </c>
      <c r="E70" s="18">
        <f>SUMIFS('집행관리(연구비)'!F:F, '집행관리(연구비)'!H:H, "박상헌", '집행관리(연구비)'!G:G, C98)</f>
        <v>0</v>
      </c>
      <c r="F70" s="18">
        <f t="shared" si="4"/>
        <v>0</v>
      </c>
    </row>
    <row r="71" spans="1:6">
      <c r="A71" s="157"/>
      <c r="B71" s="155" t="s">
        <v>43</v>
      </c>
      <c r="C71" s="17" t="s">
        <v>17</v>
      </c>
      <c r="D71" s="18">
        <v>0</v>
      </c>
      <c r="E71" s="18">
        <f>SUMIFS('집행관리(연구비)'!F:F, '집행관리(연구비)'!H:H, "박상헌", '집행관리(연구비)'!G:G, C99)</f>
        <v>0</v>
      </c>
      <c r="F71" s="18">
        <f t="shared" si="4"/>
        <v>0</v>
      </c>
    </row>
    <row r="72" spans="1:6">
      <c r="A72" s="154"/>
      <c r="B72" s="156"/>
      <c r="C72" s="17" t="s">
        <v>18</v>
      </c>
      <c r="D72" s="18">
        <v>0</v>
      </c>
      <c r="E72" s="18">
        <f>SUMIFS('집행관리(연구비)'!F:F, '집행관리(연구비)'!H:H, "박상헌", '집행관리(연구비)'!G:G, C100)</f>
        <v>0</v>
      </c>
      <c r="F72" s="18">
        <f t="shared" si="4"/>
        <v>0</v>
      </c>
    </row>
    <row r="73" spans="1:6">
      <c r="A73" s="153" t="s">
        <v>46</v>
      </c>
      <c r="B73" s="16" t="s">
        <v>44</v>
      </c>
      <c r="C73" s="17" t="s">
        <v>19</v>
      </c>
      <c r="D73" s="18">
        <v>1200000</v>
      </c>
      <c r="E73" s="18">
        <f>SUMIFS('집행관리(연구비)'!F:F, '집행관리(연구비)'!H:H, "박상헌", '집행관리(연구비)'!G:G, C101)</f>
        <v>658800</v>
      </c>
      <c r="F73" s="18">
        <f t="shared" si="4"/>
        <v>541200</v>
      </c>
    </row>
    <row r="74" spans="1:6">
      <c r="A74" s="154"/>
      <c r="B74" s="19" t="s">
        <v>45</v>
      </c>
      <c r="C74" s="17" t="s">
        <v>20</v>
      </c>
      <c r="D74" s="18">
        <v>0</v>
      </c>
      <c r="E74" s="18">
        <f>SUMIFS('집행관리(연구비)'!F:F, '집행관리(연구비)'!H:H, "박상헌", '집행관리(연구비)'!G:G, C102)</f>
        <v>0</v>
      </c>
      <c r="F74" s="18">
        <f t="shared" si="4"/>
        <v>0</v>
      </c>
    </row>
    <row r="75" spans="1:6">
      <c r="A75" s="153" t="s">
        <v>37</v>
      </c>
      <c r="B75" s="155" t="s">
        <v>36</v>
      </c>
      <c r="C75" s="17" t="s">
        <v>21</v>
      </c>
      <c r="D75" s="18">
        <v>0</v>
      </c>
      <c r="E75" s="18">
        <f>SUMIFS('집행관리(연구비)'!F:F, '집행관리(연구비)'!H:H, "박상헌", '집행관리(연구비)'!G:G, C103)</f>
        <v>0</v>
      </c>
      <c r="F75" s="18">
        <f t="shared" si="4"/>
        <v>0</v>
      </c>
    </row>
    <row r="76" spans="1:6">
      <c r="A76" s="154"/>
      <c r="B76" s="156"/>
      <c r="C76" s="17" t="s">
        <v>22</v>
      </c>
      <c r="D76" s="18">
        <v>960000</v>
      </c>
      <c r="E76" s="18">
        <f>SUMIFS('집행관리(연구비)'!F:F, '집행관리(연구비)'!H:H, "박상헌", '집행관리(연구비)'!G:G, C104)</f>
        <v>959200</v>
      </c>
      <c r="F76" s="18">
        <f t="shared" si="4"/>
        <v>800</v>
      </c>
    </row>
    <row r="77" spans="1:6">
      <c r="A77" s="16" t="s">
        <v>35</v>
      </c>
      <c r="B77" s="16" t="s">
        <v>35</v>
      </c>
      <c r="C77" s="17" t="s">
        <v>23</v>
      </c>
      <c r="D77" s="18">
        <v>0</v>
      </c>
      <c r="E77" s="18">
        <f>SUMIFS('집행관리(연구비)'!F:F, '집행관리(연구비)'!H:H, "박상헌", '집행관리(연구비)'!G:G, C105)</f>
        <v>0</v>
      </c>
      <c r="F77" s="18">
        <f t="shared" si="4"/>
        <v>0</v>
      </c>
    </row>
    <row r="78" spans="1:6">
      <c r="A78" s="16" t="s">
        <v>33</v>
      </c>
      <c r="B78" s="16" t="s">
        <v>34</v>
      </c>
      <c r="C78" s="17" t="s">
        <v>24</v>
      </c>
      <c r="D78" s="18">
        <v>0</v>
      </c>
      <c r="E78" s="18">
        <f>SUMIFS('집행관리(연구비)'!F:F, '집행관리(연구비)'!H:H, "박상헌", '집행관리(연구비)'!G:G, C106)</f>
        <v>0</v>
      </c>
      <c r="F78" s="18">
        <f t="shared" si="4"/>
        <v>0</v>
      </c>
    </row>
    <row r="80" spans="1:6">
      <c r="D80" s="11">
        <f>SUM(D57:D79)</f>
        <v>30000000</v>
      </c>
      <c r="E80" s="11">
        <f>SUM(E57:E79)</f>
        <v>20842020</v>
      </c>
      <c r="F80" s="11">
        <f>SUM(F57:F79)</f>
        <v>9157980</v>
      </c>
    </row>
    <row r="83" spans="1:6">
      <c r="A83" s="49" t="s">
        <v>229</v>
      </c>
      <c r="B83" s="49" t="s">
        <v>230</v>
      </c>
    </row>
    <row r="84" spans="1:6">
      <c r="A84" s="5" t="s">
        <v>25</v>
      </c>
      <c r="B84" s="5" t="s">
        <v>29</v>
      </c>
      <c r="C84" s="2" t="s">
        <v>0</v>
      </c>
      <c r="D84" s="2" t="s">
        <v>1</v>
      </c>
      <c r="E84" s="2" t="s">
        <v>2</v>
      </c>
      <c r="F84" s="5" t="s">
        <v>54</v>
      </c>
    </row>
    <row r="85" spans="1:6">
      <c r="A85" s="20" t="s">
        <v>26</v>
      </c>
      <c r="B85" s="20" t="s">
        <v>30</v>
      </c>
      <c r="C85" s="21" t="s">
        <v>3</v>
      </c>
      <c r="D85" s="22">
        <v>14570000</v>
      </c>
      <c r="E85" s="22">
        <f>SUMIFS('집행관리(연구비)'!F:F, '집행관리(연구비)'!H:H, "김영숙", '집행관리(연구비)'!G:G, C85)</f>
        <v>0</v>
      </c>
      <c r="F85" s="22">
        <f>D85-E85</f>
        <v>14570000</v>
      </c>
    </row>
    <row r="86" spans="1:6">
      <c r="A86" s="20" t="s">
        <v>27</v>
      </c>
      <c r="B86" s="20" t="s">
        <v>31</v>
      </c>
      <c r="C86" s="21" t="s">
        <v>4</v>
      </c>
      <c r="D86" s="22">
        <v>1894100</v>
      </c>
      <c r="E86" s="22">
        <f>SUMIFS('집행관리(연구비)'!F:F, '집행관리(연구비)'!H:H, "김영숙", '집행관리(연구비)'!G:G, C86)</f>
        <v>0</v>
      </c>
      <c r="F86" s="22">
        <f t="shared" ref="F86:F106" si="5">D86-E86</f>
        <v>1894100</v>
      </c>
    </row>
    <row r="87" spans="1:6">
      <c r="A87" s="141" t="s">
        <v>28</v>
      </c>
      <c r="B87" s="143" t="s">
        <v>32</v>
      </c>
      <c r="C87" s="21" t="s">
        <v>5</v>
      </c>
      <c r="D87" s="22">
        <v>7900000</v>
      </c>
      <c r="E87" s="22">
        <f>SUMIFS('집행관리(연구비)'!F:F, '집행관리(연구비)'!H:H, "김영숙", '집행관리(연구비)'!G:G, C87)</f>
        <v>7900000</v>
      </c>
      <c r="F87" s="22">
        <f t="shared" si="5"/>
        <v>0</v>
      </c>
    </row>
    <row r="88" spans="1:6">
      <c r="A88" s="147"/>
      <c r="B88" s="148"/>
      <c r="C88" s="21" t="s">
        <v>6</v>
      </c>
      <c r="D88" s="22">
        <v>5000000</v>
      </c>
      <c r="E88" s="22">
        <f>SUMIFS('집행관리(연구비)'!F:F, '집행관리(연구비)'!H:H, "김영숙", '집행관리(연구비)'!G:G, C88)</f>
        <v>4980000</v>
      </c>
      <c r="F88" s="22">
        <f t="shared" si="5"/>
        <v>20000</v>
      </c>
    </row>
    <row r="89" spans="1:6">
      <c r="A89" s="147"/>
      <c r="B89" s="148"/>
      <c r="C89" s="21" t="s">
        <v>7</v>
      </c>
      <c r="D89" s="22">
        <v>263050</v>
      </c>
      <c r="E89" s="22">
        <f>SUMIFS('집행관리(연구비)'!F:F, '집행관리(연구비)'!H:H, "김영숙", '집행관리(연구비)'!G:G, C89)</f>
        <v>262700</v>
      </c>
      <c r="F89" s="22">
        <f t="shared" si="5"/>
        <v>350</v>
      </c>
    </row>
    <row r="90" spans="1:6">
      <c r="A90" s="147"/>
      <c r="B90" s="144"/>
      <c r="C90" s="21" t="s">
        <v>8</v>
      </c>
      <c r="D90" s="22">
        <v>0</v>
      </c>
      <c r="E90" s="22">
        <f>SUMIFS('집행관리(연구비)'!F:F, '집행관리(연구비)'!H:H, "김영숙", '집행관리(연구비)'!G:G, C90)</f>
        <v>0</v>
      </c>
      <c r="F90" s="22">
        <f t="shared" si="5"/>
        <v>0</v>
      </c>
    </row>
    <row r="91" spans="1:6">
      <c r="A91" s="147"/>
      <c r="B91" s="143" t="s">
        <v>42</v>
      </c>
      <c r="C91" s="21" t="s">
        <v>9</v>
      </c>
      <c r="D91" s="22">
        <v>72850</v>
      </c>
      <c r="E91" s="22">
        <f>SUMIFS('집행관리(연구비)'!F:F, '집행관리(연구비)'!H:H, "김영숙", '집행관리(연구비)'!G:G, C91)</f>
        <v>0</v>
      </c>
      <c r="F91" s="22">
        <f t="shared" si="5"/>
        <v>72850</v>
      </c>
    </row>
    <row r="92" spans="1:6">
      <c r="A92" s="147"/>
      <c r="B92" s="148"/>
      <c r="C92" s="21" t="s">
        <v>10</v>
      </c>
      <c r="D92" s="22">
        <v>0</v>
      </c>
      <c r="E92" s="22">
        <f>SUMIFS('집행관리(연구비)'!F:F, '집행관리(연구비)'!H:H, "김영숙", '집행관리(연구비)'!G:G, C92)</f>
        <v>0</v>
      </c>
      <c r="F92" s="22">
        <f t="shared" si="5"/>
        <v>0</v>
      </c>
    </row>
    <row r="93" spans="1:6">
      <c r="A93" s="147"/>
      <c r="B93" s="144"/>
      <c r="C93" s="21" t="s">
        <v>11</v>
      </c>
      <c r="D93" s="22">
        <v>0</v>
      </c>
      <c r="E93" s="22">
        <f>SUMIFS('집행관리(연구비)'!F:F, '집행관리(연구비)'!H:H, "김영숙", '집행관리(연구비)'!G:G, C93)</f>
        <v>0</v>
      </c>
      <c r="F93" s="22">
        <f t="shared" si="5"/>
        <v>0</v>
      </c>
    </row>
    <row r="94" spans="1:6">
      <c r="A94" s="147"/>
      <c r="B94" s="20" t="s">
        <v>41</v>
      </c>
      <c r="C94" s="21" t="s">
        <v>12</v>
      </c>
      <c r="D94" s="22">
        <v>0</v>
      </c>
      <c r="E94" s="22">
        <f>SUMIFS('집행관리(연구비)'!F:F, '집행관리(연구비)'!H:H, "김영숙", '집행관리(연구비)'!G:G, C94)</f>
        <v>0</v>
      </c>
      <c r="F94" s="22">
        <f t="shared" si="5"/>
        <v>0</v>
      </c>
    </row>
    <row r="95" spans="1:6">
      <c r="A95" s="147"/>
      <c r="B95" s="20" t="s">
        <v>40</v>
      </c>
      <c r="C95" s="21" t="s">
        <v>13</v>
      </c>
      <c r="D95" s="22">
        <v>0</v>
      </c>
      <c r="E95" s="22">
        <f>SUMIFS('집행관리(연구비)'!F:F, '집행관리(연구비)'!H:H, "김영숙", '집행관리(연구비)'!G:G, C95)</f>
        <v>0</v>
      </c>
      <c r="F95" s="22">
        <f t="shared" si="5"/>
        <v>0</v>
      </c>
    </row>
    <row r="96" spans="1:6">
      <c r="A96" s="147"/>
      <c r="B96" s="20" t="s">
        <v>39</v>
      </c>
      <c r="C96" s="21" t="s">
        <v>14</v>
      </c>
      <c r="D96" s="22">
        <v>0</v>
      </c>
      <c r="E96" s="22">
        <f>SUMIFS('집행관리(연구비)'!F:F, '집행관리(연구비)'!H:H, "김영숙", '집행관리(연구비)'!G:G, C96)</f>
        <v>0</v>
      </c>
      <c r="F96" s="22">
        <f t="shared" si="5"/>
        <v>0</v>
      </c>
    </row>
    <row r="97" spans="1:6">
      <c r="A97" s="147"/>
      <c r="B97" s="143" t="s">
        <v>38</v>
      </c>
      <c r="C97" s="21" t="s">
        <v>15</v>
      </c>
      <c r="D97" s="22">
        <v>0</v>
      </c>
      <c r="E97" s="22">
        <f>SUMIFS('집행관리(연구비)'!F:F, '집행관리(연구비)'!H:H, "김영숙", '집행관리(연구비)'!G:G, C97)</f>
        <v>0</v>
      </c>
      <c r="F97" s="22">
        <f t="shared" si="5"/>
        <v>0</v>
      </c>
    </row>
    <row r="98" spans="1:6">
      <c r="A98" s="147"/>
      <c r="B98" s="144"/>
      <c r="C98" s="21" t="s">
        <v>16</v>
      </c>
      <c r="D98" s="22">
        <v>0</v>
      </c>
      <c r="E98" s="22">
        <f>SUMIFS('집행관리(연구비)'!F:F, '집행관리(연구비)'!H:H, "김영숙", '집행관리(연구비)'!G:G, C98)</f>
        <v>0</v>
      </c>
      <c r="F98" s="22">
        <f t="shared" si="5"/>
        <v>0</v>
      </c>
    </row>
    <row r="99" spans="1:6">
      <c r="A99" s="147"/>
      <c r="B99" s="143" t="s">
        <v>43</v>
      </c>
      <c r="C99" s="21" t="s">
        <v>17</v>
      </c>
      <c r="D99" s="22">
        <v>0</v>
      </c>
      <c r="E99" s="22">
        <f>SUMIFS('집행관리(연구비)'!F:F, '집행관리(연구비)'!H:H, "김영숙", '집행관리(연구비)'!G:G, C99)</f>
        <v>0</v>
      </c>
      <c r="F99" s="22">
        <f t="shared" si="5"/>
        <v>0</v>
      </c>
    </row>
    <row r="100" spans="1:6">
      <c r="A100" s="142"/>
      <c r="B100" s="144"/>
      <c r="C100" s="21" t="s">
        <v>18</v>
      </c>
      <c r="D100" s="22">
        <v>0</v>
      </c>
      <c r="E100" s="22">
        <f>SUMIFS('집행관리(연구비)'!F:F, '집행관리(연구비)'!H:H, "김영숙", '집행관리(연구비)'!G:G, C100)</f>
        <v>0</v>
      </c>
      <c r="F100" s="22">
        <f t="shared" si="5"/>
        <v>0</v>
      </c>
    </row>
    <row r="101" spans="1:6">
      <c r="A101" s="141" t="s">
        <v>46</v>
      </c>
      <c r="B101" s="20" t="s">
        <v>44</v>
      </c>
      <c r="C101" s="21" t="s">
        <v>19</v>
      </c>
      <c r="D101" s="22">
        <v>0</v>
      </c>
      <c r="E101" s="22">
        <f>SUMIFS('집행관리(연구비)'!F:F, '집행관리(연구비)'!H:H, "김영숙", '집행관리(연구비)'!G:G, C101)</f>
        <v>0</v>
      </c>
      <c r="F101" s="22">
        <f t="shared" si="5"/>
        <v>0</v>
      </c>
    </row>
    <row r="102" spans="1:6">
      <c r="A102" s="142"/>
      <c r="B102" s="23" t="s">
        <v>45</v>
      </c>
      <c r="C102" s="21" t="s">
        <v>20</v>
      </c>
      <c r="D102" s="22">
        <v>0</v>
      </c>
      <c r="E102" s="22">
        <f>SUMIFS('집행관리(연구비)'!F:F, '집행관리(연구비)'!H:H, "김영숙", '집행관리(연구비)'!G:G, C102)</f>
        <v>0</v>
      </c>
      <c r="F102" s="22">
        <f t="shared" si="5"/>
        <v>0</v>
      </c>
    </row>
    <row r="103" spans="1:6">
      <c r="A103" s="141" t="s">
        <v>37</v>
      </c>
      <c r="B103" s="143" t="s">
        <v>36</v>
      </c>
      <c r="C103" s="21" t="s">
        <v>21</v>
      </c>
      <c r="D103" s="22">
        <v>0</v>
      </c>
      <c r="E103" s="22">
        <f>SUMIFS('집행관리(연구비)'!F:F, '집행관리(연구비)'!H:H, "김영숙", '집행관리(연구비)'!G:G, C103)</f>
        <v>0</v>
      </c>
      <c r="F103" s="22">
        <f t="shared" si="5"/>
        <v>0</v>
      </c>
    </row>
    <row r="104" spans="1:6">
      <c r="A104" s="142"/>
      <c r="B104" s="144"/>
      <c r="C104" s="21" t="s">
        <v>22</v>
      </c>
      <c r="D104" s="22">
        <v>300000</v>
      </c>
      <c r="E104" s="22">
        <f>SUMIFS('집행관리(연구비)'!F:F, '집행관리(연구비)'!H:H, "김영숙", '집행관리(연구비)'!G:G, C104)</f>
        <v>306000</v>
      </c>
      <c r="F104" s="22">
        <f t="shared" si="5"/>
        <v>-6000</v>
      </c>
    </row>
    <row r="105" spans="1:6">
      <c r="A105" s="20" t="s">
        <v>35</v>
      </c>
      <c r="B105" s="20" t="s">
        <v>35</v>
      </c>
      <c r="C105" s="21" t="s">
        <v>23</v>
      </c>
      <c r="D105" s="22">
        <v>0</v>
      </c>
      <c r="E105" s="22">
        <f>SUMIFS('집행관리(연구비)'!F:F, '집행관리(연구비)'!H:H, "김영숙", '집행관리(연구비)'!G:G, C105)</f>
        <v>0</v>
      </c>
      <c r="F105" s="22">
        <f t="shared" si="5"/>
        <v>0</v>
      </c>
    </row>
    <row r="106" spans="1:6">
      <c r="A106" s="20" t="s">
        <v>33</v>
      </c>
      <c r="B106" s="20" t="s">
        <v>34</v>
      </c>
      <c r="C106" s="21" t="s">
        <v>24</v>
      </c>
      <c r="D106" s="22">
        <v>0</v>
      </c>
      <c r="E106" s="22">
        <f>SUMIFS('집행관리(연구비)'!F:F, '집행관리(연구비)'!H:H, "김영숙", '집행관리(연구비)'!G:G, C106)</f>
        <v>0</v>
      </c>
      <c r="F106" s="22">
        <f t="shared" si="5"/>
        <v>0</v>
      </c>
    </row>
    <row r="108" spans="1:6">
      <c r="D108" s="11">
        <f>SUM(D85:D107)</f>
        <v>30000000</v>
      </c>
      <c r="E108" s="11">
        <f>SUM(E85:E107)</f>
        <v>13448700</v>
      </c>
      <c r="F108" s="11">
        <f>SUM(F85:F107)</f>
        <v>16551300</v>
      </c>
    </row>
    <row r="111" spans="1:6">
      <c r="A111" s="49" t="s">
        <v>231</v>
      </c>
      <c r="B111" s="49" t="s">
        <v>232</v>
      </c>
    </row>
    <row r="112" spans="1:6">
      <c r="A112" s="5" t="s">
        <v>25</v>
      </c>
      <c r="B112" s="5" t="s">
        <v>29</v>
      </c>
      <c r="C112" s="2" t="s">
        <v>0</v>
      </c>
      <c r="D112" s="2" t="s">
        <v>1</v>
      </c>
      <c r="E112" s="2" t="s">
        <v>2</v>
      </c>
      <c r="F112" s="5" t="s">
        <v>54</v>
      </c>
    </row>
    <row r="113" spans="1:6">
      <c r="A113" s="24" t="s">
        <v>26</v>
      </c>
      <c r="B113" s="24" t="s">
        <v>30</v>
      </c>
      <c r="C113" s="25" t="s">
        <v>3</v>
      </c>
      <c r="D113" s="26">
        <v>16920000</v>
      </c>
      <c r="E113" s="26">
        <f>SUMIFS('집행관리(연구비)'!F:F, '집행관리(연구비)'!H:H, "김용세", '집행관리(연구비)'!G:G, C85)</f>
        <v>0</v>
      </c>
      <c r="F113" s="26">
        <f>D113-E113</f>
        <v>16920000</v>
      </c>
    </row>
    <row r="114" spans="1:6">
      <c r="A114" s="24" t="s">
        <v>27</v>
      </c>
      <c r="B114" s="24" t="s">
        <v>31</v>
      </c>
      <c r="C114" s="25" t="s">
        <v>4</v>
      </c>
      <c r="D114" s="26">
        <v>4399200</v>
      </c>
      <c r="E114" s="26">
        <f>SUMIFS('집행관리(연구비)'!F:F, '집행관리(연구비)'!H:H, "김용세", '집행관리(연구비)'!G:G, C86)</f>
        <v>0</v>
      </c>
      <c r="F114" s="26">
        <f t="shared" ref="F114:F134" si="6">D114-E114</f>
        <v>4399200</v>
      </c>
    </row>
    <row r="115" spans="1:6">
      <c r="A115" s="137" t="s">
        <v>28</v>
      </c>
      <c r="B115" s="139" t="s">
        <v>32</v>
      </c>
      <c r="C115" s="25" t="s">
        <v>5</v>
      </c>
      <c r="D115" s="26">
        <v>7300000</v>
      </c>
      <c r="E115" s="26">
        <f>SUMIFS('집행관리(연구비)'!F:F, '집행관리(연구비)'!H:H, "김용세", '집행관리(연구비)'!G:G, C87)</f>
        <v>7000000</v>
      </c>
      <c r="F115" s="26">
        <f t="shared" si="6"/>
        <v>300000</v>
      </c>
    </row>
    <row r="116" spans="1:6">
      <c r="A116" s="145"/>
      <c r="B116" s="146"/>
      <c r="C116" s="25" t="s">
        <v>6</v>
      </c>
      <c r="D116" s="26">
        <v>1000000</v>
      </c>
      <c r="E116" s="26">
        <f>SUMIFS('집행관리(연구비)'!F:F, '집행관리(연구비)'!H:H, "김용세", '집행관리(연구비)'!G:G, C88)</f>
        <v>0</v>
      </c>
      <c r="F116" s="26">
        <f t="shared" si="6"/>
        <v>1000000</v>
      </c>
    </row>
    <row r="117" spans="1:6">
      <c r="A117" s="145"/>
      <c r="B117" s="146"/>
      <c r="C117" s="25" t="s">
        <v>7</v>
      </c>
      <c r="D117" s="26">
        <v>116200</v>
      </c>
      <c r="E117" s="26">
        <f>SUMIFS('집행관리(연구비)'!F:F, '집행관리(연구비)'!H:H, "김용세", '집행관리(연구비)'!G:G, C89)</f>
        <v>113400</v>
      </c>
      <c r="F117" s="26">
        <f t="shared" si="6"/>
        <v>2800</v>
      </c>
    </row>
    <row r="118" spans="1:6">
      <c r="A118" s="145"/>
      <c r="B118" s="140"/>
      <c r="C118" s="25" t="s">
        <v>8</v>
      </c>
      <c r="D118" s="26">
        <v>0</v>
      </c>
      <c r="E118" s="26">
        <f>SUMIFS('집행관리(연구비)'!F:F, '집행관리(연구비)'!H:H, "김용세", '집행관리(연구비)'!G:G, C90)</f>
        <v>0</v>
      </c>
      <c r="F118" s="26">
        <f t="shared" si="6"/>
        <v>0</v>
      </c>
    </row>
    <row r="119" spans="1:6">
      <c r="A119" s="145"/>
      <c r="B119" s="139" t="s">
        <v>42</v>
      </c>
      <c r="C119" s="25" t="s">
        <v>9</v>
      </c>
      <c r="D119" s="26">
        <v>84600</v>
      </c>
      <c r="E119" s="26">
        <f>SUMIFS('집행관리(연구비)'!F:F, '집행관리(연구비)'!H:H, "김용세", '집행관리(연구비)'!G:G, C91)</f>
        <v>0</v>
      </c>
      <c r="F119" s="26">
        <f t="shared" si="6"/>
        <v>84600</v>
      </c>
    </row>
    <row r="120" spans="1:6">
      <c r="A120" s="145"/>
      <c r="B120" s="146"/>
      <c r="C120" s="25" t="s">
        <v>10</v>
      </c>
      <c r="D120" s="26">
        <v>0</v>
      </c>
      <c r="E120" s="26">
        <f>SUMIFS('집행관리(연구비)'!F:F, '집행관리(연구비)'!H:H, "김용세", '집행관리(연구비)'!G:G, C92)</f>
        <v>0</v>
      </c>
      <c r="F120" s="26">
        <f t="shared" si="6"/>
        <v>0</v>
      </c>
    </row>
    <row r="121" spans="1:6">
      <c r="A121" s="145"/>
      <c r="B121" s="140"/>
      <c r="C121" s="25" t="s">
        <v>11</v>
      </c>
      <c r="D121" s="26">
        <v>0</v>
      </c>
      <c r="E121" s="26">
        <f>SUMIFS('집행관리(연구비)'!F:F, '집행관리(연구비)'!H:H, "김용세", '집행관리(연구비)'!G:G, C93)</f>
        <v>0</v>
      </c>
      <c r="F121" s="26">
        <f t="shared" si="6"/>
        <v>0</v>
      </c>
    </row>
    <row r="122" spans="1:6">
      <c r="A122" s="145"/>
      <c r="B122" s="24" t="s">
        <v>41</v>
      </c>
      <c r="C122" s="25" t="s">
        <v>12</v>
      </c>
      <c r="D122" s="26">
        <v>0</v>
      </c>
      <c r="E122" s="26">
        <f>SUMIFS('집행관리(연구비)'!F:F, '집행관리(연구비)'!H:H, "김용세", '집행관리(연구비)'!G:G, C94)</f>
        <v>0</v>
      </c>
      <c r="F122" s="26">
        <f t="shared" si="6"/>
        <v>0</v>
      </c>
    </row>
    <row r="123" spans="1:6">
      <c r="A123" s="145"/>
      <c r="B123" s="24" t="s">
        <v>40</v>
      </c>
      <c r="C123" s="25" t="s">
        <v>13</v>
      </c>
      <c r="D123" s="26">
        <v>0</v>
      </c>
      <c r="E123" s="26">
        <f>SUMIFS('집행관리(연구비)'!F:F, '집행관리(연구비)'!H:H, "김용세", '집행관리(연구비)'!G:G, C95)</f>
        <v>0</v>
      </c>
      <c r="F123" s="26">
        <f t="shared" si="6"/>
        <v>0</v>
      </c>
    </row>
    <row r="124" spans="1:6">
      <c r="A124" s="145"/>
      <c r="B124" s="24" t="s">
        <v>39</v>
      </c>
      <c r="C124" s="25" t="s">
        <v>14</v>
      </c>
      <c r="D124" s="26">
        <v>0</v>
      </c>
      <c r="E124" s="26">
        <f>SUMIFS('집행관리(연구비)'!F:F, '집행관리(연구비)'!H:H, "김용세", '집행관리(연구비)'!G:G, C96)</f>
        <v>0</v>
      </c>
      <c r="F124" s="26">
        <f t="shared" si="6"/>
        <v>0</v>
      </c>
    </row>
    <row r="125" spans="1:6">
      <c r="A125" s="145"/>
      <c r="B125" s="139" t="s">
        <v>38</v>
      </c>
      <c r="C125" s="25" t="s">
        <v>15</v>
      </c>
      <c r="D125" s="26">
        <v>0</v>
      </c>
      <c r="E125" s="26">
        <f>SUMIFS('집행관리(연구비)'!F:F, '집행관리(연구비)'!H:H, "김용세", '집행관리(연구비)'!G:G, C97)</f>
        <v>0</v>
      </c>
      <c r="F125" s="26">
        <f t="shared" si="6"/>
        <v>0</v>
      </c>
    </row>
    <row r="126" spans="1:6">
      <c r="A126" s="145"/>
      <c r="B126" s="140"/>
      <c r="C126" s="25" t="s">
        <v>16</v>
      </c>
      <c r="D126" s="26">
        <v>0</v>
      </c>
      <c r="E126" s="26">
        <f>SUMIFS('집행관리(연구비)'!F:F, '집행관리(연구비)'!H:H, "김용세", '집행관리(연구비)'!G:G, C98)</f>
        <v>0</v>
      </c>
      <c r="F126" s="26">
        <f t="shared" si="6"/>
        <v>0</v>
      </c>
    </row>
    <row r="127" spans="1:6">
      <c r="A127" s="145"/>
      <c r="B127" s="139" t="s">
        <v>43</v>
      </c>
      <c r="C127" s="25" t="s">
        <v>17</v>
      </c>
      <c r="D127" s="26">
        <v>0</v>
      </c>
      <c r="E127" s="26">
        <f>SUMIFS('집행관리(연구비)'!F:F, '집행관리(연구비)'!H:H, "김용세", '집행관리(연구비)'!G:G, C99)</f>
        <v>0</v>
      </c>
      <c r="F127" s="26">
        <f t="shared" si="6"/>
        <v>0</v>
      </c>
    </row>
    <row r="128" spans="1:6">
      <c r="A128" s="138"/>
      <c r="B128" s="140"/>
      <c r="C128" s="25" t="s">
        <v>18</v>
      </c>
      <c r="D128" s="26">
        <v>0</v>
      </c>
      <c r="E128" s="26">
        <f>SUMIFS('집행관리(연구비)'!F:F, '집행관리(연구비)'!H:H, "김용세", '집행관리(연구비)'!G:G, C100)</f>
        <v>0</v>
      </c>
      <c r="F128" s="26">
        <f t="shared" si="6"/>
        <v>0</v>
      </c>
    </row>
    <row r="129" spans="1:6">
      <c r="A129" s="137" t="s">
        <v>46</v>
      </c>
      <c r="B129" s="24" t="s">
        <v>44</v>
      </c>
      <c r="C129" s="25" t="s">
        <v>19</v>
      </c>
      <c r="D129" s="26">
        <v>0</v>
      </c>
      <c r="E129" s="26">
        <f>SUMIFS('집행관리(연구비)'!F:F, '집행관리(연구비)'!H:H, "김용세", '집행관리(연구비)'!G:G, C101)</f>
        <v>0</v>
      </c>
      <c r="F129" s="26">
        <f t="shared" si="6"/>
        <v>0</v>
      </c>
    </row>
    <row r="130" spans="1:6">
      <c r="A130" s="138"/>
      <c r="B130" s="27" t="s">
        <v>45</v>
      </c>
      <c r="C130" s="25" t="s">
        <v>20</v>
      </c>
      <c r="D130" s="26">
        <v>0</v>
      </c>
      <c r="E130" s="26">
        <f>SUMIFS('집행관리(연구비)'!F:F, '집행관리(연구비)'!H:H, "김용세", '집행관리(연구비)'!G:G, C102)</f>
        <v>0</v>
      </c>
      <c r="F130" s="26">
        <f t="shared" si="6"/>
        <v>0</v>
      </c>
    </row>
    <row r="131" spans="1:6">
      <c r="A131" s="137" t="s">
        <v>37</v>
      </c>
      <c r="B131" s="139" t="s">
        <v>36</v>
      </c>
      <c r="C131" s="25" t="s">
        <v>21</v>
      </c>
      <c r="D131" s="26">
        <v>0</v>
      </c>
      <c r="E131" s="26">
        <f>SUMIFS('집행관리(연구비)'!F:F, '집행관리(연구비)'!H:H, "김용세", '집행관리(연구비)'!G:G, C103)</f>
        <v>0</v>
      </c>
      <c r="F131" s="26">
        <f t="shared" si="6"/>
        <v>0</v>
      </c>
    </row>
    <row r="132" spans="1:6">
      <c r="A132" s="138"/>
      <c r="B132" s="140"/>
      <c r="C132" s="25" t="s">
        <v>22</v>
      </c>
      <c r="D132" s="26">
        <v>180000</v>
      </c>
      <c r="E132" s="26">
        <f>SUMIFS('집행관리(연구비)'!F:F, '집행관리(연구비)'!H:H, "김용세", '집행관리(연구비)'!G:G, C104)</f>
        <v>147000</v>
      </c>
      <c r="F132" s="26">
        <f t="shared" si="6"/>
        <v>33000</v>
      </c>
    </row>
    <row r="133" spans="1:6">
      <c r="A133" s="24" t="s">
        <v>35</v>
      </c>
      <c r="B133" s="24" t="s">
        <v>35</v>
      </c>
      <c r="C133" s="25" t="s">
        <v>23</v>
      </c>
      <c r="D133" s="26">
        <v>0</v>
      </c>
      <c r="E133" s="26">
        <f>SUMIFS('집행관리(연구비)'!F:F, '집행관리(연구비)'!H:H, "김용세", '집행관리(연구비)'!G:G, C105)</f>
        <v>0</v>
      </c>
      <c r="F133" s="26">
        <f t="shared" si="6"/>
        <v>0</v>
      </c>
    </row>
    <row r="134" spans="1:6">
      <c r="A134" s="24" t="s">
        <v>33</v>
      </c>
      <c r="B134" s="24" t="s">
        <v>34</v>
      </c>
      <c r="C134" s="25" t="s">
        <v>24</v>
      </c>
      <c r="D134" s="26">
        <v>0</v>
      </c>
      <c r="E134" s="26">
        <f>SUMIFS('집행관리(연구비)'!F:F, '집행관리(연구비)'!H:H, "김용세", '집행관리(연구비)'!G:G, C106)</f>
        <v>0</v>
      </c>
      <c r="F134" s="26">
        <f t="shared" si="6"/>
        <v>0</v>
      </c>
    </row>
    <row r="136" spans="1:6">
      <c r="D136" s="11">
        <f>SUM(D113:D135)</f>
        <v>30000000</v>
      </c>
      <c r="E136" s="11">
        <f t="shared" ref="E136:F136" si="7">SUM(E113:E135)</f>
        <v>7260400</v>
      </c>
      <c r="F136" s="11">
        <f t="shared" si="7"/>
        <v>22739600</v>
      </c>
    </row>
  </sheetData>
  <mergeCells count="41">
    <mergeCell ref="A18:A19"/>
    <mergeCell ref="A4:A17"/>
    <mergeCell ref="B4:B7"/>
    <mergeCell ref="B8:B10"/>
    <mergeCell ref="B14:B15"/>
    <mergeCell ref="B16:B17"/>
    <mergeCell ref="A20:A21"/>
    <mergeCell ref="B20:B21"/>
    <mergeCell ref="A31:A44"/>
    <mergeCell ref="B31:B34"/>
    <mergeCell ref="B35:B37"/>
    <mergeCell ref="B41:B42"/>
    <mergeCell ref="B43:B44"/>
    <mergeCell ref="A24:C24"/>
    <mergeCell ref="A45:A46"/>
    <mergeCell ref="A47:A48"/>
    <mergeCell ref="B47:B48"/>
    <mergeCell ref="A73:A74"/>
    <mergeCell ref="A75:A76"/>
    <mergeCell ref="B75:B76"/>
    <mergeCell ref="A59:A72"/>
    <mergeCell ref="B59:B62"/>
    <mergeCell ref="B63:B65"/>
    <mergeCell ref="B69:B70"/>
    <mergeCell ref="B71:B72"/>
    <mergeCell ref="A87:A100"/>
    <mergeCell ref="B87:B90"/>
    <mergeCell ref="B91:B93"/>
    <mergeCell ref="B97:B98"/>
    <mergeCell ref="B99:B100"/>
    <mergeCell ref="A129:A130"/>
    <mergeCell ref="A131:A132"/>
    <mergeCell ref="B131:B132"/>
    <mergeCell ref="A101:A102"/>
    <mergeCell ref="A103:A104"/>
    <mergeCell ref="B103:B104"/>
    <mergeCell ref="A115:A128"/>
    <mergeCell ref="B115:B118"/>
    <mergeCell ref="B119:B121"/>
    <mergeCell ref="B125:B126"/>
    <mergeCell ref="B127:B128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24"/>
  <sheetViews>
    <sheetView zoomScale="115" zoomScaleNormal="115" workbookViewId="0">
      <pane ySplit="1" topLeftCell="A605" activePane="bottomLeft" state="frozen"/>
      <selection pane="bottomLeft" activeCell="D721" sqref="D721"/>
    </sheetView>
  </sheetViews>
  <sheetFormatPr baseColWidth="10" defaultColWidth="34.6640625" defaultRowHeight="15"/>
  <cols>
    <col min="1" max="1" width="7.83203125" customWidth="1"/>
    <col min="2" max="2" width="10" customWidth="1"/>
    <col min="3" max="3" width="9.6640625" customWidth="1"/>
    <col min="4" max="4" width="46.1640625" customWidth="1"/>
    <col min="5" max="5" width="6" bestFit="1" customWidth="1"/>
    <col min="6" max="6" width="12" bestFit="1" customWidth="1"/>
    <col min="7" max="7" width="19.83203125" customWidth="1"/>
  </cols>
  <sheetData>
    <row r="1" spans="1:7">
      <c r="A1" s="1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0</v>
      </c>
    </row>
    <row r="2" spans="1:7">
      <c r="A2" s="28" t="s">
        <v>47</v>
      </c>
      <c r="B2" s="29">
        <v>45357</v>
      </c>
      <c r="C2" s="30">
        <v>768</v>
      </c>
      <c r="D2" s="3" t="s">
        <v>234</v>
      </c>
      <c r="E2" s="6" t="s">
        <v>53</v>
      </c>
      <c r="F2" s="30">
        <v>340000</v>
      </c>
      <c r="G2" s="6" t="s">
        <v>16</v>
      </c>
    </row>
    <row r="3" spans="1:7">
      <c r="A3" s="28" t="s">
        <v>47</v>
      </c>
      <c r="B3" s="29">
        <v>45383</v>
      </c>
      <c r="C3" s="30">
        <v>1027</v>
      </c>
      <c r="D3" s="3" t="s">
        <v>236</v>
      </c>
      <c r="E3" s="6" t="s">
        <v>237</v>
      </c>
      <c r="F3" s="30">
        <v>400000</v>
      </c>
      <c r="G3" s="6" t="s">
        <v>5</v>
      </c>
    </row>
    <row r="4" spans="1:7">
      <c r="A4" s="28" t="s">
        <v>47</v>
      </c>
      <c r="B4" s="29">
        <v>45383</v>
      </c>
      <c r="C4" s="30">
        <v>1014</v>
      </c>
      <c r="D4" s="3" t="s">
        <v>235</v>
      </c>
      <c r="E4" s="6" t="s">
        <v>53</v>
      </c>
      <c r="F4" s="30">
        <v>360000</v>
      </c>
      <c r="G4" s="6" t="s">
        <v>16</v>
      </c>
    </row>
    <row r="5" spans="1:7">
      <c r="A5" s="28" t="s">
        <v>47</v>
      </c>
      <c r="B5" s="29">
        <v>45383</v>
      </c>
      <c r="C5" s="30">
        <v>1132</v>
      </c>
      <c r="D5" s="3" t="s">
        <v>247</v>
      </c>
      <c r="E5" s="6" t="s">
        <v>237</v>
      </c>
      <c r="F5" s="30">
        <v>37500</v>
      </c>
      <c r="G5" s="6" t="s">
        <v>19</v>
      </c>
    </row>
    <row r="6" spans="1:7">
      <c r="A6" s="28" t="s">
        <v>47</v>
      </c>
      <c r="B6" s="29">
        <v>45383</v>
      </c>
      <c r="C6" s="30">
        <v>1210</v>
      </c>
      <c r="D6" s="3" t="s">
        <v>253</v>
      </c>
      <c r="E6" s="6" t="s">
        <v>237</v>
      </c>
      <c r="F6" s="30">
        <v>112500</v>
      </c>
      <c r="G6" s="6" t="s">
        <v>19</v>
      </c>
    </row>
    <row r="7" spans="1:7">
      <c r="A7" s="28" t="s">
        <v>47</v>
      </c>
      <c r="B7" s="29">
        <v>45384</v>
      </c>
      <c r="C7" s="30">
        <v>1037</v>
      </c>
      <c r="D7" s="3" t="s">
        <v>238</v>
      </c>
      <c r="E7" s="6" t="s">
        <v>239</v>
      </c>
      <c r="F7" s="30">
        <v>299310</v>
      </c>
      <c r="G7" s="6" t="s">
        <v>9</v>
      </c>
    </row>
    <row r="8" spans="1:7">
      <c r="A8" s="28" t="s">
        <v>47</v>
      </c>
      <c r="B8" s="29">
        <v>45384</v>
      </c>
      <c r="C8" s="30">
        <v>1130</v>
      </c>
      <c r="D8" s="3" t="s">
        <v>245</v>
      </c>
      <c r="E8" s="6" t="s">
        <v>237</v>
      </c>
      <c r="F8" s="30">
        <v>525000</v>
      </c>
      <c r="G8" s="6" t="s">
        <v>19</v>
      </c>
    </row>
    <row r="9" spans="1:7">
      <c r="A9" s="28" t="s">
        <v>47</v>
      </c>
      <c r="B9" s="29">
        <v>45384</v>
      </c>
      <c r="C9" s="30">
        <v>1131</v>
      </c>
      <c r="D9" s="3" t="s">
        <v>246</v>
      </c>
      <c r="E9" s="6" t="s">
        <v>237</v>
      </c>
      <c r="F9" s="30">
        <v>225000</v>
      </c>
      <c r="G9" s="6" t="s">
        <v>19</v>
      </c>
    </row>
    <row r="10" spans="1:7">
      <c r="A10" s="28" t="s">
        <v>47</v>
      </c>
      <c r="B10" s="29">
        <v>45384</v>
      </c>
      <c r="C10" s="30">
        <v>1213</v>
      </c>
      <c r="D10" s="3" t="s">
        <v>255</v>
      </c>
      <c r="E10" s="6" t="s">
        <v>237</v>
      </c>
      <c r="F10" s="30">
        <v>675000</v>
      </c>
      <c r="G10" s="6" t="s">
        <v>19</v>
      </c>
    </row>
    <row r="11" spans="1:7">
      <c r="A11" s="28" t="s">
        <v>47</v>
      </c>
      <c r="B11" s="29">
        <v>45384</v>
      </c>
      <c r="C11" s="30">
        <v>1208</v>
      </c>
      <c r="D11" s="3" t="s">
        <v>251</v>
      </c>
      <c r="E11" s="6" t="s">
        <v>237</v>
      </c>
      <c r="F11" s="30">
        <v>900000</v>
      </c>
      <c r="G11" s="6" t="s">
        <v>19</v>
      </c>
    </row>
    <row r="12" spans="1:7">
      <c r="A12" s="28" t="s">
        <v>47</v>
      </c>
      <c r="B12" s="29">
        <v>45385</v>
      </c>
      <c r="C12" s="30">
        <v>1224</v>
      </c>
      <c r="D12" s="3" t="s">
        <v>262</v>
      </c>
      <c r="E12" s="6" t="s">
        <v>237</v>
      </c>
      <c r="F12" s="30">
        <v>225000</v>
      </c>
      <c r="G12" s="6" t="s">
        <v>19</v>
      </c>
    </row>
    <row r="13" spans="1:7">
      <c r="A13" s="28" t="s">
        <v>47</v>
      </c>
      <c r="B13" s="29">
        <v>45385</v>
      </c>
      <c r="C13" s="30">
        <v>1223</v>
      </c>
      <c r="D13" s="3" t="s">
        <v>261</v>
      </c>
      <c r="E13" s="6" t="s">
        <v>237</v>
      </c>
      <c r="F13" s="30">
        <v>75000</v>
      </c>
      <c r="G13" s="6" t="s">
        <v>19</v>
      </c>
    </row>
    <row r="14" spans="1:7" ht="30">
      <c r="A14" s="28" t="s">
        <v>47</v>
      </c>
      <c r="B14" s="29">
        <v>45386</v>
      </c>
      <c r="C14" s="30">
        <v>1081</v>
      </c>
      <c r="D14" s="3" t="s">
        <v>240</v>
      </c>
      <c r="E14" s="6" t="s">
        <v>239</v>
      </c>
      <c r="F14" s="30">
        <v>47129125</v>
      </c>
      <c r="G14" s="6" t="s">
        <v>3</v>
      </c>
    </row>
    <row r="15" spans="1:7">
      <c r="A15" s="28" t="s">
        <v>47</v>
      </c>
      <c r="B15" s="29">
        <v>45386</v>
      </c>
      <c r="C15" s="30">
        <v>1090</v>
      </c>
      <c r="D15" s="3" t="s">
        <v>241</v>
      </c>
      <c r="E15" s="6" t="s">
        <v>239</v>
      </c>
      <c r="F15" s="30">
        <v>4618290</v>
      </c>
      <c r="G15" s="6" t="s">
        <v>1043</v>
      </c>
    </row>
    <row r="16" spans="1:7">
      <c r="A16" s="28" t="s">
        <v>47</v>
      </c>
      <c r="B16" s="29">
        <v>45387</v>
      </c>
      <c r="C16" s="30">
        <v>1169</v>
      </c>
      <c r="D16" s="3" t="s">
        <v>250</v>
      </c>
      <c r="E16" s="6" t="s">
        <v>237</v>
      </c>
      <c r="F16" s="30">
        <v>75000</v>
      </c>
      <c r="G16" s="6" t="s">
        <v>19</v>
      </c>
    </row>
    <row r="17" spans="1:7">
      <c r="A17" s="28" t="s">
        <v>47</v>
      </c>
      <c r="B17" s="29">
        <v>45387</v>
      </c>
      <c r="C17" s="30">
        <v>1218</v>
      </c>
      <c r="D17" s="3" t="s">
        <v>257</v>
      </c>
      <c r="E17" s="6" t="s">
        <v>237</v>
      </c>
      <c r="F17" s="30">
        <v>137500</v>
      </c>
      <c r="G17" s="6" t="s">
        <v>19</v>
      </c>
    </row>
    <row r="18" spans="1:7">
      <c r="A18" s="28" t="s">
        <v>47</v>
      </c>
      <c r="B18" s="29">
        <v>45390</v>
      </c>
      <c r="C18" s="30">
        <v>1117</v>
      </c>
      <c r="D18" s="3" t="s">
        <v>244</v>
      </c>
      <c r="E18" s="6" t="s">
        <v>237</v>
      </c>
      <c r="F18" s="30">
        <v>240560</v>
      </c>
      <c r="G18" s="6" t="s">
        <v>22</v>
      </c>
    </row>
    <row r="19" spans="1:7">
      <c r="A19" s="28" t="s">
        <v>47</v>
      </c>
      <c r="B19" s="29">
        <v>45390</v>
      </c>
      <c r="C19" s="30">
        <v>1115</v>
      </c>
      <c r="D19" s="3" t="s">
        <v>242</v>
      </c>
      <c r="E19" s="6" t="s">
        <v>237</v>
      </c>
      <c r="F19" s="30">
        <v>1242000</v>
      </c>
      <c r="G19" s="6" t="s">
        <v>19</v>
      </c>
    </row>
    <row r="20" spans="1:7">
      <c r="A20" s="28" t="s">
        <v>47</v>
      </c>
      <c r="B20" s="29">
        <v>45390</v>
      </c>
      <c r="C20" s="30">
        <v>1116</v>
      </c>
      <c r="D20" s="3" t="s">
        <v>243</v>
      </c>
      <c r="E20" s="6" t="s">
        <v>237</v>
      </c>
      <c r="F20" s="30">
        <v>428000</v>
      </c>
      <c r="G20" s="6" t="s">
        <v>19</v>
      </c>
    </row>
    <row r="21" spans="1:7">
      <c r="A21" s="28" t="s">
        <v>47</v>
      </c>
      <c r="B21" s="29">
        <v>45391</v>
      </c>
      <c r="C21" s="30">
        <v>1144</v>
      </c>
      <c r="D21" s="3" t="s">
        <v>248</v>
      </c>
      <c r="E21" s="6" t="s">
        <v>249</v>
      </c>
      <c r="F21" s="30">
        <v>800000</v>
      </c>
      <c r="G21" s="6" t="s">
        <v>5</v>
      </c>
    </row>
    <row r="22" spans="1:7">
      <c r="A22" s="28" t="s">
        <v>47</v>
      </c>
      <c r="B22" s="29">
        <v>45399</v>
      </c>
      <c r="C22" s="30">
        <v>1216</v>
      </c>
      <c r="D22" s="3" t="s">
        <v>256</v>
      </c>
      <c r="E22" s="6" t="s">
        <v>237</v>
      </c>
      <c r="F22" s="30">
        <v>792000</v>
      </c>
      <c r="G22" s="6" t="s">
        <v>19</v>
      </c>
    </row>
    <row r="23" spans="1:7">
      <c r="A23" s="28" t="s">
        <v>47</v>
      </c>
      <c r="B23" s="29">
        <v>45399</v>
      </c>
      <c r="C23" s="30">
        <v>1220</v>
      </c>
      <c r="D23" s="3" t="s">
        <v>259</v>
      </c>
      <c r="E23" s="6" t="s">
        <v>237</v>
      </c>
      <c r="F23" s="30">
        <v>24400</v>
      </c>
      <c r="G23" s="6" t="s">
        <v>19</v>
      </c>
    </row>
    <row r="24" spans="1:7">
      <c r="A24" s="28" t="s">
        <v>47</v>
      </c>
      <c r="B24" s="29">
        <v>45399</v>
      </c>
      <c r="C24" s="30">
        <v>1226</v>
      </c>
      <c r="D24" s="3" t="s">
        <v>264</v>
      </c>
      <c r="E24" s="6" t="s">
        <v>237</v>
      </c>
      <c r="F24" s="30">
        <v>222660</v>
      </c>
      <c r="G24" s="6" t="s">
        <v>22</v>
      </c>
    </row>
    <row r="25" spans="1:7" ht="30">
      <c r="A25" s="28" t="s">
        <v>47</v>
      </c>
      <c r="B25" s="29">
        <v>45399</v>
      </c>
      <c r="C25" s="30">
        <v>1235</v>
      </c>
      <c r="D25" s="3" t="s">
        <v>269</v>
      </c>
      <c r="E25" s="6" t="s">
        <v>237</v>
      </c>
      <c r="F25" s="30">
        <v>210000</v>
      </c>
      <c r="G25" s="6" t="s">
        <v>19</v>
      </c>
    </row>
    <row r="26" spans="1:7">
      <c r="A26" s="28" t="s">
        <v>47</v>
      </c>
      <c r="B26" s="29">
        <v>45399</v>
      </c>
      <c r="C26" s="30">
        <v>1233</v>
      </c>
      <c r="D26" s="3" t="s">
        <v>267</v>
      </c>
      <c r="E26" s="6" t="s">
        <v>237</v>
      </c>
      <c r="F26" s="30">
        <v>270000</v>
      </c>
      <c r="G26" s="6" t="s">
        <v>13</v>
      </c>
    </row>
    <row r="27" spans="1:7">
      <c r="A27" s="28" t="s">
        <v>47</v>
      </c>
      <c r="B27" s="29">
        <v>45399</v>
      </c>
      <c r="C27" s="30">
        <v>1231</v>
      </c>
      <c r="D27" s="3" t="s">
        <v>250</v>
      </c>
      <c r="E27" s="6" t="s">
        <v>237</v>
      </c>
      <c r="F27" s="30">
        <v>70000</v>
      </c>
      <c r="G27" s="6" t="s">
        <v>19</v>
      </c>
    </row>
    <row r="28" spans="1:7">
      <c r="A28" s="28" t="s">
        <v>47</v>
      </c>
      <c r="B28" s="29">
        <v>45399</v>
      </c>
      <c r="C28" s="30">
        <v>1227</v>
      </c>
      <c r="D28" s="3" t="s">
        <v>265</v>
      </c>
      <c r="E28" s="6" t="s">
        <v>237</v>
      </c>
      <c r="F28" s="30">
        <v>490000</v>
      </c>
      <c r="G28" s="6" t="s">
        <v>19</v>
      </c>
    </row>
    <row r="29" spans="1:7">
      <c r="A29" s="28" t="s">
        <v>47</v>
      </c>
      <c r="B29" s="29">
        <v>45399</v>
      </c>
      <c r="C29" s="30">
        <v>1221</v>
      </c>
      <c r="D29" s="3" t="s">
        <v>260</v>
      </c>
      <c r="E29" s="6" t="s">
        <v>237</v>
      </c>
      <c r="F29" s="30">
        <v>286500</v>
      </c>
      <c r="G29" s="6" t="s">
        <v>21</v>
      </c>
    </row>
    <row r="30" spans="1:7">
      <c r="A30" s="28" t="s">
        <v>47</v>
      </c>
      <c r="B30" s="29">
        <v>45399</v>
      </c>
      <c r="C30" s="30">
        <v>1234</v>
      </c>
      <c r="D30" s="3" t="s">
        <v>268</v>
      </c>
      <c r="E30" s="6" t="s">
        <v>237</v>
      </c>
      <c r="F30" s="30">
        <v>50000</v>
      </c>
      <c r="G30" s="6" t="s">
        <v>14</v>
      </c>
    </row>
    <row r="31" spans="1:7">
      <c r="A31" s="28" t="s">
        <v>47</v>
      </c>
      <c r="B31" s="29">
        <v>45399</v>
      </c>
      <c r="C31" s="30">
        <v>1225</v>
      </c>
      <c r="D31" s="3" t="s">
        <v>263</v>
      </c>
      <c r="E31" s="6" t="s">
        <v>237</v>
      </c>
      <c r="F31" s="30">
        <v>280000</v>
      </c>
      <c r="G31" s="6" t="s">
        <v>19</v>
      </c>
    </row>
    <row r="32" spans="1:7">
      <c r="A32" s="28" t="s">
        <v>47</v>
      </c>
      <c r="B32" s="29">
        <v>45399</v>
      </c>
      <c r="C32" s="30">
        <v>1211</v>
      </c>
      <c r="D32" s="3" t="s">
        <v>254</v>
      </c>
      <c r="E32" s="6" t="s">
        <v>237</v>
      </c>
      <c r="F32" s="30">
        <v>66000</v>
      </c>
      <c r="G32" s="6" t="s">
        <v>19</v>
      </c>
    </row>
    <row r="33" spans="1:7" ht="30">
      <c r="A33" s="28" t="s">
        <v>47</v>
      </c>
      <c r="B33" s="29">
        <v>45399</v>
      </c>
      <c r="C33" s="30">
        <v>1209</v>
      </c>
      <c r="D33" s="3" t="s">
        <v>252</v>
      </c>
      <c r="E33" s="6" t="s">
        <v>237</v>
      </c>
      <c r="F33" s="30">
        <v>1470000</v>
      </c>
      <c r="G33" s="6" t="s">
        <v>19</v>
      </c>
    </row>
    <row r="34" spans="1:7">
      <c r="A34" s="28" t="s">
        <v>47</v>
      </c>
      <c r="B34" s="29">
        <v>45399</v>
      </c>
      <c r="C34" s="30">
        <v>1232</v>
      </c>
      <c r="D34" s="3" t="s">
        <v>266</v>
      </c>
      <c r="E34" s="6" t="s">
        <v>237</v>
      </c>
      <c r="F34" s="30">
        <v>128000</v>
      </c>
      <c r="G34" s="6" t="s">
        <v>22</v>
      </c>
    </row>
    <row r="35" spans="1:7">
      <c r="A35" s="28" t="s">
        <v>47</v>
      </c>
      <c r="B35" s="29">
        <v>45399</v>
      </c>
      <c r="C35" s="30">
        <v>1222</v>
      </c>
      <c r="D35" s="3" t="s">
        <v>1058</v>
      </c>
      <c r="E35" s="6" t="s">
        <v>237</v>
      </c>
      <c r="F35" s="30">
        <v>70000</v>
      </c>
      <c r="G35" s="6" t="s">
        <v>19</v>
      </c>
    </row>
    <row r="36" spans="1:7">
      <c r="A36" s="28" t="s">
        <v>47</v>
      </c>
      <c r="B36" s="29">
        <v>45399</v>
      </c>
      <c r="C36" s="30">
        <v>1219</v>
      </c>
      <c r="D36" s="3" t="s">
        <v>258</v>
      </c>
      <c r="E36" s="6" t="s">
        <v>237</v>
      </c>
      <c r="F36" s="30">
        <v>140000</v>
      </c>
      <c r="G36" s="6" t="s">
        <v>19</v>
      </c>
    </row>
    <row r="37" spans="1:7">
      <c r="A37" s="28" t="s">
        <v>47</v>
      </c>
      <c r="B37" s="29">
        <v>45401</v>
      </c>
      <c r="C37" s="30">
        <v>1257</v>
      </c>
      <c r="D37" s="3" t="s">
        <v>272</v>
      </c>
      <c r="E37" s="6" t="s">
        <v>237</v>
      </c>
      <c r="F37" s="30">
        <v>150000</v>
      </c>
      <c r="G37" s="6" t="s">
        <v>22</v>
      </c>
    </row>
    <row r="38" spans="1:7">
      <c r="A38" s="28" t="s">
        <v>47</v>
      </c>
      <c r="B38" s="29">
        <v>45401</v>
      </c>
      <c r="C38" s="30">
        <v>1255</v>
      </c>
      <c r="D38" s="3" t="s">
        <v>1063</v>
      </c>
      <c r="E38" s="6" t="s">
        <v>237</v>
      </c>
      <c r="F38" s="30">
        <v>350000</v>
      </c>
      <c r="G38" s="6" t="s">
        <v>21</v>
      </c>
    </row>
    <row r="39" spans="1:7">
      <c r="A39" s="28" t="s">
        <v>47</v>
      </c>
      <c r="B39" s="29">
        <v>45401</v>
      </c>
      <c r="C39" s="30">
        <v>1256</v>
      </c>
      <c r="D39" s="3" t="s">
        <v>271</v>
      </c>
      <c r="E39" s="6" t="s">
        <v>237</v>
      </c>
      <c r="F39" s="30">
        <v>187000</v>
      </c>
      <c r="G39" s="6" t="s">
        <v>22</v>
      </c>
    </row>
    <row r="40" spans="1:7">
      <c r="A40" s="28" t="s">
        <v>47</v>
      </c>
      <c r="B40" s="29">
        <v>45401</v>
      </c>
      <c r="C40" s="30">
        <v>1254</v>
      </c>
      <c r="D40" s="3" t="s">
        <v>270</v>
      </c>
      <c r="E40" s="6" t="s">
        <v>237</v>
      </c>
      <c r="F40" s="30">
        <v>134000</v>
      </c>
      <c r="G40" s="6" t="s">
        <v>22</v>
      </c>
    </row>
    <row r="41" spans="1:7">
      <c r="A41" s="28" t="s">
        <v>47</v>
      </c>
      <c r="B41" s="29">
        <v>45404</v>
      </c>
      <c r="C41" s="30">
        <v>1280</v>
      </c>
      <c r="D41" s="3" t="s">
        <v>273</v>
      </c>
      <c r="E41" s="6" t="s">
        <v>237</v>
      </c>
      <c r="F41" s="30">
        <v>67000</v>
      </c>
      <c r="G41" s="6" t="s">
        <v>19</v>
      </c>
    </row>
    <row r="42" spans="1:7">
      <c r="A42" s="28" t="s">
        <v>47</v>
      </c>
      <c r="B42" s="29">
        <v>45404</v>
      </c>
      <c r="C42" s="30">
        <v>1288</v>
      </c>
      <c r="D42" s="3" t="s">
        <v>274</v>
      </c>
      <c r="E42" s="6" t="s">
        <v>237</v>
      </c>
      <c r="F42" s="30">
        <v>400000</v>
      </c>
      <c r="G42" s="6" t="s">
        <v>5</v>
      </c>
    </row>
    <row r="43" spans="1:7">
      <c r="A43" s="28" t="s">
        <v>47</v>
      </c>
      <c r="B43" s="29">
        <v>45405</v>
      </c>
      <c r="C43" s="30">
        <v>1333</v>
      </c>
      <c r="D43" s="3" t="s">
        <v>275</v>
      </c>
      <c r="E43" s="6" t="s">
        <v>237</v>
      </c>
      <c r="F43" s="30">
        <v>11550000</v>
      </c>
      <c r="G43" s="6" t="s">
        <v>13</v>
      </c>
    </row>
    <row r="44" spans="1:7">
      <c r="A44" s="28" t="s">
        <v>47</v>
      </c>
      <c r="B44" s="29">
        <v>45405</v>
      </c>
      <c r="C44" s="30">
        <v>1335</v>
      </c>
      <c r="D44" s="3" t="s">
        <v>276</v>
      </c>
      <c r="E44" s="6" t="s">
        <v>237</v>
      </c>
      <c r="F44" s="30">
        <v>21780000</v>
      </c>
      <c r="G44" s="6" t="s">
        <v>13</v>
      </c>
    </row>
    <row r="45" spans="1:7">
      <c r="A45" s="28" t="s">
        <v>47</v>
      </c>
      <c r="B45" s="29">
        <v>45405</v>
      </c>
      <c r="C45" s="30">
        <v>1339</v>
      </c>
      <c r="D45" s="3" t="s">
        <v>277</v>
      </c>
      <c r="E45" s="6" t="s">
        <v>53</v>
      </c>
      <c r="F45" s="30">
        <v>360000</v>
      </c>
      <c r="G45" s="6" t="s">
        <v>16</v>
      </c>
    </row>
    <row r="46" spans="1:7">
      <c r="A46" s="28" t="s">
        <v>47</v>
      </c>
      <c r="B46" s="29">
        <v>45406</v>
      </c>
      <c r="C46" s="30">
        <v>1366</v>
      </c>
      <c r="D46" s="3" t="s">
        <v>278</v>
      </c>
      <c r="E46" s="6" t="s">
        <v>279</v>
      </c>
      <c r="F46" s="30">
        <v>42000000</v>
      </c>
      <c r="G46" s="6" t="s">
        <v>18</v>
      </c>
    </row>
    <row r="47" spans="1:7">
      <c r="A47" s="28" t="s">
        <v>47</v>
      </c>
      <c r="B47" s="29">
        <v>45407</v>
      </c>
      <c r="C47" s="30">
        <v>1381</v>
      </c>
      <c r="D47" s="3" t="s">
        <v>280</v>
      </c>
      <c r="E47" s="6" t="s">
        <v>237</v>
      </c>
      <c r="F47" s="30">
        <v>1300000</v>
      </c>
      <c r="G47" s="6" t="s">
        <v>5</v>
      </c>
    </row>
    <row r="48" spans="1:7">
      <c r="A48" s="28" t="s">
        <v>47</v>
      </c>
      <c r="B48" s="29">
        <v>45407</v>
      </c>
      <c r="C48" s="30">
        <v>1393</v>
      </c>
      <c r="D48" s="3" t="s">
        <v>283</v>
      </c>
      <c r="E48" s="6" t="s">
        <v>237</v>
      </c>
      <c r="F48" s="30">
        <v>30000</v>
      </c>
      <c r="G48" s="6" t="s">
        <v>14</v>
      </c>
    </row>
    <row r="49" spans="1:7">
      <c r="A49" s="28" t="s">
        <v>47</v>
      </c>
      <c r="B49" s="29">
        <v>45407</v>
      </c>
      <c r="C49" s="30">
        <v>1392</v>
      </c>
      <c r="D49" s="3" t="s">
        <v>283</v>
      </c>
      <c r="E49" s="6" t="s">
        <v>237</v>
      </c>
      <c r="F49" s="30">
        <v>135000</v>
      </c>
      <c r="G49" s="6" t="s">
        <v>13</v>
      </c>
    </row>
    <row r="50" spans="1:7">
      <c r="A50" s="28" t="s">
        <v>47</v>
      </c>
      <c r="B50" s="29">
        <v>45407</v>
      </c>
      <c r="C50" s="30">
        <v>1383</v>
      </c>
      <c r="D50" s="3" t="s">
        <v>281</v>
      </c>
      <c r="E50" s="6" t="s">
        <v>237</v>
      </c>
      <c r="F50" s="30">
        <v>790460</v>
      </c>
      <c r="G50" s="6" t="s">
        <v>7</v>
      </c>
    </row>
    <row r="51" spans="1:7">
      <c r="A51" s="28" t="s">
        <v>47</v>
      </c>
      <c r="B51" s="29">
        <v>45407</v>
      </c>
      <c r="C51" s="30">
        <v>1385</v>
      </c>
      <c r="D51" s="3" t="s">
        <v>282</v>
      </c>
      <c r="E51" s="6" t="s">
        <v>237</v>
      </c>
      <c r="F51" s="30">
        <v>560000</v>
      </c>
      <c r="G51" s="6" t="s">
        <v>13</v>
      </c>
    </row>
    <row r="52" spans="1:7">
      <c r="A52" s="28" t="s">
        <v>47</v>
      </c>
      <c r="B52" s="29">
        <v>45408</v>
      </c>
      <c r="C52" s="30">
        <v>1400</v>
      </c>
      <c r="D52" s="3" t="s">
        <v>284</v>
      </c>
      <c r="E52" s="6" t="s">
        <v>237</v>
      </c>
      <c r="F52" s="30">
        <v>400000</v>
      </c>
      <c r="G52" s="6" t="s">
        <v>5</v>
      </c>
    </row>
    <row r="53" spans="1:7">
      <c r="A53" s="28" t="s">
        <v>47</v>
      </c>
      <c r="B53" s="29">
        <v>45408</v>
      </c>
      <c r="C53" s="30">
        <v>1411</v>
      </c>
      <c r="D53" s="3" t="s">
        <v>286</v>
      </c>
      <c r="E53" s="6" t="s">
        <v>237</v>
      </c>
      <c r="F53" s="30">
        <v>33000</v>
      </c>
      <c r="G53" s="6" t="s">
        <v>5</v>
      </c>
    </row>
    <row r="54" spans="1:7">
      <c r="A54" s="28" t="s">
        <v>47</v>
      </c>
      <c r="B54" s="29">
        <v>45408</v>
      </c>
      <c r="C54" s="30">
        <v>1401</v>
      </c>
      <c r="D54" s="3" t="s">
        <v>285</v>
      </c>
      <c r="E54" s="6" t="s">
        <v>237</v>
      </c>
      <c r="F54" s="30">
        <v>200000</v>
      </c>
      <c r="G54" s="6" t="s">
        <v>5</v>
      </c>
    </row>
    <row r="55" spans="1:7">
      <c r="A55" s="28" t="s">
        <v>47</v>
      </c>
      <c r="B55" s="29">
        <v>45408</v>
      </c>
      <c r="C55" s="30">
        <v>1412</v>
      </c>
      <c r="D55" s="3" t="s">
        <v>287</v>
      </c>
      <c r="E55" s="6" t="s">
        <v>237</v>
      </c>
      <c r="F55" s="30">
        <v>14300</v>
      </c>
      <c r="G55" s="6" t="s">
        <v>22</v>
      </c>
    </row>
    <row r="56" spans="1:7">
      <c r="A56" s="28" t="s">
        <v>47</v>
      </c>
      <c r="B56" s="29">
        <v>45414</v>
      </c>
      <c r="C56" s="30">
        <v>1570</v>
      </c>
      <c r="D56" s="3" t="s">
        <v>307</v>
      </c>
      <c r="E56" s="6" t="s">
        <v>237</v>
      </c>
      <c r="F56" s="30">
        <v>75000</v>
      </c>
      <c r="G56" s="6" t="s">
        <v>19</v>
      </c>
    </row>
    <row r="57" spans="1:7">
      <c r="A57" s="28" t="s">
        <v>47</v>
      </c>
      <c r="B57" s="29">
        <v>45415</v>
      </c>
      <c r="C57" s="30">
        <v>1488</v>
      </c>
      <c r="D57" s="3" t="s">
        <v>288</v>
      </c>
      <c r="E57" s="6" t="s">
        <v>237</v>
      </c>
      <c r="F57" s="30">
        <v>10000</v>
      </c>
      <c r="G57" s="6" t="s">
        <v>9</v>
      </c>
    </row>
    <row r="58" spans="1:7">
      <c r="A58" s="28" t="s">
        <v>47</v>
      </c>
      <c r="B58" s="29">
        <v>45415</v>
      </c>
      <c r="C58" s="30">
        <v>1495</v>
      </c>
      <c r="D58" s="3" t="s">
        <v>292</v>
      </c>
      <c r="E58" s="6" t="s">
        <v>237</v>
      </c>
      <c r="F58" s="30">
        <v>30000</v>
      </c>
      <c r="G58" s="6" t="s">
        <v>19</v>
      </c>
    </row>
    <row r="59" spans="1:7">
      <c r="A59" s="28" t="s">
        <v>47</v>
      </c>
      <c r="B59" s="29">
        <v>45415</v>
      </c>
      <c r="C59" s="30">
        <v>1491</v>
      </c>
      <c r="D59" s="3" t="s">
        <v>290</v>
      </c>
      <c r="E59" s="6" t="s">
        <v>237</v>
      </c>
      <c r="F59" s="30">
        <v>20000</v>
      </c>
      <c r="G59" s="6" t="s">
        <v>9</v>
      </c>
    </row>
    <row r="60" spans="1:7">
      <c r="A60" s="28" t="s">
        <v>47</v>
      </c>
      <c r="B60" s="29">
        <v>45415</v>
      </c>
      <c r="C60" s="30">
        <v>1489</v>
      </c>
      <c r="D60" s="3" t="s">
        <v>289</v>
      </c>
      <c r="E60" s="6" t="s">
        <v>237</v>
      </c>
      <c r="F60" s="30">
        <v>10000</v>
      </c>
      <c r="G60" s="6" t="s">
        <v>9</v>
      </c>
    </row>
    <row r="61" spans="1:7">
      <c r="A61" s="28" t="s">
        <v>47</v>
      </c>
      <c r="B61" s="29">
        <v>45415</v>
      </c>
      <c r="C61" s="30">
        <v>1507</v>
      </c>
      <c r="D61" s="3" t="s">
        <v>297</v>
      </c>
      <c r="E61" s="6" t="s">
        <v>237</v>
      </c>
      <c r="F61" s="30">
        <v>67600</v>
      </c>
      <c r="G61" s="6" t="s">
        <v>22</v>
      </c>
    </row>
    <row r="62" spans="1:7">
      <c r="A62" s="28" t="s">
        <v>47</v>
      </c>
      <c r="B62" s="29">
        <v>45415</v>
      </c>
      <c r="C62" s="30">
        <v>1511</v>
      </c>
      <c r="D62" s="3" t="s">
        <v>298</v>
      </c>
      <c r="E62" s="6" t="s">
        <v>237</v>
      </c>
      <c r="F62" s="30">
        <v>2958230</v>
      </c>
      <c r="G62" s="6" t="s">
        <v>18</v>
      </c>
    </row>
    <row r="63" spans="1:7">
      <c r="A63" s="28" t="s">
        <v>47</v>
      </c>
      <c r="B63" s="29">
        <v>45415</v>
      </c>
      <c r="C63" s="30">
        <v>1512</v>
      </c>
      <c r="D63" s="3" t="s">
        <v>299</v>
      </c>
      <c r="E63" s="6" t="s">
        <v>237</v>
      </c>
      <c r="F63" s="30">
        <v>770000</v>
      </c>
      <c r="G63" s="6" t="s">
        <v>13</v>
      </c>
    </row>
    <row r="64" spans="1:7">
      <c r="A64" s="28" t="s">
        <v>47</v>
      </c>
      <c r="B64" s="29">
        <v>45415</v>
      </c>
      <c r="C64" s="30">
        <v>1505</v>
      </c>
      <c r="D64" s="3" t="s">
        <v>295</v>
      </c>
      <c r="E64" s="6" t="s">
        <v>237</v>
      </c>
      <c r="F64" s="30">
        <v>165000</v>
      </c>
      <c r="G64" s="6" t="s">
        <v>22</v>
      </c>
    </row>
    <row r="65" spans="1:7">
      <c r="A65" s="28" t="s">
        <v>47</v>
      </c>
      <c r="B65" s="29">
        <v>45415</v>
      </c>
      <c r="C65" s="30">
        <v>1506</v>
      </c>
      <c r="D65" s="3" t="s">
        <v>296</v>
      </c>
      <c r="E65" s="6" t="s">
        <v>237</v>
      </c>
      <c r="F65" s="30">
        <v>330000</v>
      </c>
      <c r="G65" s="6" t="s">
        <v>22</v>
      </c>
    </row>
    <row r="66" spans="1:7">
      <c r="A66" s="28" t="s">
        <v>47</v>
      </c>
      <c r="B66" s="29">
        <v>45415</v>
      </c>
      <c r="C66" s="30">
        <v>1504</v>
      </c>
      <c r="D66" s="3" t="s">
        <v>294</v>
      </c>
      <c r="E66" s="6" t="s">
        <v>239</v>
      </c>
      <c r="F66" s="30">
        <v>217640</v>
      </c>
      <c r="G66" s="6" t="s">
        <v>9</v>
      </c>
    </row>
    <row r="67" spans="1:7">
      <c r="A67" s="28" t="s">
        <v>47</v>
      </c>
      <c r="B67" s="29">
        <v>45415</v>
      </c>
      <c r="C67" s="30">
        <v>1492</v>
      </c>
      <c r="D67" s="3" t="s">
        <v>291</v>
      </c>
      <c r="E67" s="6" t="s">
        <v>237</v>
      </c>
      <c r="F67" s="30">
        <v>35000</v>
      </c>
      <c r="G67" s="6" t="s">
        <v>9</v>
      </c>
    </row>
    <row r="68" spans="1:7">
      <c r="A68" s="28" t="s">
        <v>47</v>
      </c>
      <c r="B68" s="29">
        <v>45415</v>
      </c>
      <c r="C68" s="30">
        <v>1502</v>
      </c>
      <c r="D68" s="3" t="s">
        <v>293</v>
      </c>
      <c r="E68" s="6" t="s">
        <v>249</v>
      </c>
      <c r="F68" s="30">
        <v>200000</v>
      </c>
      <c r="G68" s="6" t="s">
        <v>21</v>
      </c>
    </row>
    <row r="69" spans="1:7">
      <c r="A69" s="28" t="s">
        <v>47</v>
      </c>
      <c r="B69" s="29">
        <v>45419</v>
      </c>
      <c r="C69" s="30">
        <v>1542</v>
      </c>
      <c r="D69" s="3" t="s">
        <v>301</v>
      </c>
      <c r="E69" s="6" t="s">
        <v>237</v>
      </c>
      <c r="F69" s="30">
        <v>244490</v>
      </c>
      <c r="G69" s="6" t="s">
        <v>22</v>
      </c>
    </row>
    <row r="70" spans="1:7">
      <c r="A70" s="28" t="s">
        <v>47</v>
      </c>
      <c r="B70" s="29">
        <v>45419</v>
      </c>
      <c r="C70" s="30">
        <v>1541</v>
      </c>
      <c r="D70" s="3" t="s">
        <v>300</v>
      </c>
      <c r="E70" s="6" t="s">
        <v>237</v>
      </c>
      <c r="F70" s="30">
        <v>112361</v>
      </c>
      <c r="G70" s="6" t="s">
        <v>14</v>
      </c>
    </row>
    <row r="71" spans="1:7">
      <c r="A71" s="28" t="s">
        <v>47</v>
      </c>
      <c r="B71" s="29">
        <v>45420</v>
      </c>
      <c r="C71" s="30">
        <v>1568</v>
      </c>
      <c r="D71" s="3" t="s">
        <v>306</v>
      </c>
      <c r="E71" s="6" t="s">
        <v>237</v>
      </c>
      <c r="F71" s="30">
        <v>480000</v>
      </c>
      <c r="G71" s="6" t="s">
        <v>22</v>
      </c>
    </row>
    <row r="72" spans="1:7">
      <c r="A72" s="28" t="s">
        <v>47</v>
      </c>
      <c r="B72" s="29">
        <v>45420</v>
      </c>
      <c r="C72" s="30">
        <v>1557</v>
      </c>
      <c r="D72" s="3" t="s">
        <v>303</v>
      </c>
      <c r="E72" s="6" t="s">
        <v>239</v>
      </c>
      <c r="F72" s="30">
        <v>5683296</v>
      </c>
      <c r="G72" s="6" t="s">
        <v>1043</v>
      </c>
    </row>
    <row r="73" spans="1:7">
      <c r="A73" s="28" t="s">
        <v>47</v>
      </c>
      <c r="B73" s="29">
        <v>45420</v>
      </c>
      <c r="C73" s="30">
        <v>1567</v>
      </c>
      <c r="D73" s="3" t="s">
        <v>305</v>
      </c>
      <c r="E73" s="6" t="s">
        <v>237</v>
      </c>
      <c r="F73" s="30">
        <v>125800</v>
      </c>
      <c r="G73" s="6" t="s">
        <v>13</v>
      </c>
    </row>
    <row r="74" spans="1:7" ht="30">
      <c r="A74" s="28" t="s">
        <v>47</v>
      </c>
      <c r="B74" s="29">
        <v>45420</v>
      </c>
      <c r="C74" s="30">
        <v>1547</v>
      </c>
      <c r="D74" s="3" t="s">
        <v>302</v>
      </c>
      <c r="E74" s="6" t="s">
        <v>239</v>
      </c>
      <c r="F74" s="30">
        <v>50452250</v>
      </c>
      <c r="G74" s="6" t="s">
        <v>3</v>
      </c>
    </row>
    <row r="75" spans="1:7">
      <c r="A75" s="28" t="s">
        <v>47</v>
      </c>
      <c r="B75" s="29">
        <v>45420</v>
      </c>
      <c r="C75" s="30">
        <v>1566</v>
      </c>
      <c r="D75" s="3" t="s">
        <v>304</v>
      </c>
      <c r="E75" s="6" t="s">
        <v>237</v>
      </c>
      <c r="F75" s="30">
        <v>125800</v>
      </c>
      <c r="G75" s="6" t="s">
        <v>13</v>
      </c>
    </row>
    <row r="76" spans="1:7" ht="30">
      <c r="A76" s="28" t="s">
        <v>47</v>
      </c>
      <c r="B76" s="29">
        <v>45422</v>
      </c>
      <c r="C76" s="30">
        <v>1595</v>
      </c>
      <c r="D76" s="3" t="s">
        <v>308</v>
      </c>
      <c r="E76" s="6" t="s">
        <v>279</v>
      </c>
      <c r="F76" s="30">
        <v>33460110</v>
      </c>
      <c r="G76" s="6" t="s">
        <v>13</v>
      </c>
    </row>
    <row r="77" spans="1:7">
      <c r="A77" s="28" t="s">
        <v>47</v>
      </c>
      <c r="B77" s="29">
        <v>45428</v>
      </c>
      <c r="C77" s="30">
        <v>1806</v>
      </c>
      <c r="D77" s="3" t="s">
        <v>314</v>
      </c>
      <c r="E77" s="6" t="s">
        <v>237</v>
      </c>
      <c r="F77" s="30">
        <v>50000</v>
      </c>
      <c r="G77" s="6" t="s">
        <v>19</v>
      </c>
    </row>
    <row r="78" spans="1:7" ht="30">
      <c r="A78" s="28" t="s">
        <v>47</v>
      </c>
      <c r="B78" s="29">
        <v>45430</v>
      </c>
      <c r="C78" s="30">
        <v>1805</v>
      </c>
      <c r="D78" s="3" t="s">
        <v>313</v>
      </c>
      <c r="E78" s="6" t="s">
        <v>237</v>
      </c>
      <c r="F78" s="30">
        <v>312500</v>
      </c>
      <c r="G78" s="6" t="s">
        <v>19</v>
      </c>
    </row>
    <row r="79" spans="1:7">
      <c r="A79" s="28" t="s">
        <v>47</v>
      </c>
      <c r="B79" s="29">
        <v>45432</v>
      </c>
      <c r="C79" s="30">
        <v>1794</v>
      </c>
      <c r="D79" s="3" t="s">
        <v>311</v>
      </c>
      <c r="E79" s="6" t="s">
        <v>237</v>
      </c>
      <c r="F79" s="30">
        <v>87500</v>
      </c>
      <c r="G79" s="6" t="s">
        <v>19</v>
      </c>
    </row>
    <row r="80" spans="1:7">
      <c r="A80" s="28" t="s">
        <v>47</v>
      </c>
      <c r="B80" s="29">
        <v>45433</v>
      </c>
      <c r="C80" s="30">
        <v>1781</v>
      </c>
      <c r="D80" s="3" t="s">
        <v>310</v>
      </c>
      <c r="E80" s="6" t="s">
        <v>237</v>
      </c>
      <c r="F80" s="30">
        <v>1912500</v>
      </c>
      <c r="G80" s="6" t="s">
        <v>19</v>
      </c>
    </row>
    <row r="81" spans="1:7">
      <c r="A81" s="28" t="s">
        <v>47</v>
      </c>
      <c r="B81" s="29">
        <v>45433</v>
      </c>
      <c r="C81" s="30">
        <v>1842</v>
      </c>
      <c r="D81" s="3" t="s">
        <v>321</v>
      </c>
      <c r="E81" s="6" t="s">
        <v>237</v>
      </c>
      <c r="F81" s="30">
        <v>190000</v>
      </c>
      <c r="G81" s="6" t="s">
        <v>19</v>
      </c>
    </row>
    <row r="82" spans="1:7">
      <c r="A82" s="28" t="s">
        <v>47</v>
      </c>
      <c r="B82" s="29">
        <v>45433</v>
      </c>
      <c r="C82" s="30">
        <v>1881</v>
      </c>
      <c r="D82" s="3" t="s">
        <v>329</v>
      </c>
      <c r="E82" s="6" t="s">
        <v>237</v>
      </c>
      <c r="F82" s="30">
        <v>87500</v>
      </c>
      <c r="G82" s="6" t="s">
        <v>19</v>
      </c>
    </row>
    <row r="83" spans="1:7" ht="30">
      <c r="A83" s="28" t="s">
        <v>47</v>
      </c>
      <c r="B83" s="29">
        <v>45434</v>
      </c>
      <c r="C83" s="30">
        <v>1866</v>
      </c>
      <c r="D83" s="3" t="s">
        <v>322</v>
      </c>
      <c r="E83" s="6" t="s">
        <v>237</v>
      </c>
      <c r="F83" s="30">
        <v>337500</v>
      </c>
      <c r="G83" s="6" t="s">
        <v>19</v>
      </c>
    </row>
    <row r="84" spans="1:7">
      <c r="A84" s="28" t="s">
        <v>47</v>
      </c>
      <c r="B84" s="29">
        <v>45439</v>
      </c>
      <c r="C84" s="30">
        <v>1872</v>
      </c>
      <c r="D84" s="3" t="s">
        <v>324</v>
      </c>
      <c r="E84" s="6" t="s">
        <v>237</v>
      </c>
      <c r="F84" s="30">
        <v>150000</v>
      </c>
      <c r="G84" s="6" t="s">
        <v>19</v>
      </c>
    </row>
    <row r="85" spans="1:7">
      <c r="A85" s="28" t="s">
        <v>47</v>
      </c>
      <c r="B85" s="29">
        <v>45439</v>
      </c>
      <c r="C85" s="30">
        <v>1874</v>
      </c>
      <c r="D85" s="3" t="s">
        <v>325</v>
      </c>
      <c r="E85" s="6" t="s">
        <v>237</v>
      </c>
      <c r="F85" s="30">
        <v>75000</v>
      </c>
      <c r="G85" s="6" t="s">
        <v>19</v>
      </c>
    </row>
    <row r="86" spans="1:7">
      <c r="A86" s="28" t="s">
        <v>47</v>
      </c>
      <c r="B86" s="29">
        <v>45439</v>
      </c>
      <c r="C86" s="30">
        <v>1870</v>
      </c>
      <c r="D86" s="3" t="s">
        <v>323</v>
      </c>
      <c r="E86" s="6" t="s">
        <v>237</v>
      </c>
      <c r="F86" s="30">
        <v>37500</v>
      </c>
      <c r="G86" s="6" t="s">
        <v>19</v>
      </c>
    </row>
    <row r="87" spans="1:7">
      <c r="A87" s="28" t="s">
        <v>47</v>
      </c>
      <c r="B87" s="29">
        <v>45440</v>
      </c>
      <c r="C87" s="30">
        <v>1878</v>
      </c>
      <c r="D87" s="3" t="s">
        <v>328</v>
      </c>
      <c r="E87" s="6" t="s">
        <v>237</v>
      </c>
      <c r="F87" s="30">
        <v>525000</v>
      </c>
      <c r="G87" s="6" t="s">
        <v>19</v>
      </c>
    </row>
    <row r="88" spans="1:7">
      <c r="A88" s="28" t="s">
        <v>47</v>
      </c>
      <c r="B88" s="29">
        <v>45440</v>
      </c>
      <c r="C88" s="30">
        <v>2024</v>
      </c>
      <c r="D88" s="3" t="s">
        <v>367</v>
      </c>
      <c r="E88" s="6" t="s">
        <v>237</v>
      </c>
      <c r="F88" s="30">
        <v>225000</v>
      </c>
      <c r="G88" s="6" t="s">
        <v>19</v>
      </c>
    </row>
    <row r="89" spans="1:7">
      <c r="A89" s="28" t="s">
        <v>47</v>
      </c>
      <c r="B89" s="29">
        <v>45440</v>
      </c>
      <c r="C89" s="30">
        <v>2025</v>
      </c>
      <c r="D89" s="3" t="s">
        <v>368</v>
      </c>
      <c r="E89" s="6" t="s">
        <v>237</v>
      </c>
      <c r="F89" s="30">
        <v>337500</v>
      </c>
      <c r="G89" s="6" t="s">
        <v>19</v>
      </c>
    </row>
    <row r="90" spans="1:7">
      <c r="A90" s="28" t="s">
        <v>47</v>
      </c>
      <c r="B90" s="29">
        <v>45441</v>
      </c>
      <c r="C90" s="30">
        <v>1800</v>
      </c>
      <c r="D90" s="3" t="s">
        <v>312</v>
      </c>
      <c r="E90" s="6" t="s">
        <v>53</v>
      </c>
      <c r="F90" s="30">
        <v>380000</v>
      </c>
      <c r="G90" s="6" t="s">
        <v>16</v>
      </c>
    </row>
    <row r="91" spans="1:7">
      <c r="A91" s="28" t="s">
        <v>47</v>
      </c>
      <c r="B91" s="29">
        <v>45441</v>
      </c>
      <c r="C91" s="30">
        <v>1875</v>
      </c>
      <c r="D91" s="3" t="s">
        <v>326</v>
      </c>
      <c r="E91" s="6" t="s">
        <v>237</v>
      </c>
      <c r="F91" s="30">
        <v>20000</v>
      </c>
      <c r="G91" s="6" t="s">
        <v>19</v>
      </c>
    </row>
    <row r="92" spans="1:7">
      <c r="A92" s="28" t="s">
        <v>47</v>
      </c>
      <c r="B92" s="29">
        <v>45441</v>
      </c>
      <c r="C92" s="30">
        <v>2026</v>
      </c>
      <c r="D92" s="3" t="s">
        <v>369</v>
      </c>
      <c r="E92" s="6" t="s">
        <v>237</v>
      </c>
      <c r="F92" s="30">
        <v>112500</v>
      </c>
      <c r="G92" s="6" t="s">
        <v>19</v>
      </c>
    </row>
    <row r="93" spans="1:7">
      <c r="A93" s="28" t="s">
        <v>47</v>
      </c>
      <c r="B93" s="29">
        <v>45442</v>
      </c>
      <c r="C93" s="30">
        <v>1877</v>
      </c>
      <c r="D93" s="3" t="s">
        <v>327</v>
      </c>
      <c r="E93" s="6" t="s">
        <v>237</v>
      </c>
      <c r="F93" s="30">
        <v>225000</v>
      </c>
      <c r="G93" s="6" t="s">
        <v>19</v>
      </c>
    </row>
    <row r="94" spans="1:7">
      <c r="A94" s="28" t="s">
        <v>47</v>
      </c>
      <c r="B94" s="29">
        <v>45443</v>
      </c>
      <c r="C94" s="30">
        <v>1823</v>
      </c>
      <c r="D94" s="3" t="s">
        <v>317</v>
      </c>
      <c r="E94" s="6" t="s">
        <v>237</v>
      </c>
      <c r="F94" s="30">
        <v>12000</v>
      </c>
      <c r="G94" s="6" t="s">
        <v>5</v>
      </c>
    </row>
    <row r="95" spans="1:7">
      <c r="A95" s="28" t="s">
        <v>47</v>
      </c>
      <c r="B95" s="29">
        <v>45443</v>
      </c>
      <c r="C95" s="30">
        <v>1826</v>
      </c>
      <c r="D95" s="3" t="s">
        <v>319</v>
      </c>
      <c r="E95" s="6" t="s">
        <v>237</v>
      </c>
      <c r="F95" s="30">
        <v>36600</v>
      </c>
      <c r="G95" s="6" t="s">
        <v>5</v>
      </c>
    </row>
    <row r="96" spans="1:7">
      <c r="A96" s="28" t="s">
        <v>47</v>
      </c>
      <c r="B96" s="29">
        <v>45443</v>
      </c>
      <c r="C96" s="30">
        <v>1824</v>
      </c>
      <c r="D96" s="3" t="s">
        <v>318</v>
      </c>
      <c r="E96" s="6" t="s">
        <v>237</v>
      </c>
      <c r="F96" s="30">
        <v>40000</v>
      </c>
      <c r="G96" s="6" t="s">
        <v>6</v>
      </c>
    </row>
    <row r="97" spans="1:7">
      <c r="A97" s="28" t="s">
        <v>47</v>
      </c>
      <c r="B97" s="29">
        <v>45443</v>
      </c>
      <c r="C97" s="30">
        <v>1820</v>
      </c>
      <c r="D97" s="3" t="s">
        <v>315</v>
      </c>
      <c r="E97" s="6" t="s">
        <v>237</v>
      </c>
      <c r="F97" s="30">
        <v>85000</v>
      </c>
      <c r="G97" s="6" t="s">
        <v>19</v>
      </c>
    </row>
    <row r="98" spans="1:7" ht="30">
      <c r="A98" s="28" t="s">
        <v>47</v>
      </c>
      <c r="B98" s="29">
        <v>45443</v>
      </c>
      <c r="C98" s="30">
        <v>1822</v>
      </c>
      <c r="D98" s="3" t="s">
        <v>316</v>
      </c>
      <c r="E98" s="6" t="s">
        <v>237</v>
      </c>
      <c r="F98" s="30">
        <v>539000</v>
      </c>
      <c r="G98" s="6" t="s">
        <v>16</v>
      </c>
    </row>
    <row r="99" spans="1:7">
      <c r="A99" s="28" t="s">
        <v>47</v>
      </c>
      <c r="B99" s="29">
        <v>45446</v>
      </c>
      <c r="C99" s="30">
        <v>1835</v>
      </c>
      <c r="D99" s="3" t="s">
        <v>320</v>
      </c>
      <c r="E99" s="6" t="s">
        <v>239</v>
      </c>
      <c r="F99" s="30">
        <v>234260</v>
      </c>
      <c r="G99" s="6" t="s">
        <v>9</v>
      </c>
    </row>
    <row r="100" spans="1:7">
      <c r="A100" s="28" t="s">
        <v>47</v>
      </c>
      <c r="B100" s="29">
        <v>45448</v>
      </c>
      <c r="C100" s="30">
        <v>1909</v>
      </c>
      <c r="D100" s="3" t="s">
        <v>332</v>
      </c>
      <c r="E100" s="6" t="s">
        <v>237</v>
      </c>
      <c r="F100" s="30">
        <v>125800</v>
      </c>
      <c r="G100" s="6" t="s">
        <v>13</v>
      </c>
    </row>
    <row r="101" spans="1:7" ht="30">
      <c r="A101" s="28" t="s">
        <v>47</v>
      </c>
      <c r="B101" s="29">
        <v>45448</v>
      </c>
      <c r="C101" s="30">
        <v>1888</v>
      </c>
      <c r="D101" s="3" t="s">
        <v>330</v>
      </c>
      <c r="E101" s="6" t="s">
        <v>239</v>
      </c>
      <c r="F101" s="30">
        <v>58186300</v>
      </c>
      <c r="G101" s="6" t="s">
        <v>3</v>
      </c>
    </row>
    <row r="102" spans="1:7">
      <c r="A102" s="28" t="s">
        <v>47</v>
      </c>
      <c r="B102" s="29">
        <v>45448</v>
      </c>
      <c r="C102" s="30">
        <v>1903</v>
      </c>
      <c r="D102" s="3" t="s">
        <v>331</v>
      </c>
      <c r="E102" s="6" t="s">
        <v>239</v>
      </c>
      <c r="F102" s="30">
        <v>6075470</v>
      </c>
      <c r="G102" s="6" t="s">
        <v>1043</v>
      </c>
    </row>
    <row r="103" spans="1:7">
      <c r="A103" s="28" t="s">
        <v>47</v>
      </c>
      <c r="B103" s="29">
        <v>45450</v>
      </c>
      <c r="C103" s="30">
        <v>1921</v>
      </c>
      <c r="D103" s="3" t="s">
        <v>338</v>
      </c>
      <c r="E103" s="6" t="s">
        <v>237</v>
      </c>
      <c r="F103" s="30">
        <v>28000</v>
      </c>
      <c r="G103" s="6" t="s">
        <v>19</v>
      </c>
    </row>
    <row r="104" spans="1:7">
      <c r="A104" s="28" t="s">
        <v>47</v>
      </c>
      <c r="B104" s="29">
        <v>45450</v>
      </c>
      <c r="C104" s="30">
        <v>1922</v>
      </c>
      <c r="D104" s="3" t="s">
        <v>339</v>
      </c>
      <c r="E104" s="6" t="s">
        <v>237</v>
      </c>
      <c r="F104" s="30">
        <v>840934</v>
      </c>
      <c r="G104" s="6" t="s">
        <v>7</v>
      </c>
    </row>
    <row r="105" spans="1:7">
      <c r="A105" s="28" t="s">
        <v>47</v>
      </c>
      <c r="B105" s="29">
        <v>45450</v>
      </c>
      <c r="C105" s="30">
        <v>1915</v>
      </c>
      <c r="D105" s="3" t="s">
        <v>333</v>
      </c>
      <c r="E105" s="6" t="s">
        <v>237</v>
      </c>
      <c r="F105" s="30">
        <v>7756800</v>
      </c>
      <c r="G105" s="6" t="s">
        <v>12</v>
      </c>
    </row>
    <row r="106" spans="1:7">
      <c r="A106" s="28" t="s">
        <v>47</v>
      </c>
      <c r="B106" s="29">
        <v>45450</v>
      </c>
      <c r="C106" s="30">
        <v>1917</v>
      </c>
      <c r="D106" s="3" t="s">
        <v>334</v>
      </c>
      <c r="E106" s="6" t="s">
        <v>237</v>
      </c>
      <c r="F106" s="30">
        <v>2958230</v>
      </c>
      <c r="G106" s="6" t="s">
        <v>18</v>
      </c>
    </row>
    <row r="107" spans="1:7">
      <c r="A107" s="28" t="s">
        <v>47</v>
      </c>
      <c r="B107" s="29">
        <v>45450</v>
      </c>
      <c r="C107" s="30">
        <v>1918</v>
      </c>
      <c r="D107" s="3" t="s">
        <v>335</v>
      </c>
      <c r="E107" s="6" t="s">
        <v>237</v>
      </c>
      <c r="F107" s="30">
        <v>52900</v>
      </c>
      <c r="G107" s="6" t="s">
        <v>22</v>
      </c>
    </row>
    <row r="108" spans="1:7">
      <c r="A108" s="28" t="s">
        <v>47</v>
      </c>
      <c r="B108" s="29">
        <v>45450</v>
      </c>
      <c r="C108" s="30">
        <v>1919</v>
      </c>
      <c r="D108" s="3" t="s">
        <v>336</v>
      </c>
      <c r="E108" s="6" t="s">
        <v>237</v>
      </c>
      <c r="F108" s="30">
        <v>65000</v>
      </c>
      <c r="G108" s="6" t="s">
        <v>22</v>
      </c>
    </row>
    <row r="109" spans="1:7">
      <c r="A109" s="28" t="s">
        <v>47</v>
      </c>
      <c r="B109" s="29">
        <v>45450</v>
      </c>
      <c r="C109" s="30">
        <v>1928</v>
      </c>
      <c r="D109" s="3" t="s">
        <v>342</v>
      </c>
      <c r="E109" s="6" t="s">
        <v>237</v>
      </c>
      <c r="F109" s="30">
        <v>33000</v>
      </c>
      <c r="G109" s="6" t="s">
        <v>10</v>
      </c>
    </row>
    <row r="110" spans="1:7">
      <c r="A110" s="28" t="s">
        <v>47</v>
      </c>
      <c r="B110" s="29">
        <v>45450</v>
      </c>
      <c r="C110" s="30">
        <v>1925</v>
      </c>
      <c r="D110" s="3" t="s">
        <v>341</v>
      </c>
      <c r="E110" s="6" t="s">
        <v>237</v>
      </c>
      <c r="F110" s="30">
        <v>48200</v>
      </c>
      <c r="G110" s="6" t="s">
        <v>19</v>
      </c>
    </row>
    <row r="111" spans="1:7">
      <c r="A111" s="28" t="s">
        <v>47</v>
      </c>
      <c r="B111" s="29">
        <v>45451</v>
      </c>
      <c r="C111" s="30">
        <v>1931</v>
      </c>
      <c r="D111" s="3" t="s">
        <v>343</v>
      </c>
      <c r="E111" s="6" t="s">
        <v>237</v>
      </c>
      <c r="F111" s="30">
        <v>214500</v>
      </c>
      <c r="G111" s="6" t="s">
        <v>22</v>
      </c>
    </row>
    <row r="112" spans="1:7">
      <c r="A112" s="28" t="s">
        <v>47</v>
      </c>
      <c r="B112" s="29">
        <v>45451</v>
      </c>
      <c r="C112" s="30">
        <v>1930</v>
      </c>
      <c r="D112" s="3" t="s">
        <v>343</v>
      </c>
      <c r="E112" s="6" t="s">
        <v>237</v>
      </c>
      <c r="F112" s="30">
        <v>300000</v>
      </c>
      <c r="G112" s="6" t="s">
        <v>5</v>
      </c>
    </row>
    <row r="113" spans="1:7">
      <c r="A113" s="28" t="s">
        <v>47</v>
      </c>
      <c r="B113" s="29">
        <v>45451</v>
      </c>
      <c r="C113" s="30">
        <v>1932</v>
      </c>
      <c r="D113" s="3" t="s">
        <v>344</v>
      </c>
      <c r="E113" s="6" t="s">
        <v>237</v>
      </c>
      <c r="F113" s="30">
        <v>23600</v>
      </c>
      <c r="G113" s="6" t="s">
        <v>5</v>
      </c>
    </row>
    <row r="114" spans="1:7">
      <c r="A114" s="28" t="s">
        <v>47</v>
      </c>
      <c r="B114" s="29">
        <v>45453</v>
      </c>
      <c r="C114" s="30">
        <v>1973</v>
      </c>
      <c r="D114" s="3" t="s">
        <v>360</v>
      </c>
      <c r="E114" s="6" t="s">
        <v>237</v>
      </c>
      <c r="F114" s="30">
        <v>38600</v>
      </c>
      <c r="G114" s="6" t="s">
        <v>7</v>
      </c>
    </row>
    <row r="115" spans="1:7">
      <c r="A115" s="28" t="s">
        <v>47</v>
      </c>
      <c r="B115" s="29">
        <v>45453</v>
      </c>
      <c r="C115" s="30">
        <v>1974</v>
      </c>
      <c r="D115" s="3" t="s">
        <v>361</v>
      </c>
      <c r="E115" s="6" t="s">
        <v>237</v>
      </c>
      <c r="F115" s="30">
        <v>130000</v>
      </c>
      <c r="G115" s="6" t="s">
        <v>14</v>
      </c>
    </row>
    <row r="116" spans="1:7">
      <c r="A116" s="28" t="s">
        <v>47</v>
      </c>
      <c r="B116" s="29">
        <v>45453</v>
      </c>
      <c r="C116" s="30">
        <v>1948</v>
      </c>
      <c r="D116" s="3" t="s">
        <v>350</v>
      </c>
      <c r="E116" s="6" t="s">
        <v>237</v>
      </c>
      <c r="F116" s="30">
        <v>70000</v>
      </c>
      <c r="G116" s="6" t="s">
        <v>19</v>
      </c>
    </row>
    <row r="117" spans="1:7">
      <c r="A117" s="28" t="s">
        <v>47</v>
      </c>
      <c r="B117" s="29">
        <v>45453</v>
      </c>
      <c r="C117" s="30">
        <v>1938</v>
      </c>
      <c r="D117" s="3" t="s">
        <v>346</v>
      </c>
      <c r="E117" s="6" t="s">
        <v>237</v>
      </c>
      <c r="F117" s="30">
        <v>292890</v>
      </c>
      <c r="G117" s="6" t="s">
        <v>21</v>
      </c>
    </row>
    <row r="118" spans="1:7">
      <c r="A118" s="28" t="s">
        <v>47</v>
      </c>
      <c r="B118" s="29">
        <v>45453</v>
      </c>
      <c r="C118" s="30">
        <v>1937</v>
      </c>
      <c r="D118" s="3" t="s">
        <v>345</v>
      </c>
      <c r="E118" s="6" t="s">
        <v>237</v>
      </c>
      <c r="F118" s="30">
        <v>30800</v>
      </c>
      <c r="G118" s="6" t="s">
        <v>19</v>
      </c>
    </row>
    <row r="119" spans="1:7">
      <c r="A119" s="28" t="s">
        <v>47</v>
      </c>
      <c r="B119" s="29">
        <v>45453</v>
      </c>
      <c r="C119" s="30">
        <v>1942</v>
      </c>
      <c r="D119" s="3" t="s">
        <v>348</v>
      </c>
      <c r="E119" s="6" t="s">
        <v>237</v>
      </c>
      <c r="F119" s="30">
        <v>70000</v>
      </c>
      <c r="G119" s="6" t="s">
        <v>19</v>
      </c>
    </row>
    <row r="120" spans="1:7">
      <c r="A120" s="28" t="s">
        <v>47</v>
      </c>
      <c r="B120" s="29">
        <v>45453</v>
      </c>
      <c r="C120" s="30">
        <v>1949</v>
      </c>
      <c r="D120" s="3" t="s">
        <v>351</v>
      </c>
      <c r="E120" s="6" t="s">
        <v>237</v>
      </c>
      <c r="F120" s="30">
        <v>2380000</v>
      </c>
      <c r="G120" s="6" t="s">
        <v>19</v>
      </c>
    </row>
    <row r="121" spans="1:7">
      <c r="A121" s="28" t="s">
        <v>47</v>
      </c>
      <c r="B121" s="29">
        <v>45453</v>
      </c>
      <c r="C121" s="30">
        <v>1950</v>
      </c>
      <c r="D121" s="3" t="s">
        <v>352</v>
      </c>
      <c r="E121" s="6" t="s">
        <v>237</v>
      </c>
      <c r="F121" s="30">
        <v>70000</v>
      </c>
      <c r="G121" s="6" t="s">
        <v>19</v>
      </c>
    </row>
    <row r="122" spans="1:7">
      <c r="A122" s="28" t="s">
        <v>47</v>
      </c>
      <c r="B122" s="29">
        <v>45453</v>
      </c>
      <c r="C122" s="30">
        <v>1971</v>
      </c>
      <c r="D122" s="3" t="s">
        <v>358</v>
      </c>
      <c r="E122" s="6" t="s">
        <v>237</v>
      </c>
      <c r="F122" s="30">
        <v>100000</v>
      </c>
      <c r="G122" s="6" t="s">
        <v>5</v>
      </c>
    </row>
    <row r="123" spans="1:7">
      <c r="A123" s="28" t="s">
        <v>47</v>
      </c>
      <c r="B123" s="29">
        <v>45453</v>
      </c>
      <c r="C123" s="30">
        <v>1969</v>
      </c>
      <c r="D123" s="3" t="s">
        <v>356</v>
      </c>
      <c r="E123" s="6" t="s">
        <v>237</v>
      </c>
      <c r="F123" s="30">
        <v>16800</v>
      </c>
      <c r="G123" s="6" t="s">
        <v>7</v>
      </c>
    </row>
    <row r="124" spans="1:7" ht="30">
      <c r="A124" s="28" t="s">
        <v>47</v>
      </c>
      <c r="B124" s="29">
        <v>45453</v>
      </c>
      <c r="C124" s="30">
        <v>1951</v>
      </c>
      <c r="D124" s="3" t="s">
        <v>353</v>
      </c>
      <c r="E124" s="6" t="s">
        <v>237</v>
      </c>
      <c r="F124" s="30">
        <v>210000</v>
      </c>
      <c r="G124" s="6" t="s">
        <v>19</v>
      </c>
    </row>
    <row r="125" spans="1:7" ht="30">
      <c r="A125" s="28" t="s">
        <v>47</v>
      </c>
      <c r="B125" s="29">
        <v>45453</v>
      </c>
      <c r="C125" s="30">
        <v>1939</v>
      </c>
      <c r="D125" s="3" t="s">
        <v>347</v>
      </c>
      <c r="E125" s="6" t="s">
        <v>237</v>
      </c>
      <c r="F125" s="30">
        <v>380000</v>
      </c>
      <c r="G125" s="6" t="s">
        <v>19</v>
      </c>
    </row>
    <row r="126" spans="1:7">
      <c r="A126" s="28" t="s">
        <v>47</v>
      </c>
      <c r="B126" s="29">
        <v>45453</v>
      </c>
      <c r="C126" s="30">
        <v>1975</v>
      </c>
      <c r="D126" s="3" t="s">
        <v>362</v>
      </c>
      <c r="E126" s="6" t="s">
        <v>237</v>
      </c>
      <c r="F126" s="30">
        <v>749000</v>
      </c>
      <c r="G126" s="6" t="s">
        <v>21</v>
      </c>
    </row>
    <row r="127" spans="1:7">
      <c r="A127" s="28" t="s">
        <v>47</v>
      </c>
      <c r="B127" s="29">
        <v>45453</v>
      </c>
      <c r="C127" s="30">
        <v>1972</v>
      </c>
      <c r="D127" s="3" t="s">
        <v>359</v>
      </c>
      <c r="E127" s="6" t="s">
        <v>237</v>
      </c>
      <c r="F127" s="30">
        <v>210000</v>
      </c>
      <c r="G127" s="6" t="s">
        <v>7</v>
      </c>
    </row>
    <row r="128" spans="1:7">
      <c r="A128" s="28" t="s">
        <v>47</v>
      </c>
      <c r="B128" s="29">
        <v>45453</v>
      </c>
      <c r="C128" s="30">
        <v>1970</v>
      </c>
      <c r="D128" s="3" t="s">
        <v>357</v>
      </c>
      <c r="E128" s="6" t="s">
        <v>237</v>
      </c>
      <c r="F128" s="30">
        <v>3990000</v>
      </c>
      <c r="G128" s="6" t="s">
        <v>17</v>
      </c>
    </row>
    <row r="129" spans="1:7">
      <c r="A129" s="28" t="s">
        <v>47</v>
      </c>
      <c r="B129" s="29">
        <v>45453</v>
      </c>
      <c r="C129" s="30">
        <v>1943</v>
      </c>
      <c r="D129" s="3" t="s">
        <v>349</v>
      </c>
      <c r="E129" s="6" t="s">
        <v>237</v>
      </c>
      <c r="F129" s="30">
        <v>140000</v>
      </c>
      <c r="G129" s="6" t="s">
        <v>19</v>
      </c>
    </row>
    <row r="130" spans="1:7">
      <c r="A130" s="28" t="s">
        <v>47</v>
      </c>
      <c r="B130" s="29">
        <v>45453</v>
      </c>
      <c r="C130" s="30">
        <v>1959</v>
      </c>
      <c r="D130" s="3" t="s">
        <v>354</v>
      </c>
      <c r="E130" s="6" t="s">
        <v>249</v>
      </c>
      <c r="F130" s="30">
        <v>2000000</v>
      </c>
      <c r="G130" s="6" t="s">
        <v>8</v>
      </c>
    </row>
    <row r="131" spans="1:7">
      <c r="A131" s="28" t="s">
        <v>47</v>
      </c>
      <c r="B131" s="29">
        <v>45454</v>
      </c>
      <c r="C131" s="30">
        <v>1990</v>
      </c>
      <c r="D131" s="3" t="s">
        <v>364</v>
      </c>
      <c r="E131" s="6" t="s">
        <v>237</v>
      </c>
      <c r="F131" s="30">
        <v>27000</v>
      </c>
      <c r="G131" s="6" t="s">
        <v>19</v>
      </c>
    </row>
    <row r="132" spans="1:7">
      <c r="A132" s="28" t="s">
        <v>47</v>
      </c>
      <c r="B132" s="29">
        <v>45454</v>
      </c>
      <c r="C132" s="30">
        <v>1992</v>
      </c>
      <c r="D132" s="3" t="s">
        <v>365</v>
      </c>
      <c r="E132" s="6" t="s">
        <v>237</v>
      </c>
      <c r="F132" s="30">
        <v>375419</v>
      </c>
      <c r="G132" s="6" t="s">
        <v>14</v>
      </c>
    </row>
    <row r="133" spans="1:7">
      <c r="A133" s="28" t="s">
        <v>47</v>
      </c>
      <c r="B133" s="29">
        <v>45454</v>
      </c>
      <c r="C133" s="30">
        <v>1988</v>
      </c>
      <c r="D133" s="3" t="s">
        <v>363</v>
      </c>
      <c r="E133" s="6" t="s">
        <v>237</v>
      </c>
      <c r="F133" s="30">
        <v>72000</v>
      </c>
      <c r="G133" s="6" t="s">
        <v>19</v>
      </c>
    </row>
    <row r="134" spans="1:7">
      <c r="A134" s="28" t="s">
        <v>47</v>
      </c>
      <c r="B134" s="29">
        <v>45454</v>
      </c>
      <c r="C134" s="30">
        <v>2107</v>
      </c>
      <c r="D134" s="3" t="s">
        <v>370</v>
      </c>
      <c r="E134" s="6" t="s">
        <v>237</v>
      </c>
      <c r="F134" s="30">
        <v>30000</v>
      </c>
      <c r="G134" s="6" t="s">
        <v>19</v>
      </c>
    </row>
    <row r="135" spans="1:7">
      <c r="A135" s="28" t="s">
        <v>47</v>
      </c>
      <c r="B135" s="29">
        <v>45454</v>
      </c>
      <c r="C135" s="30">
        <v>2106</v>
      </c>
      <c r="D135" s="3" t="s">
        <v>371</v>
      </c>
      <c r="E135" s="6" t="s">
        <v>237</v>
      </c>
      <c r="F135" s="30">
        <v>30000</v>
      </c>
      <c r="G135" s="6" t="s">
        <v>19</v>
      </c>
    </row>
    <row r="136" spans="1:7">
      <c r="A136" s="28" t="s">
        <v>47</v>
      </c>
      <c r="B136" s="29">
        <v>45455</v>
      </c>
      <c r="C136" s="30">
        <v>2010</v>
      </c>
      <c r="D136" s="3" t="s">
        <v>373</v>
      </c>
      <c r="E136" s="6" t="s">
        <v>237</v>
      </c>
      <c r="F136" s="30">
        <v>3600000</v>
      </c>
      <c r="G136" s="6" t="s">
        <v>5</v>
      </c>
    </row>
    <row r="137" spans="1:7">
      <c r="A137" s="28" t="s">
        <v>47</v>
      </c>
      <c r="B137" s="29">
        <v>45456</v>
      </c>
      <c r="C137" s="30">
        <v>2034</v>
      </c>
      <c r="D137" s="3" t="s">
        <v>375</v>
      </c>
      <c r="E137" s="6" t="s">
        <v>237</v>
      </c>
      <c r="F137" s="30">
        <v>33000</v>
      </c>
      <c r="G137" s="6" t="s">
        <v>10</v>
      </c>
    </row>
    <row r="138" spans="1:7">
      <c r="A138" s="28" t="s">
        <v>47</v>
      </c>
      <c r="B138" s="29">
        <v>45456</v>
      </c>
      <c r="C138" s="30">
        <v>2033</v>
      </c>
      <c r="D138" s="3" t="s">
        <v>376</v>
      </c>
      <c r="E138" s="6" t="s">
        <v>237</v>
      </c>
      <c r="F138" s="30">
        <v>125800</v>
      </c>
      <c r="G138" s="6" t="s">
        <v>13</v>
      </c>
    </row>
    <row r="139" spans="1:7">
      <c r="A139" s="28" t="s">
        <v>47</v>
      </c>
      <c r="B139" s="29">
        <v>45460</v>
      </c>
      <c r="C139" s="30">
        <v>2073</v>
      </c>
      <c r="D139" s="3" t="s">
        <v>377</v>
      </c>
      <c r="E139" s="6" t="s">
        <v>237</v>
      </c>
      <c r="F139" s="30">
        <v>462000</v>
      </c>
      <c r="G139" s="6" t="s">
        <v>13</v>
      </c>
    </row>
    <row r="140" spans="1:7">
      <c r="A140" s="28" t="s">
        <v>47</v>
      </c>
      <c r="B140" s="29">
        <v>45460</v>
      </c>
      <c r="C140" s="30">
        <v>2071</v>
      </c>
      <c r="D140" s="3" t="s">
        <v>378</v>
      </c>
      <c r="E140" s="6" t="s">
        <v>237</v>
      </c>
      <c r="F140" s="30">
        <v>12000</v>
      </c>
      <c r="G140" s="6" t="s">
        <v>10</v>
      </c>
    </row>
    <row r="141" spans="1:7">
      <c r="A141" s="28" t="s">
        <v>47</v>
      </c>
      <c r="B141" s="29">
        <v>45460</v>
      </c>
      <c r="C141" s="30">
        <v>2140</v>
      </c>
      <c r="D141" s="3" t="s">
        <v>379</v>
      </c>
      <c r="E141" s="6" t="s">
        <v>237</v>
      </c>
      <c r="F141" s="30">
        <v>75000</v>
      </c>
      <c r="G141" s="6" t="s">
        <v>19</v>
      </c>
    </row>
    <row r="142" spans="1:7">
      <c r="A142" s="28" t="s">
        <v>47</v>
      </c>
      <c r="B142" s="29">
        <v>45461</v>
      </c>
      <c r="C142" s="30">
        <v>2124</v>
      </c>
      <c r="D142" s="3" t="s">
        <v>380</v>
      </c>
      <c r="E142" s="6" t="s">
        <v>237</v>
      </c>
      <c r="F142" s="30">
        <v>112500</v>
      </c>
      <c r="G142" s="6" t="s">
        <v>19</v>
      </c>
    </row>
    <row r="143" spans="1:7">
      <c r="A143" s="28" t="s">
        <v>47</v>
      </c>
      <c r="B143" s="29">
        <v>45461</v>
      </c>
      <c r="C143" s="30">
        <v>2139</v>
      </c>
      <c r="D143" s="3" t="s">
        <v>381</v>
      </c>
      <c r="E143" s="6" t="s">
        <v>237</v>
      </c>
      <c r="F143" s="30">
        <v>225000</v>
      </c>
      <c r="G143" s="6" t="s">
        <v>19</v>
      </c>
    </row>
    <row r="144" spans="1:7">
      <c r="A144" s="28" t="s">
        <v>47</v>
      </c>
      <c r="B144" s="29">
        <v>45461</v>
      </c>
      <c r="C144" s="30">
        <v>2233</v>
      </c>
      <c r="D144" s="3" t="s">
        <v>382</v>
      </c>
      <c r="E144" s="6" t="s">
        <v>237</v>
      </c>
      <c r="F144" s="30">
        <v>900000</v>
      </c>
      <c r="G144" s="6" t="s">
        <v>19</v>
      </c>
    </row>
    <row r="145" spans="1:7">
      <c r="A145" s="28" t="s">
        <v>47</v>
      </c>
      <c r="B145" s="29">
        <v>45463</v>
      </c>
      <c r="C145" s="30">
        <v>2200</v>
      </c>
      <c r="D145" s="3" t="s">
        <v>384</v>
      </c>
      <c r="E145" s="6" t="s">
        <v>237</v>
      </c>
      <c r="F145" s="30">
        <v>375000</v>
      </c>
      <c r="G145" s="6" t="s">
        <v>19</v>
      </c>
    </row>
    <row r="146" spans="1:7">
      <c r="A146" s="28" t="s">
        <v>47</v>
      </c>
      <c r="B146" s="29">
        <v>45463</v>
      </c>
      <c r="C146" s="30">
        <v>2203</v>
      </c>
      <c r="D146" s="3" t="s">
        <v>385</v>
      </c>
      <c r="E146" s="6" t="s">
        <v>237</v>
      </c>
      <c r="F146" s="30">
        <v>37500</v>
      </c>
      <c r="G146" s="6" t="s">
        <v>19</v>
      </c>
    </row>
    <row r="147" spans="1:7">
      <c r="A147" s="28" t="s">
        <v>47</v>
      </c>
      <c r="B147" s="29">
        <v>45467</v>
      </c>
      <c r="C147" s="30">
        <v>2142</v>
      </c>
      <c r="D147" s="3" t="s">
        <v>386</v>
      </c>
      <c r="E147" s="6" t="s">
        <v>237</v>
      </c>
      <c r="F147" s="30">
        <v>7000</v>
      </c>
      <c r="G147" s="6" t="s">
        <v>19</v>
      </c>
    </row>
    <row r="148" spans="1:7">
      <c r="A148" s="28" t="s">
        <v>47</v>
      </c>
      <c r="B148" s="29">
        <v>45467</v>
      </c>
      <c r="C148" s="30">
        <v>2146</v>
      </c>
      <c r="D148" s="3" t="s">
        <v>387</v>
      </c>
      <c r="E148" s="6" t="s">
        <v>237</v>
      </c>
      <c r="F148" s="30">
        <v>600000</v>
      </c>
      <c r="G148" s="6" t="s">
        <v>5</v>
      </c>
    </row>
    <row r="149" spans="1:7">
      <c r="A149" s="28" t="s">
        <v>47</v>
      </c>
      <c r="B149" s="29">
        <v>45467</v>
      </c>
      <c r="C149" s="30">
        <v>2141</v>
      </c>
      <c r="D149" s="3" t="s">
        <v>388</v>
      </c>
      <c r="E149" s="6" t="s">
        <v>237</v>
      </c>
      <c r="F149" s="30">
        <v>19000</v>
      </c>
      <c r="G149" s="6" t="s">
        <v>19</v>
      </c>
    </row>
    <row r="150" spans="1:7">
      <c r="A150" s="28" t="s">
        <v>47</v>
      </c>
      <c r="B150" s="29">
        <v>45469</v>
      </c>
      <c r="C150" s="30">
        <v>2182</v>
      </c>
      <c r="D150" s="3" t="s">
        <v>389</v>
      </c>
      <c r="E150" s="6" t="s">
        <v>237</v>
      </c>
      <c r="F150" s="30">
        <v>34100</v>
      </c>
      <c r="G150" s="6" t="s">
        <v>22</v>
      </c>
    </row>
    <row r="151" spans="1:7" ht="30">
      <c r="A151" s="28" t="s">
        <v>47</v>
      </c>
      <c r="B151" s="29">
        <v>45469</v>
      </c>
      <c r="C151" s="30">
        <v>2185</v>
      </c>
      <c r="D151" s="3" t="s">
        <v>390</v>
      </c>
      <c r="E151" s="6" t="s">
        <v>237</v>
      </c>
      <c r="F151" s="30">
        <v>210000</v>
      </c>
      <c r="G151" s="6" t="s">
        <v>19</v>
      </c>
    </row>
    <row r="152" spans="1:7">
      <c r="A152" s="28" t="s">
        <v>47</v>
      </c>
      <c r="B152" s="29">
        <v>45469</v>
      </c>
      <c r="C152" s="30">
        <v>2180</v>
      </c>
      <c r="D152" s="3" t="s">
        <v>391</v>
      </c>
      <c r="E152" s="6" t="s">
        <v>237</v>
      </c>
      <c r="F152" s="30">
        <v>62800</v>
      </c>
      <c r="G152" s="6" t="s">
        <v>22</v>
      </c>
    </row>
    <row r="153" spans="1:7">
      <c r="A153" s="28" t="s">
        <v>47</v>
      </c>
      <c r="B153" s="29">
        <v>45469</v>
      </c>
      <c r="C153" s="30">
        <v>2183</v>
      </c>
      <c r="D153" s="3" t="s">
        <v>392</v>
      </c>
      <c r="E153" s="6" t="s">
        <v>237</v>
      </c>
      <c r="F153" s="30">
        <v>490000</v>
      </c>
      <c r="G153" s="6" t="s">
        <v>19</v>
      </c>
    </row>
    <row r="154" spans="1:7" ht="30">
      <c r="A154" s="28" t="s">
        <v>47</v>
      </c>
      <c r="B154" s="29">
        <v>45469</v>
      </c>
      <c r="C154" s="30">
        <v>2184</v>
      </c>
      <c r="D154" s="3" t="s">
        <v>393</v>
      </c>
      <c r="E154" s="6" t="s">
        <v>237</v>
      </c>
      <c r="F154" s="30">
        <v>210000</v>
      </c>
      <c r="G154" s="6" t="s">
        <v>19</v>
      </c>
    </row>
    <row r="155" spans="1:7" ht="30">
      <c r="A155" s="28" t="s">
        <v>47</v>
      </c>
      <c r="B155" s="29">
        <v>45469</v>
      </c>
      <c r="C155" s="30">
        <v>2186</v>
      </c>
      <c r="D155" s="3" t="s">
        <v>394</v>
      </c>
      <c r="E155" s="6" t="s">
        <v>237</v>
      </c>
      <c r="F155" s="30">
        <v>420000</v>
      </c>
      <c r="G155" s="6" t="s">
        <v>19</v>
      </c>
    </row>
    <row r="156" spans="1:7">
      <c r="A156" s="28" t="s">
        <v>47</v>
      </c>
      <c r="B156" s="29">
        <v>45469</v>
      </c>
      <c r="C156" s="30">
        <v>2190</v>
      </c>
      <c r="D156" s="3" t="s">
        <v>395</v>
      </c>
      <c r="E156" s="6" t="s">
        <v>237</v>
      </c>
      <c r="F156" s="30">
        <v>241000</v>
      </c>
      <c r="G156" s="6" t="s">
        <v>7</v>
      </c>
    </row>
    <row r="157" spans="1:7">
      <c r="A157" s="28" t="s">
        <v>47</v>
      </c>
      <c r="B157" s="29">
        <v>45469</v>
      </c>
      <c r="C157" s="30">
        <v>2199</v>
      </c>
      <c r="D157" s="3" t="s">
        <v>396</v>
      </c>
      <c r="E157" s="6" t="s">
        <v>237</v>
      </c>
      <c r="F157" s="30">
        <v>880000</v>
      </c>
      <c r="G157" s="6" t="s">
        <v>5</v>
      </c>
    </row>
    <row r="158" spans="1:7">
      <c r="A158" s="28" t="s">
        <v>47</v>
      </c>
      <c r="B158" s="29">
        <v>45469</v>
      </c>
      <c r="C158" s="30">
        <v>2206</v>
      </c>
      <c r="D158" s="3" t="s">
        <v>397</v>
      </c>
      <c r="E158" s="6" t="s">
        <v>237</v>
      </c>
      <c r="F158" s="30">
        <v>1372800</v>
      </c>
      <c r="G158" s="6" t="s">
        <v>13</v>
      </c>
    </row>
    <row r="159" spans="1:7">
      <c r="A159" s="28" t="s">
        <v>47</v>
      </c>
      <c r="B159" s="29">
        <v>45469</v>
      </c>
      <c r="C159" s="30">
        <v>2188</v>
      </c>
      <c r="D159" s="3" t="s">
        <v>398</v>
      </c>
      <c r="E159" s="6" t="s">
        <v>237</v>
      </c>
      <c r="F159" s="30">
        <v>309000</v>
      </c>
      <c r="G159" s="6" t="s">
        <v>7</v>
      </c>
    </row>
    <row r="160" spans="1:7">
      <c r="A160" s="28" t="s">
        <v>47</v>
      </c>
      <c r="B160" s="29">
        <v>45469</v>
      </c>
      <c r="C160" s="30">
        <v>2191</v>
      </c>
      <c r="D160" s="3" t="s">
        <v>399</v>
      </c>
      <c r="E160" s="6" t="s">
        <v>237</v>
      </c>
      <c r="F160" s="30">
        <v>259660</v>
      </c>
      <c r="G160" s="6" t="s">
        <v>7</v>
      </c>
    </row>
    <row r="161" spans="1:7">
      <c r="A161" s="28" t="s">
        <v>47</v>
      </c>
      <c r="B161" s="29">
        <v>45469</v>
      </c>
      <c r="C161" s="30">
        <v>2195</v>
      </c>
      <c r="D161" s="3" t="s">
        <v>401</v>
      </c>
      <c r="E161" s="6" t="s">
        <v>237</v>
      </c>
      <c r="F161" s="30">
        <v>70800</v>
      </c>
      <c r="G161" s="6" t="s">
        <v>5</v>
      </c>
    </row>
    <row r="162" spans="1:7">
      <c r="A162" s="28" t="s">
        <v>47</v>
      </c>
      <c r="B162" s="29">
        <v>45469</v>
      </c>
      <c r="C162" s="30">
        <v>2194</v>
      </c>
      <c r="D162" s="3" t="s">
        <v>402</v>
      </c>
      <c r="E162" s="6" t="s">
        <v>237</v>
      </c>
      <c r="F162" s="30">
        <v>295120</v>
      </c>
      <c r="G162" s="6" t="s">
        <v>21</v>
      </c>
    </row>
    <row r="163" spans="1:7">
      <c r="A163" s="28" t="s">
        <v>47</v>
      </c>
      <c r="B163" s="29">
        <v>45470</v>
      </c>
      <c r="C163" s="30">
        <v>2220</v>
      </c>
      <c r="D163" s="3" t="s">
        <v>403</v>
      </c>
      <c r="E163" s="6" t="s">
        <v>237</v>
      </c>
      <c r="F163" s="30">
        <v>151750</v>
      </c>
      <c r="G163" s="6" t="s">
        <v>5</v>
      </c>
    </row>
    <row r="164" spans="1:7">
      <c r="A164" s="28" t="s">
        <v>47</v>
      </c>
      <c r="B164" s="29">
        <v>45471</v>
      </c>
      <c r="C164" s="30">
        <v>2258</v>
      </c>
      <c r="D164" s="3" t="s">
        <v>405</v>
      </c>
      <c r="E164" s="6" t="s">
        <v>237</v>
      </c>
      <c r="F164" s="30">
        <v>501600</v>
      </c>
      <c r="G164" s="6" t="s">
        <v>5</v>
      </c>
    </row>
    <row r="165" spans="1:7">
      <c r="A165" s="28" t="s">
        <v>47</v>
      </c>
      <c r="B165" s="29">
        <v>45471</v>
      </c>
      <c r="C165" s="30">
        <v>2271</v>
      </c>
      <c r="D165" s="3" t="s">
        <v>407</v>
      </c>
      <c r="E165" s="6" t="s">
        <v>237</v>
      </c>
      <c r="F165" s="30">
        <v>1260000</v>
      </c>
      <c r="G165" s="6" t="s">
        <v>19</v>
      </c>
    </row>
    <row r="166" spans="1:7">
      <c r="A166" s="28" t="s">
        <v>47</v>
      </c>
      <c r="B166" s="29">
        <v>45471</v>
      </c>
      <c r="C166" s="30">
        <v>2251</v>
      </c>
      <c r="D166" s="3" t="s">
        <v>408</v>
      </c>
      <c r="E166" s="6" t="s">
        <v>237</v>
      </c>
      <c r="F166" s="30">
        <v>44000</v>
      </c>
      <c r="G166" s="6" t="s">
        <v>5</v>
      </c>
    </row>
    <row r="167" spans="1:7" ht="30">
      <c r="A167" s="28" t="s">
        <v>47</v>
      </c>
      <c r="B167" s="29">
        <v>45471</v>
      </c>
      <c r="C167" s="30">
        <v>2266</v>
      </c>
      <c r="D167" s="3" t="s">
        <v>410</v>
      </c>
      <c r="E167" s="6" t="s">
        <v>237</v>
      </c>
      <c r="F167" s="30">
        <v>210000</v>
      </c>
      <c r="G167" s="6" t="s">
        <v>19</v>
      </c>
    </row>
    <row r="168" spans="1:7">
      <c r="A168" s="28" t="s">
        <v>47</v>
      </c>
      <c r="B168" s="29">
        <v>45471</v>
      </c>
      <c r="C168" s="30">
        <v>2273</v>
      </c>
      <c r="D168" s="3" t="s">
        <v>411</v>
      </c>
      <c r="E168" s="6" t="s">
        <v>249</v>
      </c>
      <c r="F168" s="30">
        <v>194200</v>
      </c>
      <c r="G168" s="6" t="s">
        <v>22</v>
      </c>
    </row>
    <row r="169" spans="1:7">
      <c r="A169" s="28" t="s">
        <v>47</v>
      </c>
      <c r="B169" s="29">
        <v>45474</v>
      </c>
      <c r="C169" s="30">
        <v>2277</v>
      </c>
      <c r="D169" s="3" t="s">
        <v>413</v>
      </c>
      <c r="E169" s="6" t="s">
        <v>237</v>
      </c>
      <c r="F169" s="30">
        <v>9240000</v>
      </c>
      <c r="G169" s="6" t="s">
        <v>13</v>
      </c>
    </row>
    <row r="170" spans="1:7">
      <c r="A170" s="28" t="s">
        <v>47</v>
      </c>
      <c r="B170" s="29">
        <v>45474</v>
      </c>
      <c r="C170" s="30">
        <v>2279</v>
      </c>
      <c r="D170" s="3" t="s">
        <v>414</v>
      </c>
      <c r="E170" s="6" t="s">
        <v>53</v>
      </c>
      <c r="F170" s="30">
        <v>380000</v>
      </c>
      <c r="G170" s="6" t="s">
        <v>16</v>
      </c>
    </row>
    <row r="171" spans="1:7">
      <c r="A171" s="28" t="s">
        <v>47</v>
      </c>
      <c r="B171" s="29">
        <v>45474</v>
      </c>
      <c r="C171" s="30">
        <v>2285</v>
      </c>
      <c r="D171" s="3" t="s">
        <v>415</v>
      </c>
      <c r="E171" s="6" t="s">
        <v>237</v>
      </c>
      <c r="F171" s="30">
        <v>86400</v>
      </c>
      <c r="G171" s="6" t="s">
        <v>21</v>
      </c>
    </row>
    <row r="172" spans="1:7">
      <c r="A172" s="28" t="s">
        <v>47</v>
      </c>
      <c r="B172" s="29">
        <v>45474</v>
      </c>
      <c r="C172" s="30">
        <v>2282</v>
      </c>
      <c r="D172" s="3" t="s">
        <v>417</v>
      </c>
      <c r="E172" s="6" t="s">
        <v>237</v>
      </c>
      <c r="F172" s="30">
        <v>390000</v>
      </c>
      <c r="G172" s="6" t="s">
        <v>22</v>
      </c>
    </row>
    <row r="173" spans="1:7">
      <c r="A173" s="28" t="s">
        <v>47</v>
      </c>
      <c r="B173" s="29">
        <v>45474</v>
      </c>
      <c r="C173" s="30">
        <v>2280</v>
      </c>
      <c r="D173" s="3" t="s">
        <v>418</v>
      </c>
      <c r="E173" s="6" t="s">
        <v>237</v>
      </c>
      <c r="F173" s="30">
        <v>350000</v>
      </c>
      <c r="G173" s="6" t="s">
        <v>19</v>
      </c>
    </row>
    <row r="174" spans="1:7">
      <c r="A174" s="28" t="s">
        <v>47</v>
      </c>
      <c r="B174" s="29">
        <v>45474</v>
      </c>
      <c r="C174" s="30">
        <v>2289</v>
      </c>
      <c r="D174" s="3" t="s">
        <v>419</v>
      </c>
      <c r="E174" s="6" t="s">
        <v>237</v>
      </c>
      <c r="F174" s="30">
        <v>129270</v>
      </c>
      <c r="G174" s="6" t="s">
        <v>22</v>
      </c>
    </row>
    <row r="175" spans="1:7">
      <c r="A175" s="28" t="s">
        <v>47</v>
      </c>
      <c r="B175" s="29">
        <v>45474</v>
      </c>
      <c r="C175" s="30">
        <v>2286</v>
      </c>
      <c r="D175" s="3" t="s">
        <v>420</v>
      </c>
      <c r="E175" s="6" t="s">
        <v>237</v>
      </c>
      <c r="F175" s="30">
        <v>79000</v>
      </c>
      <c r="G175" s="6" t="s">
        <v>21</v>
      </c>
    </row>
    <row r="176" spans="1:7">
      <c r="A176" s="28" t="s">
        <v>47</v>
      </c>
      <c r="B176" s="29">
        <v>45474</v>
      </c>
      <c r="C176" s="30">
        <v>2287</v>
      </c>
      <c r="D176" s="3" t="s">
        <v>421</v>
      </c>
      <c r="E176" s="6" t="s">
        <v>237</v>
      </c>
      <c r="F176" s="30">
        <v>115000</v>
      </c>
      <c r="G176" s="6" t="s">
        <v>22</v>
      </c>
    </row>
    <row r="177" spans="1:7">
      <c r="A177" s="28" t="s">
        <v>47</v>
      </c>
      <c r="B177" s="29">
        <v>45475</v>
      </c>
      <c r="C177" s="30">
        <v>2306</v>
      </c>
      <c r="D177" s="3" t="s">
        <v>422</v>
      </c>
      <c r="E177" s="6" t="s">
        <v>279</v>
      </c>
      <c r="F177" s="30">
        <v>14791150</v>
      </c>
      <c r="G177" s="6" t="s">
        <v>18</v>
      </c>
    </row>
    <row r="178" spans="1:7">
      <c r="A178" s="28" t="s">
        <v>47</v>
      </c>
      <c r="B178" s="29">
        <v>45475</v>
      </c>
      <c r="C178" s="30">
        <v>2308</v>
      </c>
      <c r="D178" s="3" t="s">
        <v>423</v>
      </c>
      <c r="E178" s="6" t="s">
        <v>239</v>
      </c>
      <c r="F178" s="30">
        <v>270780</v>
      </c>
      <c r="G178" s="6" t="s">
        <v>9</v>
      </c>
    </row>
    <row r="179" spans="1:7">
      <c r="A179" s="28" t="s">
        <v>47</v>
      </c>
      <c r="B179" s="29">
        <v>45476</v>
      </c>
      <c r="C179" s="30">
        <v>2328</v>
      </c>
      <c r="D179" s="3" t="s">
        <v>424</v>
      </c>
      <c r="E179" s="6" t="s">
        <v>237</v>
      </c>
      <c r="F179" s="30">
        <v>9000</v>
      </c>
      <c r="G179" s="6" t="s">
        <v>19</v>
      </c>
    </row>
    <row r="180" spans="1:7">
      <c r="A180" s="28" t="s">
        <v>47</v>
      </c>
      <c r="B180" s="29">
        <v>45476</v>
      </c>
      <c r="C180" s="30">
        <v>2336</v>
      </c>
      <c r="D180" s="3" t="s">
        <v>425</v>
      </c>
      <c r="E180" s="6" t="s">
        <v>237</v>
      </c>
      <c r="F180" s="30">
        <v>35000</v>
      </c>
      <c r="G180" s="6" t="s">
        <v>19</v>
      </c>
    </row>
    <row r="181" spans="1:7">
      <c r="A181" s="28" t="s">
        <v>47</v>
      </c>
      <c r="B181" s="29">
        <v>45476</v>
      </c>
      <c r="C181" s="30">
        <v>2339</v>
      </c>
      <c r="D181" s="3" t="s">
        <v>426</v>
      </c>
      <c r="E181" s="6" t="s">
        <v>237</v>
      </c>
      <c r="F181" s="30">
        <v>215000</v>
      </c>
      <c r="G181" s="6" t="s">
        <v>14</v>
      </c>
    </row>
    <row r="182" spans="1:7">
      <c r="A182" s="28" t="s">
        <v>47</v>
      </c>
      <c r="B182" s="29">
        <v>45476</v>
      </c>
      <c r="C182" s="30">
        <v>2326</v>
      </c>
      <c r="D182" s="3" t="s">
        <v>427</v>
      </c>
      <c r="E182" s="6" t="s">
        <v>237</v>
      </c>
      <c r="F182" s="30">
        <v>35691</v>
      </c>
      <c r="G182" s="6" t="s">
        <v>19</v>
      </c>
    </row>
    <row r="183" spans="1:7">
      <c r="A183" s="28" t="s">
        <v>47</v>
      </c>
      <c r="B183" s="29">
        <v>45476</v>
      </c>
      <c r="C183" s="30">
        <v>2327</v>
      </c>
      <c r="D183" s="3" t="s">
        <v>425</v>
      </c>
      <c r="E183" s="6" t="s">
        <v>237</v>
      </c>
      <c r="F183" s="30">
        <v>42533</v>
      </c>
      <c r="G183" s="6" t="s">
        <v>19</v>
      </c>
    </row>
    <row r="184" spans="1:7">
      <c r="A184" s="28" t="s">
        <v>47</v>
      </c>
      <c r="B184" s="29">
        <v>45476</v>
      </c>
      <c r="C184" s="30">
        <v>2479</v>
      </c>
      <c r="D184" s="3" t="s">
        <v>428</v>
      </c>
      <c r="E184" s="6" t="s">
        <v>237</v>
      </c>
      <c r="F184" s="30">
        <v>787500</v>
      </c>
      <c r="G184" s="6" t="s">
        <v>19</v>
      </c>
    </row>
    <row r="185" spans="1:7" ht="30">
      <c r="A185" s="28" t="s">
        <v>47</v>
      </c>
      <c r="B185" s="29">
        <v>45477</v>
      </c>
      <c r="C185" s="30">
        <v>2349</v>
      </c>
      <c r="D185" s="3" t="s">
        <v>429</v>
      </c>
      <c r="E185" s="6" t="s">
        <v>239</v>
      </c>
      <c r="F185" s="30">
        <v>51808563</v>
      </c>
      <c r="G185" s="6" t="s">
        <v>3</v>
      </c>
    </row>
    <row r="186" spans="1:7">
      <c r="A186" s="28" t="s">
        <v>47</v>
      </c>
      <c r="B186" s="29">
        <v>45477</v>
      </c>
      <c r="C186" s="30">
        <v>2360</v>
      </c>
      <c r="D186" s="3" t="s">
        <v>430</v>
      </c>
      <c r="E186" s="6" t="s">
        <v>239</v>
      </c>
      <c r="F186" s="30">
        <v>5742914</v>
      </c>
      <c r="G186" s="6" t="s">
        <v>1043</v>
      </c>
    </row>
    <row r="187" spans="1:7">
      <c r="A187" s="28" t="s">
        <v>47</v>
      </c>
      <c r="B187" s="29">
        <v>45477</v>
      </c>
      <c r="C187" s="30">
        <v>2550</v>
      </c>
      <c r="D187" s="3" t="s">
        <v>431</v>
      </c>
      <c r="E187" s="6" t="s">
        <v>237</v>
      </c>
      <c r="F187" s="30">
        <v>525000</v>
      </c>
      <c r="G187" s="6" t="s">
        <v>19</v>
      </c>
    </row>
    <row r="188" spans="1:7">
      <c r="A188" s="28" t="s">
        <v>47</v>
      </c>
      <c r="B188" s="29">
        <v>45478</v>
      </c>
      <c r="C188" s="30">
        <v>2480</v>
      </c>
      <c r="D188" s="3" t="s">
        <v>432</v>
      </c>
      <c r="E188" s="6" t="s">
        <v>237</v>
      </c>
      <c r="F188" s="30">
        <v>225000</v>
      </c>
      <c r="G188" s="6" t="s">
        <v>19</v>
      </c>
    </row>
    <row r="189" spans="1:7">
      <c r="A189" s="28" t="s">
        <v>47</v>
      </c>
      <c r="B189" s="29">
        <v>45481</v>
      </c>
      <c r="C189" s="30">
        <v>2401</v>
      </c>
      <c r="D189" s="3" t="s">
        <v>433</v>
      </c>
      <c r="E189" s="6" t="s">
        <v>237</v>
      </c>
      <c r="F189" s="30">
        <v>346500</v>
      </c>
      <c r="G189" s="6" t="s">
        <v>12</v>
      </c>
    </row>
    <row r="190" spans="1:7">
      <c r="A190" s="28" t="s">
        <v>47</v>
      </c>
      <c r="B190" s="29">
        <v>45482</v>
      </c>
      <c r="C190" s="30">
        <v>2418</v>
      </c>
      <c r="D190" s="3" t="s">
        <v>434</v>
      </c>
      <c r="E190" s="6" t="s">
        <v>237</v>
      </c>
      <c r="F190" s="30">
        <v>33000</v>
      </c>
      <c r="G190" s="6" t="s">
        <v>10</v>
      </c>
    </row>
    <row r="191" spans="1:7">
      <c r="A191" s="28" t="s">
        <v>47</v>
      </c>
      <c r="B191" s="29">
        <v>45482</v>
      </c>
      <c r="C191" s="30">
        <v>2483</v>
      </c>
      <c r="D191" s="3" t="s">
        <v>435</v>
      </c>
      <c r="E191" s="6" t="s">
        <v>237</v>
      </c>
      <c r="F191" s="30">
        <v>37500</v>
      </c>
      <c r="G191" s="6" t="s">
        <v>19</v>
      </c>
    </row>
    <row r="192" spans="1:7" ht="30">
      <c r="A192" s="28" t="s">
        <v>47</v>
      </c>
      <c r="B192" s="29">
        <v>45482</v>
      </c>
      <c r="C192" s="30">
        <v>2548</v>
      </c>
      <c r="D192" s="3" t="s">
        <v>436</v>
      </c>
      <c r="E192" s="6" t="s">
        <v>237</v>
      </c>
      <c r="F192" s="30">
        <v>450000</v>
      </c>
      <c r="G192" s="6" t="s">
        <v>19</v>
      </c>
    </row>
    <row r="193" spans="1:7">
      <c r="A193" s="28" t="s">
        <v>47</v>
      </c>
      <c r="B193" s="29">
        <v>45483</v>
      </c>
      <c r="C193" s="30">
        <v>2451</v>
      </c>
      <c r="D193" s="3" t="s">
        <v>437</v>
      </c>
      <c r="E193" s="6" t="s">
        <v>237</v>
      </c>
      <c r="F193" s="30">
        <v>47200</v>
      </c>
      <c r="G193" s="6" t="s">
        <v>5</v>
      </c>
    </row>
    <row r="194" spans="1:7">
      <c r="A194" s="28" t="s">
        <v>47</v>
      </c>
      <c r="B194" s="29">
        <v>45483</v>
      </c>
      <c r="C194" s="30">
        <v>2448</v>
      </c>
      <c r="D194" s="3" t="s">
        <v>438</v>
      </c>
      <c r="E194" s="6" t="s">
        <v>237</v>
      </c>
      <c r="F194" s="30">
        <v>125800</v>
      </c>
      <c r="G194" s="6" t="s">
        <v>13</v>
      </c>
    </row>
    <row r="195" spans="1:7" ht="30">
      <c r="A195" s="28" t="s">
        <v>47</v>
      </c>
      <c r="B195" s="29">
        <v>45485</v>
      </c>
      <c r="C195" s="30">
        <v>2495</v>
      </c>
      <c r="D195" s="3" t="s">
        <v>440</v>
      </c>
      <c r="E195" s="6" t="s">
        <v>237</v>
      </c>
      <c r="F195" s="30">
        <v>150000</v>
      </c>
      <c r="G195" s="6" t="s">
        <v>19</v>
      </c>
    </row>
    <row r="196" spans="1:7">
      <c r="A196" s="28" t="s">
        <v>47</v>
      </c>
      <c r="B196" s="29">
        <v>45485</v>
      </c>
      <c r="C196" s="30">
        <v>2485</v>
      </c>
      <c r="D196" s="3" t="s">
        <v>441</v>
      </c>
      <c r="E196" s="6" t="s">
        <v>237</v>
      </c>
      <c r="F196" s="30">
        <v>3530</v>
      </c>
      <c r="G196" s="6" t="s">
        <v>5</v>
      </c>
    </row>
    <row r="197" spans="1:7">
      <c r="A197" s="28" t="s">
        <v>47</v>
      </c>
      <c r="B197" s="29">
        <v>45485</v>
      </c>
      <c r="C197" s="30">
        <v>2484</v>
      </c>
      <c r="D197" s="3" t="s">
        <v>442</v>
      </c>
      <c r="E197" s="6" t="s">
        <v>237</v>
      </c>
      <c r="F197" s="30">
        <v>15000</v>
      </c>
      <c r="G197" s="6" t="s">
        <v>19</v>
      </c>
    </row>
    <row r="198" spans="1:7">
      <c r="A198" s="28" t="s">
        <v>47</v>
      </c>
      <c r="B198" s="29">
        <v>45485</v>
      </c>
      <c r="C198" s="30">
        <v>2494</v>
      </c>
      <c r="D198" s="3" t="s">
        <v>443</v>
      </c>
      <c r="E198" s="6" t="s">
        <v>237</v>
      </c>
      <c r="F198" s="30">
        <v>980000</v>
      </c>
      <c r="G198" s="6" t="s">
        <v>19</v>
      </c>
    </row>
    <row r="199" spans="1:7">
      <c r="A199" s="28" t="s">
        <v>47</v>
      </c>
      <c r="B199" s="29">
        <v>45485</v>
      </c>
      <c r="C199" s="30">
        <v>2489</v>
      </c>
      <c r="D199" s="3" t="s">
        <v>444</v>
      </c>
      <c r="E199" s="6" t="s">
        <v>237</v>
      </c>
      <c r="F199" s="30">
        <v>4500</v>
      </c>
      <c r="G199" s="6" t="s">
        <v>5</v>
      </c>
    </row>
    <row r="200" spans="1:7">
      <c r="A200" s="28" t="s">
        <v>47</v>
      </c>
      <c r="B200" s="29">
        <v>45489</v>
      </c>
      <c r="C200" s="30">
        <v>2552</v>
      </c>
      <c r="D200" s="3" t="s">
        <v>446</v>
      </c>
      <c r="E200" s="6" t="s">
        <v>237</v>
      </c>
      <c r="F200" s="30">
        <v>260000</v>
      </c>
      <c r="G200" s="6" t="s">
        <v>5</v>
      </c>
    </row>
    <row r="201" spans="1:7" ht="45">
      <c r="A201" s="28" t="s">
        <v>47</v>
      </c>
      <c r="B201" s="29">
        <v>45489</v>
      </c>
      <c r="C201" s="30">
        <v>2549</v>
      </c>
      <c r="D201" s="3" t="s">
        <v>447</v>
      </c>
      <c r="E201" s="6" t="s">
        <v>237</v>
      </c>
      <c r="F201" s="30">
        <v>400000</v>
      </c>
      <c r="G201" s="6" t="s">
        <v>19</v>
      </c>
    </row>
    <row r="202" spans="1:7" ht="30">
      <c r="A202" s="28" t="s">
        <v>47</v>
      </c>
      <c r="B202" s="29">
        <v>45489</v>
      </c>
      <c r="C202" s="30">
        <v>2551</v>
      </c>
      <c r="D202" s="3" t="s">
        <v>449</v>
      </c>
      <c r="E202" s="6" t="s">
        <v>237</v>
      </c>
      <c r="F202" s="30">
        <v>440000</v>
      </c>
      <c r="G202" s="6" t="s">
        <v>19</v>
      </c>
    </row>
    <row r="203" spans="1:7">
      <c r="A203" s="28" t="s">
        <v>47</v>
      </c>
      <c r="B203" s="29">
        <v>45489</v>
      </c>
      <c r="C203" s="30">
        <v>2552</v>
      </c>
      <c r="D203" s="3" t="s">
        <v>446</v>
      </c>
      <c r="E203" s="6" t="s">
        <v>237</v>
      </c>
      <c r="F203" s="30">
        <v>260000</v>
      </c>
      <c r="G203" s="6" t="s">
        <v>5</v>
      </c>
    </row>
    <row r="204" spans="1:7">
      <c r="A204" s="28" t="s">
        <v>47</v>
      </c>
      <c r="B204" s="29">
        <v>45492</v>
      </c>
      <c r="C204" s="30">
        <v>2601</v>
      </c>
      <c r="D204" s="3" t="s">
        <v>464</v>
      </c>
      <c r="E204" s="6" t="s">
        <v>237</v>
      </c>
      <c r="F204" s="30">
        <v>239450</v>
      </c>
      <c r="G204" s="6" t="s">
        <v>7</v>
      </c>
    </row>
    <row r="205" spans="1:7">
      <c r="A205" s="28" t="s">
        <v>47</v>
      </c>
      <c r="B205" s="29">
        <v>45492</v>
      </c>
      <c r="C205" s="30">
        <v>2602</v>
      </c>
      <c r="D205" s="3" t="s">
        <v>465</v>
      </c>
      <c r="E205" s="6" t="s">
        <v>237</v>
      </c>
      <c r="F205" s="30">
        <v>291080</v>
      </c>
      <c r="G205" s="6" t="s">
        <v>21</v>
      </c>
    </row>
    <row r="206" spans="1:7">
      <c r="A206" s="28" t="s">
        <v>47</v>
      </c>
      <c r="B206" s="29">
        <v>45492</v>
      </c>
      <c r="C206" s="30">
        <v>2603</v>
      </c>
      <c r="D206" s="3" t="s">
        <v>466</v>
      </c>
      <c r="E206" s="6" t="s">
        <v>237</v>
      </c>
      <c r="F206" s="30">
        <v>444000</v>
      </c>
      <c r="G206" s="6" t="s">
        <v>13</v>
      </c>
    </row>
    <row r="207" spans="1:7">
      <c r="A207" s="28" t="s">
        <v>47</v>
      </c>
      <c r="B207" s="29">
        <v>45492</v>
      </c>
      <c r="C207" s="30">
        <v>2605</v>
      </c>
      <c r="D207" s="3" t="s">
        <v>468</v>
      </c>
      <c r="E207" s="6" t="s">
        <v>237</v>
      </c>
      <c r="F207" s="30">
        <v>460000</v>
      </c>
      <c r="G207" s="6" t="s">
        <v>5</v>
      </c>
    </row>
    <row r="208" spans="1:7">
      <c r="A208" s="28" t="s">
        <v>47</v>
      </c>
      <c r="B208" s="29">
        <v>45492</v>
      </c>
      <c r="C208" s="30">
        <v>2606</v>
      </c>
      <c r="D208" s="3" t="s">
        <v>469</v>
      </c>
      <c r="E208" s="6" t="s">
        <v>237</v>
      </c>
      <c r="F208" s="30">
        <v>122000</v>
      </c>
      <c r="G208" s="6" t="s">
        <v>22</v>
      </c>
    </row>
    <row r="209" spans="1:7">
      <c r="A209" s="28" t="s">
        <v>47</v>
      </c>
      <c r="B209" s="29">
        <v>45492</v>
      </c>
      <c r="C209" s="30">
        <v>2607</v>
      </c>
      <c r="D209" s="3" t="s">
        <v>470</v>
      </c>
      <c r="E209" s="6" t="s">
        <v>237</v>
      </c>
      <c r="F209" s="30">
        <v>10400</v>
      </c>
      <c r="G209" s="6" t="s">
        <v>21</v>
      </c>
    </row>
    <row r="210" spans="1:7">
      <c r="A210" s="28" t="s">
        <v>47</v>
      </c>
      <c r="B210" s="29">
        <v>45492</v>
      </c>
      <c r="C210" s="30">
        <v>2608</v>
      </c>
      <c r="D210" s="3" t="s">
        <v>471</v>
      </c>
      <c r="E210" s="6" t="s">
        <v>237</v>
      </c>
      <c r="F210" s="30">
        <v>50000</v>
      </c>
      <c r="G210" s="6" t="s">
        <v>21</v>
      </c>
    </row>
    <row r="211" spans="1:7">
      <c r="A211" s="28" t="s">
        <v>47</v>
      </c>
      <c r="B211" s="29">
        <v>45492</v>
      </c>
      <c r="C211" s="30">
        <v>2609</v>
      </c>
      <c r="D211" s="3" t="s">
        <v>475</v>
      </c>
      <c r="E211" s="6" t="s">
        <v>237</v>
      </c>
      <c r="F211" s="30">
        <v>31407</v>
      </c>
      <c r="G211" s="6" t="s">
        <v>13</v>
      </c>
    </row>
    <row r="212" spans="1:7">
      <c r="A212" s="28" t="s">
        <v>47</v>
      </c>
      <c r="B212" s="29">
        <v>45497</v>
      </c>
      <c r="C212" s="30">
        <v>2667</v>
      </c>
      <c r="D212" s="3" t="s">
        <v>476</v>
      </c>
      <c r="E212" s="6" t="s">
        <v>237</v>
      </c>
      <c r="F212" s="30">
        <v>30800</v>
      </c>
      <c r="G212" s="6" t="s">
        <v>5</v>
      </c>
    </row>
    <row r="213" spans="1:7">
      <c r="A213" s="28" t="s">
        <v>47</v>
      </c>
      <c r="B213" s="29">
        <v>45497</v>
      </c>
      <c r="C213" s="30">
        <v>2677</v>
      </c>
      <c r="D213" s="3" t="s">
        <v>478</v>
      </c>
      <c r="E213" s="6" t="s">
        <v>237</v>
      </c>
      <c r="F213" s="30">
        <v>500000</v>
      </c>
      <c r="G213" s="6" t="s">
        <v>5</v>
      </c>
    </row>
    <row r="214" spans="1:7">
      <c r="A214" s="28" t="s">
        <v>47</v>
      </c>
      <c r="B214" s="29">
        <v>45485</v>
      </c>
      <c r="C214" s="30">
        <v>2735</v>
      </c>
      <c r="D214" s="3" t="s">
        <v>479</v>
      </c>
      <c r="E214" s="6" t="s">
        <v>237</v>
      </c>
      <c r="F214" s="30">
        <v>112500</v>
      </c>
      <c r="G214" s="6" t="s">
        <v>19</v>
      </c>
    </row>
    <row r="215" spans="1:7">
      <c r="A215" s="28" t="s">
        <v>47</v>
      </c>
      <c r="B215" s="29">
        <v>45475</v>
      </c>
      <c r="C215" s="30">
        <v>2736</v>
      </c>
      <c r="D215" s="3" t="s">
        <v>480</v>
      </c>
      <c r="E215" s="6" t="s">
        <v>237</v>
      </c>
      <c r="F215" s="30">
        <v>225000</v>
      </c>
      <c r="G215" s="6" t="s">
        <v>19</v>
      </c>
    </row>
    <row r="216" spans="1:7" ht="30">
      <c r="A216" s="28" t="s">
        <v>47</v>
      </c>
      <c r="B216" s="29">
        <v>45502</v>
      </c>
      <c r="C216" s="30">
        <v>2737</v>
      </c>
      <c r="D216" s="3" t="s">
        <v>481</v>
      </c>
      <c r="E216" s="6" t="s">
        <v>237</v>
      </c>
      <c r="F216" s="30">
        <v>210000</v>
      </c>
      <c r="G216" s="6" t="s">
        <v>19</v>
      </c>
    </row>
    <row r="217" spans="1:7">
      <c r="A217" s="28" t="s">
        <v>47</v>
      </c>
      <c r="B217" s="29">
        <v>45496</v>
      </c>
      <c r="C217" s="30">
        <v>2738</v>
      </c>
      <c r="D217" s="3" t="s">
        <v>482</v>
      </c>
      <c r="E217" s="6" t="s">
        <v>237</v>
      </c>
      <c r="F217" s="30">
        <v>150000</v>
      </c>
      <c r="G217" s="6" t="s">
        <v>19</v>
      </c>
    </row>
    <row r="218" spans="1:7">
      <c r="A218" s="28" t="s">
        <v>47</v>
      </c>
      <c r="B218" s="29">
        <v>45485</v>
      </c>
      <c r="C218" s="30">
        <v>2739</v>
      </c>
      <c r="D218" s="3" t="s">
        <v>483</v>
      </c>
      <c r="E218" s="6" t="s">
        <v>237</v>
      </c>
      <c r="F218" s="30">
        <v>37500</v>
      </c>
      <c r="G218" s="6" t="s">
        <v>19</v>
      </c>
    </row>
    <row r="219" spans="1:7">
      <c r="A219" s="28" t="s">
        <v>47</v>
      </c>
      <c r="B219" s="29">
        <v>45497</v>
      </c>
      <c r="C219" s="30">
        <v>2740</v>
      </c>
      <c r="D219" s="3" t="s">
        <v>484</v>
      </c>
      <c r="E219" s="6" t="s">
        <v>237</v>
      </c>
      <c r="F219" s="30">
        <v>37500</v>
      </c>
      <c r="G219" s="6" t="s">
        <v>19</v>
      </c>
    </row>
    <row r="220" spans="1:7">
      <c r="A220" s="28" t="s">
        <v>47</v>
      </c>
      <c r="B220" s="29">
        <v>45502</v>
      </c>
      <c r="C220" s="30">
        <v>2741</v>
      </c>
      <c r="D220" s="3" t="s">
        <v>485</v>
      </c>
      <c r="E220" s="6" t="s">
        <v>237</v>
      </c>
      <c r="F220" s="30">
        <v>36000</v>
      </c>
      <c r="G220" s="6" t="s">
        <v>19</v>
      </c>
    </row>
    <row r="221" spans="1:7" ht="30">
      <c r="A221" s="28" t="s">
        <v>47</v>
      </c>
      <c r="B221" s="29">
        <v>45496</v>
      </c>
      <c r="C221" s="30">
        <v>2742</v>
      </c>
      <c r="D221" s="3" t="s">
        <v>486</v>
      </c>
      <c r="E221" s="6" t="s">
        <v>237</v>
      </c>
      <c r="F221" s="30">
        <v>150000</v>
      </c>
      <c r="G221" s="6" t="s">
        <v>19</v>
      </c>
    </row>
    <row r="222" spans="1:7">
      <c r="A222" s="28" t="s">
        <v>47</v>
      </c>
      <c r="B222" s="29">
        <v>45490</v>
      </c>
      <c r="C222" s="30">
        <v>2744</v>
      </c>
      <c r="D222" s="3" t="s">
        <v>487</v>
      </c>
      <c r="E222" s="6" t="s">
        <v>237</v>
      </c>
      <c r="F222" s="30">
        <v>450000</v>
      </c>
      <c r="G222" s="6" t="s">
        <v>19</v>
      </c>
    </row>
    <row r="223" spans="1:7" ht="30">
      <c r="A223" s="28" t="s">
        <v>47</v>
      </c>
      <c r="B223" s="29">
        <v>45502</v>
      </c>
      <c r="C223" s="30">
        <v>2745</v>
      </c>
      <c r="D223" s="3" t="s">
        <v>488</v>
      </c>
      <c r="E223" s="6" t="s">
        <v>237</v>
      </c>
      <c r="F223" s="30">
        <v>420000</v>
      </c>
      <c r="G223" s="6" t="s">
        <v>19</v>
      </c>
    </row>
    <row r="224" spans="1:7" ht="30">
      <c r="A224" s="28" t="s">
        <v>47</v>
      </c>
      <c r="B224" s="29">
        <v>45496</v>
      </c>
      <c r="C224" s="30">
        <v>2746</v>
      </c>
      <c r="D224" s="3" t="s">
        <v>489</v>
      </c>
      <c r="E224" s="6" t="s">
        <v>237</v>
      </c>
      <c r="F224" s="30">
        <v>337500</v>
      </c>
      <c r="G224" s="6" t="s">
        <v>19</v>
      </c>
    </row>
    <row r="225" spans="1:7" ht="30">
      <c r="A225" s="28" t="s">
        <v>47</v>
      </c>
      <c r="B225" s="29">
        <v>45502</v>
      </c>
      <c r="C225" s="30">
        <v>2747</v>
      </c>
      <c r="D225" s="3" t="s">
        <v>490</v>
      </c>
      <c r="E225" s="6" t="s">
        <v>237</v>
      </c>
      <c r="F225" s="30">
        <v>420000</v>
      </c>
      <c r="G225" s="6" t="s">
        <v>19</v>
      </c>
    </row>
    <row r="226" spans="1:7">
      <c r="A226" s="28" t="s">
        <v>47</v>
      </c>
      <c r="B226" s="29">
        <v>45488</v>
      </c>
      <c r="C226" s="30">
        <v>2748</v>
      </c>
      <c r="D226" s="3" t="s">
        <v>491</v>
      </c>
      <c r="E226" s="6" t="s">
        <v>237</v>
      </c>
      <c r="F226" s="30">
        <v>175000</v>
      </c>
      <c r="G226" s="6" t="s">
        <v>19</v>
      </c>
    </row>
    <row r="227" spans="1:7">
      <c r="A227" s="28" t="s">
        <v>47</v>
      </c>
      <c r="B227" s="29">
        <v>45502</v>
      </c>
      <c r="C227" s="30">
        <v>2749</v>
      </c>
      <c r="D227" s="3" t="s">
        <v>492</v>
      </c>
      <c r="E227" s="6" t="s">
        <v>237</v>
      </c>
      <c r="F227" s="30">
        <v>173100</v>
      </c>
      <c r="G227" s="6" t="s">
        <v>19</v>
      </c>
    </row>
    <row r="228" spans="1:7">
      <c r="A228" s="28" t="s">
        <v>47</v>
      </c>
      <c r="B228" s="29">
        <v>45477</v>
      </c>
      <c r="C228" s="30">
        <v>2788</v>
      </c>
      <c r="D228" s="3" t="s">
        <v>493</v>
      </c>
      <c r="E228" s="6" t="s">
        <v>237</v>
      </c>
      <c r="F228" s="30">
        <v>450000</v>
      </c>
      <c r="G228" s="6" t="s">
        <v>19</v>
      </c>
    </row>
    <row r="229" spans="1:7">
      <c r="A229" s="28" t="s">
        <v>47</v>
      </c>
      <c r="B229" s="29">
        <v>45485</v>
      </c>
      <c r="C229" s="30">
        <v>2789</v>
      </c>
      <c r="D229" s="3" t="s">
        <v>494</v>
      </c>
      <c r="E229" s="6" t="s">
        <v>237</v>
      </c>
      <c r="F229" s="30">
        <v>212500</v>
      </c>
      <c r="G229" s="6" t="s">
        <v>19</v>
      </c>
    </row>
    <row r="230" spans="1:7">
      <c r="A230" s="28" t="s">
        <v>47</v>
      </c>
      <c r="B230" s="29">
        <v>45504</v>
      </c>
      <c r="C230" s="30">
        <v>2790</v>
      </c>
      <c r="D230" s="3" t="s">
        <v>495</v>
      </c>
      <c r="E230" s="6" t="s">
        <v>237</v>
      </c>
      <c r="F230" s="30">
        <v>124600</v>
      </c>
      <c r="G230" s="6" t="s">
        <v>19</v>
      </c>
    </row>
    <row r="231" spans="1:7">
      <c r="A231" s="28" t="s">
        <v>47</v>
      </c>
      <c r="B231" s="29">
        <v>45504</v>
      </c>
      <c r="C231" s="30">
        <v>2791</v>
      </c>
      <c r="D231" s="3" t="s">
        <v>496</v>
      </c>
      <c r="E231" s="6" t="s">
        <v>237</v>
      </c>
      <c r="F231" s="30">
        <v>300000</v>
      </c>
      <c r="G231" s="6" t="s">
        <v>19</v>
      </c>
    </row>
    <row r="232" spans="1:7">
      <c r="A232" s="28" t="s">
        <v>47</v>
      </c>
      <c r="B232" s="29">
        <v>45504</v>
      </c>
      <c r="C232" s="30">
        <v>2792</v>
      </c>
      <c r="D232" s="3" t="s">
        <v>497</v>
      </c>
      <c r="E232" s="6" t="s">
        <v>237</v>
      </c>
      <c r="F232" s="30">
        <v>47200</v>
      </c>
      <c r="G232" s="6" t="s">
        <v>5</v>
      </c>
    </row>
    <row r="233" spans="1:7">
      <c r="A233" s="28" t="s">
        <v>47</v>
      </c>
      <c r="B233" s="29">
        <v>45504</v>
      </c>
      <c r="C233" s="30">
        <v>2793</v>
      </c>
      <c r="D233" s="3" t="s">
        <v>498</v>
      </c>
      <c r="E233" s="6" t="s">
        <v>237</v>
      </c>
      <c r="F233" s="30">
        <v>55414</v>
      </c>
      <c r="G233" s="6" t="s">
        <v>13</v>
      </c>
    </row>
    <row r="234" spans="1:7">
      <c r="A234" s="28" t="s">
        <v>47</v>
      </c>
      <c r="B234" s="29">
        <v>45504</v>
      </c>
      <c r="C234" s="30">
        <v>2794</v>
      </c>
      <c r="D234" s="3" t="s">
        <v>499</v>
      </c>
      <c r="E234" s="6" t="s">
        <v>237</v>
      </c>
      <c r="F234" s="30">
        <v>169700</v>
      </c>
      <c r="G234" s="6" t="s">
        <v>7</v>
      </c>
    </row>
    <row r="235" spans="1:7">
      <c r="A235" s="28" t="s">
        <v>47</v>
      </c>
      <c r="B235" s="29">
        <v>45504</v>
      </c>
      <c r="C235" s="30">
        <v>2795</v>
      </c>
      <c r="D235" s="3" t="s">
        <v>500</v>
      </c>
      <c r="E235" s="6" t="s">
        <v>237</v>
      </c>
      <c r="F235" s="30">
        <v>51400</v>
      </c>
      <c r="G235" s="6" t="s">
        <v>13</v>
      </c>
    </row>
    <row r="236" spans="1:7">
      <c r="A236" s="28" t="s">
        <v>47</v>
      </c>
      <c r="B236" s="29">
        <v>45504</v>
      </c>
      <c r="C236" s="30">
        <v>2796</v>
      </c>
      <c r="D236" s="3" t="s">
        <v>501</v>
      </c>
      <c r="E236" s="6" t="s">
        <v>237</v>
      </c>
      <c r="F236" s="30">
        <v>165410</v>
      </c>
      <c r="G236" s="6" t="s">
        <v>7</v>
      </c>
    </row>
    <row r="237" spans="1:7">
      <c r="A237" s="28" t="s">
        <v>47</v>
      </c>
      <c r="B237" s="29">
        <v>45504</v>
      </c>
      <c r="C237" s="30">
        <v>2797</v>
      </c>
      <c r="D237" s="3" t="s">
        <v>502</v>
      </c>
      <c r="E237" s="6" t="s">
        <v>237</v>
      </c>
      <c r="F237" s="30">
        <v>500000</v>
      </c>
      <c r="G237" s="6" t="s">
        <v>5</v>
      </c>
    </row>
    <row r="238" spans="1:7" ht="30">
      <c r="A238" s="28" t="s">
        <v>47</v>
      </c>
      <c r="B238" s="29">
        <v>45505</v>
      </c>
      <c r="C238" s="30">
        <v>2817</v>
      </c>
      <c r="D238" s="3" t="s">
        <v>503</v>
      </c>
      <c r="E238" s="6" t="s">
        <v>237</v>
      </c>
      <c r="F238" s="30">
        <v>110000</v>
      </c>
      <c r="G238" s="6" t="s">
        <v>19</v>
      </c>
    </row>
    <row r="239" spans="1:7">
      <c r="A239" s="28" t="s">
        <v>47</v>
      </c>
      <c r="B239" s="29">
        <v>45505</v>
      </c>
      <c r="C239" s="30">
        <v>2823</v>
      </c>
      <c r="D239" s="3" t="s">
        <v>504</v>
      </c>
      <c r="E239" s="6" t="s">
        <v>237</v>
      </c>
      <c r="F239" s="30">
        <v>334000</v>
      </c>
      <c r="G239" s="6" t="s">
        <v>22</v>
      </c>
    </row>
    <row r="240" spans="1:7">
      <c r="A240" s="28" t="s">
        <v>47</v>
      </c>
      <c r="B240" s="29">
        <v>45505</v>
      </c>
      <c r="C240" s="30">
        <v>2824</v>
      </c>
      <c r="D240" s="3" t="s">
        <v>505</v>
      </c>
      <c r="E240" s="6" t="s">
        <v>237</v>
      </c>
      <c r="F240" s="30">
        <v>480000</v>
      </c>
      <c r="G240" s="6" t="s">
        <v>21</v>
      </c>
    </row>
    <row r="241" spans="1:7">
      <c r="A241" s="28" t="s">
        <v>47</v>
      </c>
      <c r="B241" s="29">
        <v>45505</v>
      </c>
      <c r="C241" s="30">
        <v>2825</v>
      </c>
      <c r="D241" s="3" t="s">
        <v>506</v>
      </c>
      <c r="E241" s="6" t="s">
        <v>237</v>
      </c>
      <c r="F241" s="30">
        <v>208500</v>
      </c>
      <c r="G241" s="6" t="s">
        <v>22</v>
      </c>
    </row>
    <row r="242" spans="1:7">
      <c r="A242" s="28" t="s">
        <v>47</v>
      </c>
      <c r="B242" s="29">
        <v>45505</v>
      </c>
      <c r="C242" s="30">
        <v>2826</v>
      </c>
      <c r="D242" s="3" t="s">
        <v>507</v>
      </c>
      <c r="E242" s="6" t="s">
        <v>237</v>
      </c>
      <c r="F242" s="30">
        <v>204000</v>
      </c>
      <c r="G242" s="6" t="s">
        <v>21</v>
      </c>
    </row>
    <row r="243" spans="1:7">
      <c r="A243" s="28" t="s">
        <v>47</v>
      </c>
      <c r="B243" s="29">
        <v>45505</v>
      </c>
      <c r="C243" s="30">
        <v>2827</v>
      </c>
      <c r="D243" s="3" t="s">
        <v>508</v>
      </c>
      <c r="E243" s="6" t="s">
        <v>237</v>
      </c>
      <c r="F243" s="30">
        <v>157900</v>
      </c>
      <c r="G243" s="6" t="s">
        <v>21</v>
      </c>
    </row>
    <row r="244" spans="1:7">
      <c r="A244" s="28" t="s">
        <v>47</v>
      </c>
      <c r="B244" s="29">
        <v>45505</v>
      </c>
      <c r="C244" s="30">
        <v>2828</v>
      </c>
      <c r="D244" s="3" t="s">
        <v>509</v>
      </c>
      <c r="E244" s="6" t="s">
        <v>237</v>
      </c>
      <c r="F244" s="30">
        <v>42100</v>
      </c>
      <c r="G244" s="6" t="s">
        <v>22</v>
      </c>
    </row>
    <row r="245" spans="1:7">
      <c r="A245" s="28" t="s">
        <v>47</v>
      </c>
      <c r="B245" s="29">
        <v>45506</v>
      </c>
      <c r="C245" s="30">
        <v>2845</v>
      </c>
      <c r="D245" s="3" t="s">
        <v>510</v>
      </c>
      <c r="E245" s="6" t="s">
        <v>237</v>
      </c>
      <c r="F245" s="30">
        <v>200000</v>
      </c>
      <c r="G245" s="6" t="s">
        <v>5</v>
      </c>
    </row>
    <row r="246" spans="1:7">
      <c r="A246" s="28" t="s">
        <v>47</v>
      </c>
      <c r="B246" s="29">
        <v>45509</v>
      </c>
      <c r="C246" s="30">
        <v>2889</v>
      </c>
      <c r="D246" s="3" t="s">
        <v>511</v>
      </c>
      <c r="E246" s="6" t="s">
        <v>237</v>
      </c>
      <c r="F246" s="30">
        <v>800760</v>
      </c>
      <c r="G246" s="6" t="s">
        <v>7</v>
      </c>
    </row>
    <row r="247" spans="1:7">
      <c r="A247" s="28" t="s">
        <v>47</v>
      </c>
      <c r="B247" s="29">
        <v>45509</v>
      </c>
      <c r="C247" s="30">
        <v>2890</v>
      </c>
      <c r="D247" s="3" t="s">
        <v>512</v>
      </c>
      <c r="E247" s="6" t="s">
        <v>237</v>
      </c>
      <c r="F247" s="30">
        <v>32500</v>
      </c>
      <c r="G247" s="6" t="s">
        <v>21</v>
      </c>
    </row>
    <row r="248" spans="1:7">
      <c r="A248" s="28" t="s">
        <v>47</v>
      </c>
      <c r="B248" s="29">
        <v>45509</v>
      </c>
      <c r="C248" s="30">
        <v>2891</v>
      </c>
      <c r="D248" s="3" t="s">
        <v>513</v>
      </c>
      <c r="E248" s="6" t="s">
        <v>237</v>
      </c>
      <c r="F248" s="30">
        <v>20000</v>
      </c>
      <c r="G248" s="6" t="s">
        <v>21</v>
      </c>
    </row>
    <row r="249" spans="1:7">
      <c r="A249" s="28" t="s">
        <v>47</v>
      </c>
      <c r="B249" s="29">
        <v>45509</v>
      </c>
      <c r="C249" s="30">
        <v>2892</v>
      </c>
      <c r="D249" s="3" t="s">
        <v>514</v>
      </c>
      <c r="E249" s="6" t="s">
        <v>237</v>
      </c>
      <c r="F249" s="30">
        <v>20000</v>
      </c>
      <c r="G249" s="6" t="s">
        <v>21</v>
      </c>
    </row>
    <row r="250" spans="1:7">
      <c r="A250" s="28" t="s">
        <v>47</v>
      </c>
      <c r="B250" s="29">
        <v>45491</v>
      </c>
      <c r="C250" s="30">
        <v>2893</v>
      </c>
      <c r="D250" s="3" t="s">
        <v>515</v>
      </c>
      <c r="E250" s="6" t="s">
        <v>237</v>
      </c>
      <c r="F250" s="30">
        <v>375000</v>
      </c>
      <c r="G250" s="6" t="s">
        <v>19</v>
      </c>
    </row>
    <row r="251" spans="1:7">
      <c r="A251" s="28" t="s">
        <v>47</v>
      </c>
      <c r="B251" s="29">
        <v>45509</v>
      </c>
      <c r="C251" s="30">
        <v>2896</v>
      </c>
      <c r="D251" s="3" t="s">
        <v>516</v>
      </c>
      <c r="E251" s="6" t="s">
        <v>237</v>
      </c>
      <c r="F251" s="30">
        <v>480000</v>
      </c>
      <c r="G251" s="6" t="s">
        <v>19</v>
      </c>
    </row>
    <row r="252" spans="1:7">
      <c r="A252" s="28" t="s">
        <v>47</v>
      </c>
      <c r="B252" s="29">
        <v>45509</v>
      </c>
      <c r="C252" s="30">
        <v>2897</v>
      </c>
      <c r="D252" s="3" t="s">
        <v>517</v>
      </c>
      <c r="E252" s="6" t="s">
        <v>237</v>
      </c>
      <c r="F252" s="30">
        <v>70000</v>
      </c>
      <c r="G252" s="6" t="s">
        <v>19</v>
      </c>
    </row>
    <row r="253" spans="1:7" ht="30">
      <c r="A253" s="28" t="s">
        <v>47</v>
      </c>
      <c r="B253" s="29">
        <v>45491</v>
      </c>
      <c r="C253" s="30">
        <v>2898</v>
      </c>
      <c r="D253" s="3" t="s">
        <v>518</v>
      </c>
      <c r="E253" s="6" t="s">
        <v>237</v>
      </c>
      <c r="F253" s="30">
        <v>787500</v>
      </c>
      <c r="G253" s="6" t="s">
        <v>19</v>
      </c>
    </row>
    <row r="254" spans="1:7">
      <c r="A254" s="28" t="s">
        <v>47</v>
      </c>
      <c r="B254" s="29">
        <v>45491</v>
      </c>
      <c r="C254" s="30">
        <v>2913</v>
      </c>
      <c r="D254" s="3" t="s">
        <v>519</v>
      </c>
      <c r="E254" s="6" t="s">
        <v>237</v>
      </c>
      <c r="F254" s="30">
        <v>150000</v>
      </c>
      <c r="G254" s="6" t="s">
        <v>19</v>
      </c>
    </row>
    <row r="255" spans="1:7">
      <c r="A255" s="28" t="s">
        <v>47</v>
      </c>
      <c r="B255" s="29">
        <v>45510</v>
      </c>
      <c r="C255" s="30">
        <v>2914</v>
      </c>
      <c r="D255" s="3" t="s">
        <v>520</v>
      </c>
      <c r="E255" s="6" t="s">
        <v>237</v>
      </c>
      <c r="F255" s="30">
        <v>130000</v>
      </c>
      <c r="G255" s="6" t="s">
        <v>19</v>
      </c>
    </row>
    <row r="256" spans="1:7">
      <c r="A256" s="28" t="s">
        <v>47</v>
      </c>
      <c r="B256" s="29">
        <v>45498</v>
      </c>
      <c r="C256" s="30">
        <v>2915</v>
      </c>
      <c r="D256" s="3" t="s">
        <v>521</v>
      </c>
      <c r="E256" s="6" t="s">
        <v>237</v>
      </c>
      <c r="F256" s="30">
        <v>450000</v>
      </c>
      <c r="G256" s="6" t="s">
        <v>19</v>
      </c>
    </row>
    <row r="257" spans="1:7" ht="30">
      <c r="A257" s="28" t="s">
        <v>47</v>
      </c>
      <c r="B257" s="29">
        <v>45510</v>
      </c>
      <c r="C257" s="30">
        <v>2916</v>
      </c>
      <c r="D257" s="3" t="s">
        <v>522</v>
      </c>
      <c r="E257" s="6" t="s">
        <v>237</v>
      </c>
      <c r="F257" s="30">
        <v>780000</v>
      </c>
      <c r="G257" s="6" t="s">
        <v>19</v>
      </c>
    </row>
    <row r="258" spans="1:7" ht="30">
      <c r="A258" s="28" t="s">
        <v>47</v>
      </c>
      <c r="B258" s="29">
        <v>45510</v>
      </c>
      <c r="C258" s="30">
        <v>2917</v>
      </c>
      <c r="D258" s="3" t="s">
        <v>523</v>
      </c>
      <c r="E258" s="6" t="s">
        <v>237</v>
      </c>
      <c r="F258" s="30">
        <v>405000</v>
      </c>
      <c r="G258" s="6" t="s">
        <v>19</v>
      </c>
    </row>
    <row r="259" spans="1:7" ht="30">
      <c r="A259" s="28" t="s">
        <v>47</v>
      </c>
      <c r="B259" s="29">
        <v>45510</v>
      </c>
      <c r="C259" s="30">
        <v>2919</v>
      </c>
      <c r="D259" s="3" t="s">
        <v>524</v>
      </c>
      <c r="E259" s="6" t="s">
        <v>237</v>
      </c>
      <c r="F259" s="30">
        <v>520000</v>
      </c>
      <c r="G259" s="6" t="s">
        <v>19</v>
      </c>
    </row>
    <row r="260" spans="1:7" ht="30">
      <c r="A260" s="28" t="s">
        <v>47</v>
      </c>
      <c r="B260" s="29">
        <v>45510</v>
      </c>
      <c r="C260" s="30">
        <v>2920</v>
      </c>
      <c r="D260" s="3" t="s">
        <v>525</v>
      </c>
      <c r="E260" s="6" t="s">
        <v>237</v>
      </c>
      <c r="F260" s="30">
        <v>140000</v>
      </c>
      <c r="G260" s="6" t="s">
        <v>19</v>
      </c>
    </row>
    <row r="261" spans="1:7">
      <c r="A261" s="28" t="s">
        <v>47</v>
      </c>
      <c r="B261" s="29">
        <v>45510</v>
      </c>
      <c r="C261" s="30">
        <v>2922</v>
      </c>
      <c r="D261" s="3" t="s">
        <v>526</v>
      </c>
      <c r="E261" s="6" t="s">
        <v>237</v>
      </c>
      <c r="F261" s="30">
        <v>416000</v>
      </c>
      <c r="G261" s="6" t="s">
        <v>14</v>
      </c>
    </row>
    <row r="262" spans="1:7">
      <c r="A262" s="28" t="s">
        <v>47</v>
      </c>
      <c r="B262" s="29">
        <v>45510</v>
      </c>
      <c r="C262" s="30">
        <v>2923</v>
      </c>
      <c r="D262" s="3" t="s">
        <v>527</v>
      </c>
      <c r="E262" s="6" t="s">
        <v>237</v>
      </c>
      <c r="F262" s="30">
        <v>201247</v>
      </c>
      <c r="G262" s="6" t="s">
        <v>14</v>
      </c>
    </row>
    <row r="263" spans="1:7" ht="30">
      <c r="A263" s="28" t="s">
        <v>47</v>
      </c>
      <c r="B263" s="29">
        <v>45510</v>
      </c>
      <c r="C263" s="30">
        <v>2924</v>
      </c>
      <c r="D263" s="3" t="s">
        <v>528</v>
      </c>
      <c r="E263" s="6" t="s">
        <v>237</v>
      </c>
      <c r="F263" s="30">
        <v>420000</v>
      </c>
      <c r="G263" s="6" t="s">
        <v>19</v>
      </c>
    </row>
    <row r="264" spans="1:7">
      <c r="A264" s="28" t="s">
        <v>47</v>
      </c>
      <c r="B264" s="29">
        <v>45502</v>
      </c>
      <c r="C264" s="30">
        <v>3068</v>
      </c>
      <c r="D264" s="3" t="s">
        <v>529</v>
      </c>
      <c r="E264" s="6" t="s">
        <v>237</v>
      </c>
      <c r="F264" s="30">
        <v>150000</v>
      </c>
      <c r="G264" s="6" t="s">
        <v>19</v>
      </c>
    </row>
    <row r="265" spans="1:7" ht="30">
      <c r="A265" s="28" t="s">
        <v>47</v>
      </c>
      <c r="B265" s="29">
        <v>45523</v>
      </c>
      <c r="C265" s="30">
        <v>3070</v>
      </c>
      <c r="D265" s="3" t="s">
        <v>530</v>
      </c>
      <c r="E265" s="6" t="s">
        <v>237</v>
      </c>
      <c r="F265" s="30">
        <v>180000</v>
      </c>
      <c r="G265" s="6" t="s">
        <v>19</v>
      </c>
    </row>
    <row r="266" spans="1:7" ht="45">
      <c r="A266" s="28" t="s">
        <v>47</v>
      </c>
      <c r="B266" s="29">
        <v>45502</v>
      </c>
      <c r="C266" s="30">
        <v>3072</v>
      </c>
      <c r="D266" s="3" t="s">
        <v>531</v>
      </c>
      <c r="E266" s="6" t="s">
        <v>237</v>
      </c>
      <c r="F266" s="30">
        <v>562500</v>
      </c>
      <c r="G266" s="6" t="s">
        <v>19</v>
      </c>
    </row>
    <row r="267" spans="1:7" ht="45">
      <c r="A267" s="28" t="s">
        <v>47</v>
      </c>
      <c r="B267" s="29">
        <v>45523</v>
      </c>
      <c r="C267" s="30">
        <v>3076</v>
      </c>
      <c r="D267" s="3" t="s">
        <v>532</v>
      </c>
      <c r="E267" s="6" t="s">
        <v>237</v>
      </c>
      <c r="F267" s="30">
        <v>600000</v>
      </c>
      <c r="G267" s="6" t="s">
        <v>19</v>
      </c>
    </row>
    <row r="268" spans="1:7">
      <c r="A268" s="28" t="s">
        <v>47</v>
      </c>
      <c r="B268" s="29">
        <v>45504</v>
      </c>
      <c r="C268" s="30">
        <v>3077</v>
      </c>
      <c r="D268" s="3" t="s">
        <v>533</v>
      </c>
      <c r="E268" s="6" t="s">
        <v>237</v>
      </c>
      <c r="F268" s="30">
        <v>75000</v>
      </c>
      <c r="G268" s="6" t="s">
        <v>19</v>
      </c>
    </row>
    <row r="269" spans="1:7">
      <c r="A269" s="28" t="s">
        <v>47</v>
      </c>
      <c r="B269" s="29">
        <v>45523</v>
      </c>
      <c r="C269" s="30">
        <v>3078</v>
      </c>
      <c r="D269" s="3" t="s">
        <v>534</v>
      </c>
      <c r="E269" s="6" t="s">
        <v>237</v>
      </c>
      <c r="F269" s="30">
        <v>70000</v>
      </c>
      <c r="G269" s="6" t="s">
        <v>19</v>
      </c>
    </row>
    <row r="270" spans="1:7">
      <c r="A270" s="28" t="s">
        <v>47</v>
      </c>
      <c r="B270" s="29">
        <v>45502</v>
      </c>
      <c r="C270" s="30">
        <v>3082</v>
      </c>
      <c r="D270" s="3" t="s">
        <v>535</v>
      </c>
      <c r="E270" s="6" t="s">
        <v>237</v>
      </c>
      <c r="F270" s="30">
        <v>675000</v>
      </c>
      <c r="G270" s="6" t="s">
        <v>19</v>
      </c>
    </row>
    <row r="271" spans="1:7">
      <c r="A271" s="28" t="s">
        <v>47</v>
      </c>
      <c r="B271" s="29">
        <v>45523</v>
      </c>
      <c r="C271" s="30">
        <v>3087</v>
      </c>
      <c r="D271" s="3" t="s">
        <v>536</v>
      </c>
      <c r="E271" s="6" t="s">
        <v>237</v>
      </c>
      <c r="F271" s="30">
        <v>660000</v>
      </c>
      <c r="G271" s="6" t="s">
        <v>19</v>
      </c>
    </row>
    <row r="272" spans="1:7">
      <c r="A272" s="28" t="s">
        <v>47</v>
      </c>
      <c r="B272" s="29">
        <v>45497</v>
      </c>
      <c r="C272" s="30">
        <v>3092</v>
      </c>
      <c r="D272" s="3" t="s">
        <v>537</v>
      </c>
      <c r="E272" s="6" t="s">
        <v>237</v>
      </c>
      <c r="F272" s="30">
        <v>150000</v>
      </c>
      <c r="G272" s="6" t="s">
        <v>19</v>
      </c>
    </row>
    <row r="273" spans="1:7">
      <c r="A273" s="28" t="s">
        <v>47</v>
      </c>
      <c r="B273" s="29">
        <v>45523</v>
      </c>
      <c r="C273" s="30">
        <v>3095</v>
      </c>
      <c r="D273" s="3" t="s">
        <v>538</v>
      </c>
      <c r="E273" s="6" t="s">
        <v>237</v>
      </c>
      <c r="F273" s="30">
        <v>140000</v>
      </c>
      <c r="G273" s="6" t="s">
        <v>19</v>
      </c>
    </row>
    <row r="274" spans="1:7">
      <c r="A274" s="28" t="s">
        <v>47</v>
      </c>
      <c r="B274" s="29">
        <v>45497</v>
      </c>
      <c r="C274" s="30">
        <v>3097</v>
      </c>
      <c r="D274" s="3" t="s">
        <v>539</v>
      </c>
      <c r="E274" s="6" t="s">
        <v>237</v>
      </c>
      <c r="F274" s="30">
        <v>225000</v>
      </c>
      <c r="G274" s="6" t="s">
        <v>19</v>
      </c>
    </row>
    <row r="275" spans="1:7" ht="30">
      <c r="A275" s="28" t="s">
        <v>47</v>
      </c>
      <c r="B275" s="29">
        <v>45523</v>
      </c>
      <c r="C275" s="30">
        <v>3100</v>
      </c>
      <c r="D275" s="3" t="s">
        <v>540</v>
      </c>
      <c r="E275" s="6" t="s">
        <v>237</v>
      </c>
      <c r="F275" s="30">
        <v>210000</v>
      </c>
      <c r="G275" s="6" t="s">
        <v>19</v>
      </c>
    </row>
    <row r="276" spans="1:7" ht="30">
      <c r="A276" s="28" t="s">
        <v>47</v>
      </c>
      <c r="B276" s="29">
        <v>45504</v>
      </c>
      <c r="C276" s="30">
        <v>3101</v>
      </c>
      <c r="D276" s="3" t="s">
        <v>541</v>
      </c>
      <c r="E276" s="6" t="s">
        <v>237</v>
      </c>
      <c r="F276" s="30">
        <v>450000</v>
      </c>
      <c r="G276" s="6" t="s">
        <v>19</v>
      </c>
    </row>
    <row r="277" spans="1:7" ht="30">
      <c r="A277" s="28" t="s">
        <v>47</v>
      </c>
      <c r="B277" s="29">
        <v>45523</v>
      </c>
      <c r="C277" s="30">
        <v>3102</v>
      </c>
      <c r="D277" s="3" t="s">
        <v>542</v>
      </c>
      <c r="E277" s="6" t="s">
        <v>237</v>
      </c>
      <c r="F277" s="30">
        <v>560000</v>
      </c>
      <c r="G277" s="6" t="s">
        <v>19</v>
      </c>
    </row>
    <row r="278" spans="1:7">
      <c r="A278" s="28" t="s">
        <v>47</v>
      </c>
      <c r="B278" s="29">
        <v>45524</v>
      </c>
      <c r="C278" s="30">
        <v>3110</v>
      </c>
      <c r="D278" s="3" t="s">
        <v>543</v>
      </c>
      <c r="E278" s="6" t="s">
        <v>237</v>
      </c>
      <c r="F278" s="30">
        <v>33000</v>
      </c>
      <c r="G278" s="6" t="s">
        <v>10</v>
      </c>
    </row>
    <row r="279" spans="1:7">
      <c r="A279" s="28" t="s">
        <v>47</v>
      </c>
      <c r="B279" s="29">
        <v>45524</v>
      </c>
      <c r="C279" s="30">
        <v>3112</v>
      </c>
      <c r="D279" s="3" t="s">
        <v>544</v>
      </c>
      <c r="E279" s="6" t="s">
        <v>237</v>
      </c>
      <c r="F279" s="30">
        <v>125800</v>
      </c>
      <c r="G279" s="6" t="s">
        <v>13</v>
      </c>
    </row>
    <row r="280" spans="1:7">
      <c r="A280" s="28" t="s">
        <v>47</v>
      </c>
      <c r="B280" s="29">
        <v>45497</v>
      </c>
      <c r="C280" s="30">
        <v>3117</v>
      </c>
      <c r="D280" s="3" t="s">
        <v>545</v>
      </c>
      <c r="E280" s="6" t="s">
        <v>237</v>
      </c>
      <c r="F280" s="30">
        <v>225000</v>
      </c>
      <c r="G280" s="6" t="s">
        <v>19</v>
      </c>
    </row>
    <row r="281" spans="1:7" ht="30">
      <c r="A281" s="28" t="s">
        <v>47</v>
      </c>
      <c r="B281" s="29">
        <v>45524</v>
      </c>
      <c r="C281" s="30">
        <v>3118</v>
      </c>
      <c r="D281" s="3" t="s">
        <v>546</v>
      </c>
      <c r="E281" s="6" t="s">
        <v>237</v>
      </c>
      <c r="F281" s="30">
        <v>180000</v>
      </c>
      <c r="G281" s="6" t="s">
        <v>19</v>
      </c>
    </row>
    <row r="282" spans="1:7">
      <c r="A282" s="28" t="s">
        <v>47</v>
      </c>
      <c r="B282" s="29">
        <v>45505</v>
      </c>
      <c r="C282" s="30">
        <v>3119</v>
      </c>
      <c r="D282" s="3" t="s">
        <v>547</v>
      </c>
      <c r="E282" s="6" t="s">
        <v>237</v>
      </c>
      <c r="F282" s="30">
        <v>75000</v>
      </c>
      <c r="G282" s="6" t="s">
        <v>19</v>
      </c>
    </row>
    <row r="283" spans="1:7">
      <c r="A283" s="28" t="s">
        <v>47</v>
      </c>
      <c r="B283" s="29">
        <v>45524</v>
      </c>
      <c r="C283" s="30">
        <v>3120</v>
      </c>
      <c r="D283" s="3" t="s">
        <v>548</v>
      </c>
      <c r="E283" s="6" t="s">
        <v>237</v>
      </c>
      <c r="F283" s="30">
        <v>65000</v>
      </c>
      <c r="G283" s="6" t="s">
        <v>19</v>
      </c>
    </row>
    <row r="284" spans="1:7">
      <c r="A284" s="28" t="s">
        <v>47</v>
      </c>
      <c r="B284" s="29">
        <v>45497</v>
      </c>
      <c r="C284" s="30">
        <v>3121</v>
      </c>
      <c r="D284" s="3" t="s">
        <v>549</v>
      </c>
      <c r="E284" s="6" t="s">
        <v>237</v>
      </c>
      <c r="F284" s="30">
        <v>225000</v>
      </c>
      <c r="G284" s="6" t="s">
        <v>19</v>
      </c>
    </row>
    <row r="285" spans="1:7" ht="30">
      <c r="A285" s="28" t="s">
        <v>47</v>
      </c>
      <c r="B285" s="29">
        <v>45524</v>
      </c>
      <c r="C285" s="30">
        <v>3123</v>
      </c>
      <c r="D285" s="3" t="s">
        <v>550</v>
      </c>
      <c r="E285" s="6" t="s">
        <v>237</v>
      </c>
      <c r="F285" s="30">
        <v>218990</v>
      </c>
      <c r="G285" s="6" t="s">
        <v>19</v>
      </c>
    </row>
    <row r="286" spans="1:7">
      <c r="A286" s="28" t="s">
        <v>47</v>
      </c>
      <c r="B286" s="29">
        <v>45502</v>
      </c>
      <c r="C286" s="30">
        <v>3124</v>
      </c>
      <c r="D286" s="3" t="s">
        <v>551</v>
      </c>
      <c r="E286" s="6" t="s">
        <v>237</v>
      </c>
      <c r="F286" s="30">
        <v>337500</v>
      </c>
      <c r="G286" s="6" t="s">
        <v>19</v>
      </c>
    </row>
    <row r="287" spans="1:7" ht="30">
      <c r="A287" s="28" t="s">
        <v>47</v>
      </c>
      <c r="B287" s="29">
        <v>45524</v>
      </c>
      <c r="C287" s="30">
        <v>3126</v>
      </c>
      <c r="D287" s="3" t="s">
        <v>552</v>
      </c>
      <c r="E287" s="6" t="s">
        <v>237</v>
      </c>
      <c r="F287" s="30">
        <v>420000</v>
      </c>
      <c r="G287" s="6" t="s">
        <v>19</v>
      </c>
    </row>
    <row r="288" spans="1:7" ht="30">
      <c r="A288" s="28" t="s">
        <v>47</v>
      </c>
      <c r="B288" s="29">
        <v>45497</v>
      </c>
      <c r="C288" s="30">
        <v>3127</v>
      </c>
      <c r="D288" s="3" t="s">
        <v>553</v>
      </c>
      <c r="E288" s="6" t="s">
        <v>237</v>
      </c>
      <c r="F288" s="30">
        <v>225000</v>
      </c>
      <c r="G288" s="6" t="s">
        <v>19</v>
      </c>
    </row>
    <row r="289" spans="1:7" ht="30">
      <c r="A289" s="28" t="s">
        <v>47</v>
      </c>
      <c r="B289" s="29">
        <v>45524</v>
      </c>
      <c r="C289" s="30">
        <v>3128</v>
      </c>
      <c r="D289" s="3" t="s">
        <v>554</v>
      </c>
      <c r="E289" s="6" t="s">
        <v>237</v>
      </c>
      <c r="F289" s="30">
        <v>165000</v>
      </c>
      <c r="G289" s="6" t="s">
        <v>19</v>
      </c>
    </row>
    <row r="290" spans="1:7">
      <c r="A290" s="28" t="s">
        <v>47</v>
      </c>
      <c r="B290" s="29">
        <v>45502</v>
      </c>
      <c r="C290" s="30">
        <v>3129</v>
      </c>
      <c r="D290" s="3" t="s">
        <v>555</v>
      </c>
      <c r="E290" s="6" t="s">
        <v>237</v>
      </c>
      <c r="F290" s="30">
        <v>112500</v>
      </c>
      <c r="G290" s="6" t="s">
        <v>19</v>
      </c>
    </row>
    <row r="291" spans="1:7">
      <c r="A291" s="28" t="s">
        <v>47</v>
      </c>
      <c r="B291" s="29">
        <v>45502</v>
      </c>
      <c r="C291" s="30">
        <v>3131</v>
      </c>
      <c r="D291" s="3" t="s">
        <v>556</v>
      </c>
      <c r="E291" s="6" t="s">
        <v>237</v>
      </c>
      <c r="F291" s="30">
        <v>150000</v>
      </c>
      <c r="G291" s="6" t="s">
        <v>19</v>
      </c>
    </row>
    <row r="292" spans="1:7">
      <c r="A292" s="28" t="s">
        <v>47</v>
      </c>
      <c r="B292" s="29">
        <v>45524</v>
      </c>
      <c r="C292" s="30">
        <v>3132</v>
      </c>
      <c r="D292" s="3" t="s">
        <v>557</v>
      </c>
      <c r="E292" s="6" t="s">
        <v>237</v>
      </c>
      <c r="F292" s="30">
        <v>130000</v>
      </c>
      <c r="G292" s="6" t="s">
        <v>19</v>
      </c>
    </row>
    <row r="293" spans="1:7">
      <c r="A293" s="28" t="s">
        <v>47</v>
      </c>
      <c r="B293" s="29">
        <v>45499</v>
      </c>
      <c r="C293" s="30">
        <v>3134</v>
      </c>
      <c r="D293" s="3" t="s">
        <v>558</v>
      </c>
      <c r="E293" s="6" t="s">
        <v>237</v>
      </c>
      <c r="F293" s="30">
        <v>225000</v>
      </c>
      <c r="G293" s="6" t="s">
        <v>19</v>
      </c>
    </row>
    <row r="294" spans="1:7" ht="30">
      <c r="A294" s="28" t="s">
        <v>47</v>
      </c>
      <c r="B294" s="29">
        <v>45524</v>
      </c>
      <c r="C294" s="30">
        <v>3135</v>
      </c>
      <c r="D294" s="3" t="s">
        <v>559</v>
      </c>
      <c r="E294" s="6" t="s">
        <v>237</v>
      </c>
      <c r="F294" s="30">
        <v>180000</v>
      </c>
      <c r="G294" s="6" t="s">
        <v>19</v>
      </c>
    </row>
    <row r="295" spans="1:7" ht="30">
      <c r="A295" s="28" t="s">
        <v>47</v>
      </c>
      <c r="B295" s="29">
        <v>45504</v>
      </c>
      <c r="C295" s="30">
        <v>3145</v>
      </c>
      <c r="D295" s="3" t="s">
        <v>560</v>
      </c>
      <c r="E295" s="6" t="s">
        <v>237</v>
      </c>
      <c r="F295" s="30">
        <v>300000</v>
      </c>
      <c r="G295" s="6" t="s">
        <v>19</v>
      </c>
    </row>
    <row r="296" spans="1:7" ht="30">
      <c r="A296" s="28" t="s">
        <v>47</v>
      </c>
      <c r="B296" s="29">
        <v>45525</v>
      </c>
      <c r="C296" s="30">
        <v>3146</v>
      </c>
      <c r="D296" s="3" t="s">
        <v>560</v>
      </c>
      <c r="E296" s="6" t="s">
        <v>237</v>
      </c>
      <c r="F296" s="30">
        <v>280000</v>
      </c>
      <c r="G296" s="6" t="s">
        <v>19</v>
      </c>
    </row>
    <row r="297" spans="1:7">
      <c r="A297" s="28" t="s">
        <v>47</v>
      </c>
      <c r="B297" s="29">
        <v>45499</v>
      </c>
      <c r="C297" s="30">
        <v>3147</v>
      </c>
      <c r="D297" s="3" t="s">
        <v>561</v>
      </c>
      <c r="E297" s="6" t="s">
        <v>237</v>
      </c>
      <c r="F297" s="30">
        <v>150000</v>
      </c>
      <c r="G297" s="6" t="s">
        <v>19</v>
      </c>
    </row>
    <row r="298" spans="1:7">
      <c r="A298" s="28" t="s">
        <v>47</v>
      </c>
      <c r="B298" s="29">
        <v>45499</v>
      </c>
      <c r="C298" s="30">
        <v>3148</v>
      </c>
      <c r="D298" s="3" t="s">
        <v>562</v>
      </c>
      <c r="E298" s="6" t="s">
        <v>237</v>
      </c>
      <c r="F298" s="30">
        <v>225000</v>
      </c>
      <c r="G298" s="6" t="s">
        <v>19</v>
      </c>
    </row>
    <row r="299" spans="1:7" ht="30">
      <c r="A299" s="28" t="s">
        <v>47</v>
      </c>
      <c r="B299" s="29">
        <v>45525</v>
      </c>
      <c r="C299" s="30">
        <v>3149</v>
      </c>
      <c r="D299" s="3" t="s">
        <v>563</v>
      </c>
      <c r="E299" s="6" t="s">
        <v>237</v>
      </c>
      <c r="F299" s="30">
        <v>210000</v>
      </c>
      <c r="G299" s="6" t="s">
        <v>19</v>
      </c>
    </row>
    <row r="300" spans="1:7">
      <c r="A300" s="28" t="s">
        <v>47</v>
      </c>
      <c r="B300" s="29">
        <v>45518</v>
      </c>
      <c r="C300" s="30">
        <v>3150</v>
      </c>
      <c r="D300" s="3" t="s">
        <v>564</v>
      </c>
      <c r="E300" s="6" t="s">
        <v>237</v>
      </c>
      <c r="F300" s="30">
        <v>75000</v>
      </c>
      <c r="G300" s="6" t="s">
        <v>19</v>
      </c>
    </row>
    <row r="301" spans="1:7">
      <c r="A301" s="28" t="s">
        <v>47</v>
      </c>
      <c r="B301" s="29">
        <v>45525</v>
      </c>
      <c r="C301" s="30">
        <v>3151</v>
      </c>
      <c r="D301" s="3" t="s">
        <v>565</v>
      </c>
      <c r="E301" s="6" t="s">
        <v>237</v>
      </c>
      <c r="F301" s="30">
        <v>117000</v>
      </c>
      <c r="G301" s="6" t="s">
        <v>19</v>
      </c>
    </row>
    <row r="302" spans="1:7" ht="45">
      <c r="A302" s="28" t="s">
        <v>47</v>
      </c>
      <c r="B302" s="29">
        <v>45516</v>
      </c>
      <c r="C302" s="30">
        <v>3152</v>
      </c>
      <c r="D302" s="3" t="s">
        <v>566</v>
      </c>
      <c r="E302" s="6" t="s">
        <v>237</v>
      </c>
      <c r="F302" s="30">
        <v>562500</v>
      </c>
      <c r="G302" s="6" t="s">
        <v>19</v>
      </c>
    </row>
    <row r="303" spans="1:7" ht="45">
      <c r="A303" s="28" t="s">
        <v>47</v>
      </c>
      <c r="B303" s="29">
        <v>45525</v>
      </c>
      <c r="C303" s="30">
        <v>3153</v>
      </c>
      <c r="D303" s="3" t="s">
        <v>567</v>
      </c>
      <c r="E303" s="6" t="s">
        <v>237</v>
      </c>
      <c r="F303" s="30">
        <v>640000</v>
      </c>
      <c r="G303" s="6" t="s">
        <v>19</v>
      </c>
    </row>
    <row r="304" spans="1:7">
      <c r="A304" s="28" t="s">
        <v>47</v>
      </c>
      <c r="B304" s="29">
        <v>45525</v>
      </c>
      <c r="C304" s="30">
        <v>3154</v>
      </c>
      <c r="D304" s="3" t="s">
        <v>568</v>
      </c>
      <c r="E304" s="6" t="s">
        <v>237</v>
      </c>
      <c r="F304" s="30">
        <v>760000</v>
      </c>
      <c r="G304" s="6" t="s">
        <v>5</v>
      </c>
    </row>
    <row r="305" spans="1:7">
      <c r="A305" s="28" t="s">
        <v>47</v>
      </c>
      <c r="B305" s="29">
        <v>45525</v>
      </c>
      <c r="C305" s="30">
        <v>3155</v>
      </c>
      <c r="D305" s="3" t="s">
        <v>569</v>
      </c>
      <c r="E305" s="6" t="s">
        <v>237</v>
      </c>
      <c r="F305" s="30">
        <v>111190</v>
      </c>
      <c r="G305" s="6" t="s">
        <v>7</v>
      </c>
    </row>
    <row r="306" spans="1:7">
      <c r="A306" s="28" t="s">
        <v>47</v>
      </c>
      <c r="B306" s="29">
        <v>45525</v>
      </c>
      <c r="C306" s="30">
        <v>3156</v>
      </c>
      <c r="D306" s="3" t="s">
        <v>570</v>
      </c>
      <c r="E306" s="6" t="s">
        <v>237</v>
      </c>
      <c r="F306" s="30">
        <v>138822</v>
      </c>
      <c r="G306" s="6" t="s">
        <v>13</v>
      </c>
    </row>
    <row r="307" spans="1:7">
      <c r="A307" s="28" t="s">
        <v>47</v>
      </c>
      <c r="B307" s="29">
        <v>45499</v>
      </c>
      <c r="C307" s="30">
        <v>3180</v>
      </c>
      <c r="D307" s="3" t="s">
        <v>571</v>
      </c>
      <c r="E307" s="6" t="s">
        <v>237</v>
      </c>
      <c r="F307" s="30">
        <v>150000</v>
      </c>
      <c r="G307" s="6" t="s">
        <v>19</v>
      </c>
    </row>
    <row r="308" spans="1:7">
      <c r="A308" s="28" t="s">
        <v>47</v>
      </c>
      <c r="B308" s="29">
        <v>45523</v>
      </c>
      <c r="C308" s="30">
        <v>3182</v>
      </c>
      <c r="D308" s="3" t="s">
        <v>572</v>
      </c>
      <c r="E308" s="6" t="s">
        <v>237</v>
      </c>
      <c r="F308" s="30">
        <v>30000</v>
      </c>
      <c r="G308" s="6" t="s">
        <v>19</v>
      </c>
    </row>
    <row r="309" spans="1:7" ht="45">
      <c r="A309" s="28" t="s">
        <v>47</v>
      </c>
      <c r="B309" s="29">
        <v>45505</v>
      </c>
      <c r="C309" s="30">
        <v>3183</v>
      </c>
      <c r="D309" s="3" t="s">
        <v>573</v>
      </c>
      <c r="E309" s="6" t="s">
        <v>237</v>
      </c>
      <c r="F309" s="30">
        <v>300000</v>
      </c>
      <c r="G309" s="6" t="s">
        <v>19</v>
      </c>
    </row>
    <row r="310" spans="1:7" ht="45">
      <c r="A310" s="28" t="s">
        <v>47</v>
      </c>
      <c r="B310" s="29">
        <v>45530</v>
      </c>
      <c r="C310" s="30">
        <v>3184</v>
      </c>
      <c r="D310" s="3" t="s">
        <v>574</v>
      </c>
      <c r="E310" s="6" t="s">
        <v>237</v>
      </c>
      <c r="F310" s="30">
        <v>240000</v>
      </c>
      <c r="G310" s="6" t="s">
        <v>19</v>
      </c>
    </row>
    <row r="311" spans="1:7">
      <c r="A311" s="28" t="s">
        <v>47</v>
      </c>
      <c r="B311" s="29">
        <v>45530</v>
      </c>
      <c r="C311" s="30">
        <v>3185</v>
      </c>
      <c r="D311" s="3" t="s">
        <v>575</v>
      </c>
      <c r="E311" s="6" t="s">
        <v>237</v>
      </c>
      <c r="F311" s="30">
        <v>39800</v>
      </c>
      <c r="G311" s="6" t="s">
        <v>7</v>
      </c>
    </row>
    <row r="312" spans="1:7">
      <c r="A312" s="28" t="s">
        <v>47</v>
      </c>
      <c r="B312" s="29">
        <v>45531</v>
      </c>
      <c r="C312" s="30">
        <v>3203</v>
      </c>
      <c r="D312" s="3" t="s">
        <v>577</v>
      </c>
      <c r="E312" s="6" t="s">
        <v>237</v>
      </c>
      <c r="F312" s="30">
        <v>135000</v>
      </c>
      <c r="G312" s="6" t="s">
        <v>19</v>
      </c>
    </row>
    <row r="313" spans="1:7">
      <c r="A313" s="28" t="s">
        <v>47</v>
      </c>
      <c r="B313" s="29">
        <v>45531</v>
      </c>
      <c r="C313" s="30">
        <v>3226</v>
      </c>
      <c r="D313" s="3" t="s">
        <v>579</v>
      </c>
      <c r="E313" s="6" t="s">
        <v>237</v>
      </c>
      <c r="F313" s="30">
        <v>135000</v>
      </c>
      <c r="G313" s="6" t="s">
        <v>21</v>
      </c>
    </row>
    <row r="314" spans="1:7">
      <c r="A314" s="28" t="s">
        <v>47</v>
      </c>
      <c r="B314" s="29">
        <v>45531</v>
      </c>
      <c r="C314" s="30">
        <v>3227</v>
      </c>
      <c r="D314" s="3" t="s">
        <v>580</v>
      </c>
      <c r="E314" s="6" t="s">
        <v>237</v>
      </c>
      <c r="F314" s="30">
        <v>320790</v>
      </c>
      <c r="G314" s="6" t="s">
        <v>22</v>
      </c>
    </row>
    <row r="315" spans="1:7">
      <c r="A315" s="28" t="s">
        <v>47</v>
      </c>
      <c r="B315" s="29">
        <v>45531</v>
      </c>
      <c r="C315" s="30">
        <v>3229</v>
      </c>
      <c r="D315" s="3" t="s">
        <v>581</v>
      </c>
      <c r="E315" s="6" t="s">
        <v>237</v>
      </c>
      <c r="F315" s="30">
        <v>305000</v>
      </c>
      <c r="G315" s="6" t="s">
        <v>22</v>
      </c>
    </row>
    <row r="316" spans="1:7">
      <c r="A316" s="28" t="s">
        <v>47</v>
      </c>
      <c r="B316" s="29">
        <v>45531</v>
      </c>
      <c r="C316" s="30">
        <v>3234</v>
      </c>
      <c r="D316" s="3" t="s">
        <v>583</v>
      </c>
      <c r="E316" s="6" t="s">
        <v>237</v>
      </c>
      <c r="F316" s="30">
        <v>66000</v>
      </c>
      <c r="G316" s="6" t="s">
        <v>21</v>
      </c>
    </row>
    <row r="317" spans="1:7">
      <c r="A317" s="28" t="s">
        <v>47</v>
      </c>
      <c r="B317" s="29">
        <v>45532</v>
      </c>
      <c r="C317" s="30">
        <v>3240</v>
      </c>
      <c r="D317" s="3" t="s">
        <v>585</v>
      </c>
      <c r="E317" s="6" t="s">
        <v>237</v>
      </c>
      <c r="F317" s="30">
        <v>295200</v>
      </c>
      <c r="G317" s="6" t="s">
        <v>21</v>
      </c>
    </row>
    <row r="318" spans="1:7">
      <c r="A318" s="28" t="s">
        <v>47</v>
      </c>
      <c r="B318" s="29">
        <v>45532</v>
      </c>
      <c r="C318" s="30">
        <v>3243</v>
      </c>
      <c r="D318" s="3" t="s">
        <v>586</v>
      </c>
      <c r="E318" s="6" t="s">
        <v>237</v>
      </c>
      <c r="F318" s="30">
        <v>46400</v>
      </c>
      <c r="G318" s="6" t="s">
        <v>7</v>
      </c>
    </row>
    <row r="319" spans="1:7">
      <c r="A319" s="28" t="s">
        <v>47</v>
      </c>
      <c r="B319" s="29">
        <v>45532</v>
      </c>
      <c r="C319" s="30">
        <v>3244</v>
      </c>
      <c r="D319" s="3" t="s">
        <v>587</v>
      </c>
      <c r="E319" s="6" t="s">
        <v>237</v>
      </c>
      <c r="F319" s="30">
        <v>212100</v>
      </c>
      <c r="G319" s="6" t="s">
        <v>7</v>
      </c>
    </row>
    <row r="320" spans="1:7">
      <c r="A320" s="28" t="s">
        <v>47</v>
      </c>
      <c r="B320" s="29">
        <v>45532</v>
      </c>
      <c r="C320" s="30">
        <v>3245</v>
      </c>
      <c r="D320" s="3" t="s">
        <v>588</v>
      </c>
      <c r="E320" s="6" t="s">
        <v>237</v>
      </c>
      <c r="F320" s="30">
        <v>234000</v>
      </c>
      <c r="G320" s="6" t="s">
        <v>22</v>
      </c>
    </row>
    <row r="321" spans="1:7">
      <c r="A321" s="28" t="s">
        <v>47</v>
      </c>
      <c r="B321" s="29">
        <v>45532</v>
      </c>
      <c r="C321" s="30">
        <v>3246</v>
      </c>
      <c r="D321" s="3" t="s">
        <v>589</v>
      </c>
      <c r="E321" s="6" t="s">
        <v>237</v>
      </c>
      <c r="F321" s="30">
        <v>150000</v>
      </c>
      <c r="G321" s="6" t="s">
        <v>175</v>
      </c>
    </row>
    <row r="322" spans="1:7">
      <c r="A322" s="28" t="s">
        <v>47</v>
      </c>
      <c r="B322" s="29">
        <v>45532</v>
      </c>
      <c r="C322" s="30">
        <v>3247</v>
      </c>
      <c r="D322" s="3" t="s">
        <v>590</v>
      </c>
      <c r="E322" s="6" t="s">
        <v>237</v>
      </c>
      <c r="F322" s="30">
        <v>138400</v>
      </c>
      <c r="G322" s="6" t="s">
        <v>7</v>
      </c>
    </row>
    <row r="323" spans="1:7">
      <c r="A323" s="28" t="s">
        <v>47</v>
      </c>
      <c r="B323" s="29">
        <v>45532</v>
      </c>
      <c r="C323" s="30">
        <v>3248</v>
      </c>
      <c r="D323" s="3" t="s">
        <v>591</v>
      </c>
      <c r="E323" s="6" t="s">
        <v>237</v>
      </c>
      <c r="F323" s="30">
        <v>78000</v>
      </c>
      <c r="G323" s="6" t="s">
        <v>22</v>
      </c>
    </row>
    <row r="324" spans="1:7">
      <c r="A324" s="28" t="s">
        <v>47</v>
      </c>
      <c r="B324" s="29">
        <v>45386</v>
      </c>
      <c r="C324" s="30">
        <v>1090</v>
      </c>
      <c r="D324" s="3" t="s">
        <v>241</v>
      </c>
      <c r="E324" s="6" t="s">
        <v>239</v>
      </c>
      <c r="F324" s="30">
        <v>4618290</v>
      </c>
      <c r="G324" s="6" t="s">
        <v>4</v>
      </c>
    </row>
    <row r="325" spans="1:7">
      <c r="A325" s="28" t="s">
        <v>47</v>
      </c>
      <c r="B325" s="29">
        <v>45420</v>
      </c>
      <c r="C325" s="30">
        <v>1557</v>
      </c>
      <c r="D325" s="3" t="s">
        <v>303</v>
      </c>
      <c r="E325" s="6" t="s">
        <v>239</v>
      </c>
      <c r="F325" s="30">
        <v>5683296</v>
      </c>
      <c r="G325" s="6" t="s">
        <v>4</v>
      </c>
    </row>
    <row r="326" spans="1:7">
      <c r="A326" s="28" t="s">
        <v>47</v>
      </c>
      <c r="B326" s="29">
        <v>45448</v>
      </c>
      <c r="C326" s="30">
        <v>1903</v>
      </c>
      <c r="D326" s="3" t="s">
        <v>331</v>
      </c>
      <c r="E326" s="6" t="s">
        <v>239</v>
      </c>
      <c r="F326" s="30">
        <v>6075470</v>
      </c>
      <c r="G326" s="6" t="s">
        <v>4</v>
      </c>
    </row>
    <row r="327" spans="1:7">
      <c r="A327" s="28" t="s">
        <v>47</v>
      </c>
      <c r="B327" s="29">
        <v>45477</v>
      </c>
      <c r="C327" s="30">
        <v>2360</v>
      </c>
      <c r="D327" s="3" t="s">
        <v>430</v>
      </c>
      <c r="E327" s="6" t="s">
        <v>239</v>
      </c>
      <c r="F327" s="30">
        <v>5742914</v>
      </c>
      <c r="G327" s="6" t="s">
        <v>4</v>
      </c>
    </row>
    <row r="328" spans="1:7">
      <c r="A328" s="28" t="s">
        <v>47</v>
      </c>
      <c r="B328" s="29">
        <v>45510</v>
      </c>
      <c r="C328" s="30">
        <v>2921</v>
      </c>
      <c r="D328" s="3" t="s">
        <v>597</v>
      </c>
      <c r="E328" s="6" t="s">
        <v>239</v>
      </c>
      <c r="F328" s="30">
        <v>5781279</v>
      </c>
      <c r="G328" s="6" t="s">
        <v>4</v>
      </c>
    </row>
    <row r="329" spans="1:7">
      <c r="A329" s="28" t="s">
        <v>47</v>
      </c>
      <c r="B329" s="29">
        <v>45533</v>
      </c>
      <c r="C329" s="30">
        <v>3272</v>
      </c>
      <c r="D329" s="3" t="s">
        <v>600</v>
      </c>
      <c r="E329" s="6" t="s">
        <v>237</v>
      </c>
      <c r="F329" s="30">
        <v>900000</v>
      </c>
      <c r="G329" s="6" t="s">
        <v>13</v>
      </c>
    </row>
    <row r="330" spans="1:7">
      <c r="A330" s="28" t="s">
        <v>47</v>
      </c>
      <c r="B330" s="29">
        <v>45534</v>
      </c>
      <c r="C330" s="30">
        <v>3286</v>
      </c>
      <c r="D330" s="3" t="s">
        <v>601</v>
      </c>
      <c r="E330" s="6" t="s">
        <v>237</v>
      </c>
      <c r="F330" s="30">
        <v>28700</v>
      </c>
      <c r="G330" s="6" t="s">
        <v>21</v>
      </c>
    </row>
    <row r="331" spans="1:7">
      <c r="A331" s="28" t="s">
        <v>47</v>
      </c>
      <c r="B331" s="29">
        <v>45534</v>
      </c>
      <c r="C331" s="30">
        <v>3288</v>
      </c>
      <c r="D331" s="3" t="s">
        <v>602</v>
      </c>
      <c r="E331" s="6" t="s">
        <v>237</v>
      </c>
      <c r="F331" s="30">
        <v>25000</v>
      </c>
      <c r="G331" s="6" t="s">
        <v>21</v>
      </c>
    </row>
    <row r="332" spans="1:7">
      <c r="A332" s="28" t="s">
        <v>47</v>
      </c>
      <c r="B332" s="29">
        <v>45534</v>
      </c>
      <c r="C332" s="30">
        <v>3289</v>
      </c>
      <c r="D332" s="3" t="s">
        <v>603</v>
      </c>
      <c r="E332" s="6" t="s">
        <v>237</v>
      </c>
      <c r="F332" s="30">
        <v>25000</v>
      </c>
      <c r="G332" s="6" t="s">
        <v>21</v>
      </c>
    </row>
    <row r="333" spans="1:7">
      <c r="A333" s="28" t="s">
        <v>47</v>
      </c>
      <c r="B333" s="29">
        <v>45534</v>
      </c>
      <c r="C333" s="30">
        <v>3290</v>
      </c>
      <c r="D333" s="3" t="s">
        <v>604</v>
      </c>
      <c r="E333" s="6" t="s">
        <v>237</v>
      </c>
      <c r="F333" s="30">
        <v>14000</v>
      </c>
      <c r="G333" s="6" t="s">
        <v>21</v>
      </c>
    </row>
    <row r="334" spans="1:7">
      <c r="A334" s="28" t="s">
        <v>47</v>
      </c>
      <c r="B334" s="29">
        <v>45534</v>
      </c>
      <c r="C334" s="30">
        <v>3292</v>
      </c>
      <c r="D334" s="3" t="s">
        <v>605</v>
      </c>
      <c r="E334" s="6" t="s">
        <v>237</v>
      </c>
      <c r="F334" s="30">
        <v>25300</v>
      </c>
      <c r="G334" s="6" t="s">
        <v>21</v>
      </c>
    </row>
    <row r="335" spans="1:7">
      <c r="A335" s="28" t="s">
        <v>47</v>
      </c>
      <c r="B335" s="29">
        <v>45534</v>
      </c>
      <c r="C335" s="30">
        <v>3293</v>
      </c>
      <c r="D335" s="3" t="s">
        <v>606</v>
      </c>
      <c r="E335" s="6" t="s">
        <v>237</v>
      </c>
      <c r="F335" s="30">
        <v>30000</v>
      </c>
      <c r="G335" s="6" t="s">
        <v>21</v>
      </c>
    </row>
    <row r="336" spans="1:7">
      <c r="A336" s="28" t="s">
        <v>47</v>
      </c>
      <c r="B336" s="29">
        <v>45534</v>
      </c>
      <c r="C336" s="30">
        <v>3294</v>
      </c>
      <c r="D336" s="3" t="s">
        <v>607</v>
      </c>
      <c r="E336" s="6" t="s">
        <v>237</v>
      </c>
      <c r="F336" s="30">
        <v>30000</v>
      </c>
      <c r="G336" s="6" t="s">
        <v>21</v>
      </c>
    </row>
    <row r="337" spans="1:7">
      <c r="A337" s="28" t="s">
        <v>47</v>
      </c>
      <c r="B337" s="29">
        <v>45534</v>
      </c>
      <c r="C337" s="30">
        <v>3307</v>
      </c>
      <c r="D337" s="3" t="s">
        <v>609</v>
      </c>
      <c r="E337" s="6" t="s">
        <v>237</v>
      </c>
      <c r="F337" s="30">
        <v>426000</v>
      </c>
      <c r="G337" s="6" t="s">
        <v>5</v>
      </c>
    </row>
    <row r="338" spans="1:7">
      <c r="A338" s="28" t="s">
        <v>47</v>
      </c>
      <c r="B338" s="29">
        <v>45534</v>
      </c>
      <c r="C338" s="30">
        <v>3308</v>
      </c>
      <c r="D338" s="3" t="s">
        <v>610</v>
      </c>
      <c r="E338" s="6" t="s">
        <v>237</v>
      </c>
      <c r="F338" s="30">
        <v>3530</v>
      </c>
      <c r="G338" s="6" t="s">
        <v>10</v>
      </c>
    </row>
    <row r="339" spans="1:7">
      <c r="A339" s="28" t="s">
        <v>47</v>
      </c>
      <c r="B339" s="29">
        <v>45537</v>
      </c>
      <c r="C339" s="30">
        <v>3324</v>
      </c>
      <c r="D339" s="3" t="s">
        <v>611</v>
      </c>
      <c r="E339" s="6" t="s">
        <v>239</v>
      </c>
      <c r="F339" s="30">
        <v>274820</v>
      </c>
      <c r="G339" s="6" t="s">
        <v>9</v>
      </c>
    </row>
    <row r="340" spans="1:7">
      <c r="A340" s="28" t="s">
        <v>47</v>
      </c>
      <c r="B340" s="29">
        <v>45537</v>
      </c>
      <c r="C340" s="30">
        <v>3325</v>
      </c>
      <c r="D340" s="3" t="s">
        <v>612</v>
      </c>
      <c r="E340" s="6" t="s">
        <v>237</v>
      </c>
      <c r="F340" s="30">
        <v>47200</v>
      </c>
      <c r="G340" s="6" t="s">
        <v>5</v>
      </c>
    </row>
    <row r="341" spans="1:7">
      <c r="A341" s="28" t="s">
        <v>47</v>
      </c>
      <c r="B341" s="29">
        <v>45537</v>
      </c>
      <c r="C341" s="30">
        <v>3329</v>
      </c>
      <c r="D341" s="3" t="s">
        <v>613</v>
      </c>
      <c r="E341" s="6" t="s">
        <v>53</v>
      </c>
      <c r="F341" s="30">
        <v>360000</v>
      </c>
      <c r="G341" s="6" t="s">
        <v>16</v>
      </c>
    </row>
    <row r="342" spans="1:7">
      <c r="A342" s="28" t="s">
        <v>47</v>
      </c>
      <c r="B342" s="29">
        <v>45539</v>
      </c>
      <c r="C342" s="30">
        <v>3369</v>
      </c>
      <c r="D342" s="3" t="s">
        <v>614</v>
      </c>
      <c r="E342" s="6" t="s">
        <v>249</v>
      </c>
      <c r="F342" s="30">
        <v>123900</v>
      </c>
      <c r="G342" s="6" t="s">
        <v>22</v>
      </c>
    </row>
    <row r="343" spans="1:7">
      <c r="A343" s="28" t="s">
        <v>47</v>
      </c>
      <c r="B343" s="29">
        <v>45540</v>
      </c>
      <c r="C343" s="30">
        <v>3389</v>
      </c>
      <c r="D343" s="3" t="s">
        <v>615</v>
      </c>
      <c r="E343" s="6" t="s">
        <v>237</v>
      </c>
      <c r="F343" s="30">
        <v>29000</v>
      </c>
      <c r="G343" s="6" t="s">
        <v>21</v>
      </c>
    </row>
    <row r="344" spans="1:7">
      <c r="A344" s="28" t="s">
        <v>47</v>
      </c>
      <c r="B344" s="29">
        <v>45540</v>
      </c>
      <c r="C344" s="30">
        <v>3395</v>
      </c>
      <c r="D344" s="3" t="s">
        <v>616</v>
      </c>
      <c r="E344" s="6" t="s">
        <v>237</v>
      </c>
      <c r="F344" s="30">
        <v>68000</v>
      </c>
      <c r="G344" s="6" t="s">
        <v>19</v>
      </c>
    </row>
    <row r="345" spans="1:7">
      <c r="A345" s="28" t="s">
        <v>47</v>
      </c>
      <c r="B345" s="29">
        <v>45540</v>
      </c>
      <c r="C345" s="30">
        <v>3398</v>
      </c>
      <c r="D345" s="3" t="s">
        <v>618</v>
      </c>
      <c r="E345" s="6" t="s">
        <v>237</v>
      </c>
      <c r="F345" s="30">
        <v>44000</v>
      </c>
      <c r="G345" s="6" t="s">
        <v>5</v>
      </c>
    </row>
    <row r="346" spans="1:7">
      <c r="A346" s="28" t="s">
        <v>47</v>
      </c>
      <c r="B346" s="29">
        <v>45540</v>
      </c>
      <c r="C346" s="30">
        <v>3399</v>
      </c>
      <c r="D346" s="3" t="s">
        <v>619</v>
      </c>
      <c r="E346" s="6" t="s">
        <v>237</v>
      </c>
      <c r="F346" s="30">
        <v>75000</v>
      </c>
      <c r="G346" s="6" t="s">
        <v>5</v>
      </c>
    </row>
    <row r="347" spans="1:7" ht="30">
      <c r="A347" s="28" t="s">
        <v>47</v>
      </c>
      <c r="B347" s="29">
        <v>45540</v>
      </c>
      <c r="C347" s="30">
        <v>3400</v>
      </c>
      <c r="D347" s="3" t="s">
        <v>620</v>
      </c>
      <c r="E347" s="6" t="s">
        <v>239</v>
      </c>
      <c r="F347" s="30">
        <v>61923275</v>
      </c>
      <c r="G347" s="6" t="s">
        <v>3</v>
      </c>
    </row>
    <row r="348" spans="1:7">
      <c r="A348" s="28" t="s">
        <v>47</v>
      </c>
      <c r="B348" s="29">
        <v>45541</v>
      </c>
      <c r="C348" s="30">
        <v>3426</v>
      </c>
      <c r="D348" s="3" t="s">
        <v>621</v>
      </c>
      <c r="E348" s="6" t="s">
        <v>239</v>
      </c>
      <c r="F348" s="30">
        <v>6717477</v>
      </c>
      <c r="G348" s="6" t="s">
        <v>1043</v>
      </c>
    </row>
    <row r="349" spans="1:7">
      <c r="A349" s="28" t="s">
        <v>47</v>
      </c>
      <c r="B349" s="29">
        <v>45541</v>
      </c>
      <c r="C349" s="30">
        <v>3433</v>
      </c>
      <c r="D349" s="3" t="s">
        <v>622</v>
      </c>
      <c r="E349" s="6" t="s">
        <v>237</v>
      </c>
      <c r="F349" s="30">
        <v>752290</v>
      </c>
      <c r="G349" s="6" t="s">
        <v>7</v>
      </c>
    </row>
    <row r="350" spans="1:7">
      <c r="A350" s="28" t="s">
        <v>47</v>
      </c>
      <c r="B350" s="29">
        <v>45541</v>
      </c>
      <c r="C350" s="30">
        <v>3434</v>
      </c>
      <c r="D350" s="3" t="s">
        <v>623</v>
      </c>
      <c r="E350" s="6" t="s">
        <v>237</v>
      </c>
      <c r="F350" s="30">
        <v>294000</v>
      </c>
      <c r="G350" s="6" t="s">
        <v>14</v>
      </c>
    </row>
    <row r="351" spans="1:7">
      <c r="A351" s="28" t="s">
        <v>47</v>
      </c>
      <c r="B351" s="29">
        <v>45544</v>
      </c>
      <c r="C351" s="30">
        <v>3442</v>
      </c>
      <c r="D351" s="3" t="s">
        <v>624</v>
      </c>
      <c r="E351" s="6" t="s">
        <v>237</v>
      </c>
      <c r="F351" s="30">
        <v>12000</v>
      </c>
      <c r="G351" s="6" t="s">
        <v>10</v>
      </c>
    </row>
    <row r="352" spans="1:7">
      <c r="A352" s="28" t="s">
        <v>47</v>
      </c>
      <c r="B352" s="29">
        <v>45544</v>
      </c>
      <c r="C352" s="30">
        <v>3443</v>
      </c>
      <c r="D352" s="3" t="s">
        <v>625</v>
      </c>
      <c r="E352" s="6" t="s">
        <v>237</v>
      </c>
      <c r="F352" s="30">
        <v>542697</v>
      </c>
      <c r="G352" s="6" t="s">
        <v>14</v>
      </c>
    </row>
    <row r="353" spans="1:7">
      <c r="A353" s="28" t="s">
        <v>47</v>
      </c>
      <c r="B353" s="29">
        <v>45544</v>
      </c>
      <c r="C353" s="30">
        <v>3452</v>
      </c>
      <c r="D353" s="3" t="s">
        <v>630</v>
      </c>
      <c r="E353" s="6" t="s">
        <v>249</v>
      </c>
      <c r="F353" s="30">
        <v>37800</v>
      </c>
      <c r="G353" s="6" t="s">
        <v>22</v>
      </c>
    </row>
    <row r="354" spans="1:7">
      <c r="A354" s="28" t="s">
        <v>47</v>
      </c>
      <c r="B354" s="29">
        <v>45545</v>
      </c>
      <c r="C354" s="30">
        <v>3468</v>
      </c>
      <c r="D354" s="3" t="s">
        <v>631</v>
      </c>
      <c r="E354" s="6" t="s">
        <v>237</v>
      </c>
      <c r="F354" s="30">
        <v>200000</v>
      </c>
      <c r="G354" s="6" t="s">
        <v>5</v>
      </c>
    </row>
    <row r="355" spans="1:7">
      <c r="A355" s="28" t="s">
        <v>47</v>
      </c>
      <c r="B355" s="29">
        <v>45538</v>
      </c>
      <c r="C355" s="30">
        <v>3484</v>
      </c>
      <c r="D355" s="3" t="s">
        <v>633</v>
      </c>
      <c r="E355" s="6" t="s">
        <v>237</v>
      </c>
      <c r="F355" s="30">
        <v>60000</v>
      </c>
      <c r="G355" s="6" t="s">
        <v>19</v>
      </c>
    </row>
    <row r="356" spans="1:7">
      <c r="A356" s="28" t="s">
        <v>47</v>
      </c>
      <c r="B356" s="29">
        <v>45547</v>
      </c>
      <c r="C356" s="30">
        <v>3494</v>
      </c>
      <c r="D356" s="3" t="s">
        <v>634</v>
      </c>
      <c r="E356" s="6" t="s">
        <v>249</v>
      </c>
      <c r="F356" s="30">
        <v>363000</v>
      </c>
      <c r="G356" s="6" t="s">
        <v>22</v>
      </c>
    </row>
    <row r="357" spans="1:7">
      <c r="A357" s="28" t="s">
        <v>47</v>
      </c>
      <c r="B357" s="29">
        <v>45548</v>
      </c>
      <c r="C357" s="30">
        <v>3514</v>
      </c>
      <c r="D357" s="3" t="s">
        <v>635</v>
      </c>
      <c r="E357" s="6" t="s">
        <v>249</v>
      </c>
      <c r="F357" s="30">
        <v>56100</v>
      </c>
      <c r="G357" s="6" t="s">
        <v>22</v>
      </c>
    </row>
    <row r="358" spans="1:7">
      <c r="A358" s="28" t="s">
        <v>47</v>
      </c>
      <c r="B358" s="29">
        <v>45555</v>
      </c>
      <c r="C358" s="30">
        <v>3530</v>
      </c>
      <c r="D358" s="3" t="s">
        <v>636</v>
      </c>
      <c r="E358" s="6" t="s">
        <v>237</v>
      </c>
      <c r="F358" s="30">
        <v>125800</v>
      </c>
      <c r="G358" s="6" t="s">
        <v>13</v>
      </c>
    </row>
    <row r="359" spans="1:7">
      <c r="A359" s="28" t="s">
        <v>47</v>
      </c>
      <c r="B359" s="29">
        <v>45555</v>
      </c>
      <c r="C359" s="30">
        <v>3531</v>
      </c>
      <c r="D359" s="3" t="s">
        <v>637</v>
      </c>
      <c r="E359" s="6" t="s">
        <v>237</v>
      </c>
      <c r="F359" s="30">
        <v>206032</v>
      </c>
      <c r="G359" s="6" t="s">
        <v>13</v>
      </c>
    </row>
    <row r="360" spans="1:7">
      <c r="A360" s="28" t="s">
        <v>47</v>
      </c>
      <c r="B360" s="29">
        <v>45558</v>
      </c>
      <c r="C360" s="30">
        <v>3543</v>
      </c>
      <c r="D360" s="3" t="s">
        <v>638</v>
      </c>
      <c r="E360" s="6" t="s">
        <v>237</v>
      </c>
      <c r="F360" s="30">
        <v>900000</v>
      </c>
      <c r="G360" s="6" t="s">
        <v>13</v>
      </c>
    </row>
    <row r="361" spans="1:7">
      <c r="A361" s="28" t="s">
        <v>47</v>
      </c>
      <c r="B361" s="29">
        <v>45545</v>
      </c>
      <c r="C361" s="30">
        <v>3557</v>
      </c>
      <c r="D361" s="3" t="s">
        <v>639</v>
      </c>
      <c r="E361" s="6" t="s">
        <v>237</v>
      </c>
      <c r="F361" s="30">
        <v>300000</v>
      </c>
      <c r="G361" s="6" t="s">
        <v>19</v>
      </c>
    </row>
    <row r="362" spans="1:7">
      <c r="A362" s="28" t="s">
        <v>47</v>
      </c>
      <c r="B362" s="29">
        <v>45558</v>
      </c>
      <c r="C362" s="30">
        <v>3559</v>
      </c>
      <c r="D362" s="3" t="s">
        <v>640</v>
      </c>
      <c r="E362" s="6" t="s">
        <v>237</v>
      </c>
      <c r="F362" s="30">
        <v>420000</v>
      </c>
      <c r="G362" s="6" t="s">
        <v>19</v>
      </c>
    </row>
    <row r="363" spans="1:7">
      <c r="A363" s="28" t="s">
        <v>47</v>
      </c>
      <c r="B363" s="29">
        <v>45546</v>
      </c>
      <c r="C363" s="30">
        <v>3560</v>
      </c>
      <c r="D363" s="3" t="s">
        <v>641</v>
      </c>
      <c r="E363" s="6" t="s">
        <v>237</v>
      </c>
      <c r="F363" s="30">
        <v>112500</v>
      </c>
      <c r="G363" s="6" t="s">
        <v>19</v>
      </c>
    </row>
    <row r="364" spans="1:7">
      <c r="A364" s="28" t="s">
        <v>47</v>
      </c>
      <c r="B364" s="29">
        <v>45558</v>
      </c>
      <c r="C364" s="30">
        <v>3561</v>
      </c>
      <c r="D364" s="3" t="s">
        <v>642</v>
      </c>
      <c r="E364" s="6" t="s">
        <v>237</v>
      </c>
      <c r="F364" s="30">
        <v>157700</v>
      </c>
      <c r="G364" s="6" t="s">
        <v>19</v>
      </c>
    </row>
    <row r="365" spans="1:7">
      <c r="A365" s="28" t="s">
        <v>47</v>
      </c>
      <c r="B365" s="29">
        <v>45560</v>
      </c>
      <c r="C365" s="30">
        <v>3588</v>
      </c>
      <c r="D365" s="3" t="s">
        <v>643</v>
      </c>
      <c r="E365" s="6" t="s">
        <v>249</v>
      </c>
      <c r="F365" s="30">
        <v>998250</v>
      </c>
      <c r="G365" s="6" t="s">
        <v>8</v>
      </c>
    </row>
    <row r="366" spans="1:7">
      <c r="A366" s="28" t="s">
        <v>47</v>
      </c>
      <c r="B366" s="29">
        <v>45544</v>
      </c>
      <c r="C366" s="30">
        <v>3598</v>
      </c>
      <c r="D366" s="3" t="s">
        <v>644</v>
      </c>
      <c r="E366" s="6" t="s">
        <v>237</v>
      </c>
      <c r="F366" s="30">
        <v>87500</v>
      </c>
      <c r="G366" s="6" t="s">
        <v>19</v>
      </c>
    </row>
    <row r="367" spans="1:7">
      <c r="A367" s="28" t="s">
        <v>47</v>
      </c>
      <c r="B367" s="29">
        <v>45561</v>
      </c>
      <c r="C367" s="30">
        <v>3599</v>
      </c>
      <c r="D367" s="3" t="s">
        <v>645</v>
      </c>
      <c r="E367" s="6" t="s">
        <v>237</v>
      </c>
      <c r="F367" s="30">
        <v>70000</v>
      </c>
      <c r="G367" s="6" t="s">
        <v>19</v>
      </c>
    </row>
    <row r="368" spans="1:7">
      <c r="A368" s="28" t="s">
        <v>47</v>
      </c>
      <c r="B368" s="29">
        <v>45546</v>
      </c>
      <c r="C368" s="30">
        <v>3601</v>
      </c>
      <c r="D368" s="3" t="s">
        <v>646</v>
      </c>
      <c r="E368" s="6" t="s">
        <v>237</v>
      </c>
      <c r="F368" s="30">
        <v>75000</v>
      </c>
      <c r="G368" s="6" t="s">
        <v>19</v>
      </c>
    </row>
    <row r="369" spans="1:7">
      <c r="A369" s="28" t="s">
        <v>47</v>
      </c>
      <c r="B369" s="29">
        <v>45561</v>
      </c>
      <c r="C369" s="30">
        <v>3602</v>
      </c>
      <c r="D369" s="3" t="s">
        <v>647</v>
      </c>
      <c r="E369" s="6" t="s">
        <v>237</v>
      </c>
      <c r="F369" s="30">
        <v>70000</v>
      </c>
      <c r="G369" s="6" t="s">
        <v>19</v>
      </c>
    </row>
    <row r="370" spans="1:7">
      <c r="A370" s="28" t="s">
        <v>47</v>
      </c>
      <c r="B370" s="29">
        <v>45546</v>
      </c>
      <c r="C370" s="30">
        <v>3603</v>
      </c>
      <c r="D370" s="3" t="s">
        <v>648</v>
      </c>
      <c r="E370" s="6" t="s">
        <v>237</v>
      </c>
      <c r="F370" s="30">
        <v>462500</v>
      </c>
      <c r="G370" s="6" t="s">
        <v>19</v>
      </c>
    </row>
    <row r="371" spans="1:7">
      <c r="A371" s="28" t="s">
        <v>47</v>
      </c>
      <c r="B371" s="29">
        <v>45561</v>
      </c>
      <c r="C371" s="30">
        <v>3606</v>
      </c>
      <c r="D371" s="3" t="s">
        <v>649</v>
      </c>
      <c r="E371" s="6" t="s">
        <v>237</v>
      </c>
      <c r="F371" s="30">
        <v>700000</v>
      </c>
      <c r="G371" s="6" t="s">
        <v>19</v>
      </c>
    </row>
    <row r="372" spans="1:7">
      <c r="A372" s="28" t="s">
        <v>47</v>
      </c>
      <c r="B372" s="29">
        <v>45555</v>
      </c>
      <c r="C372" s="30">
        <v>3607</v>
      </c>
      <c r="D372" s="3" t="s">
        <v>650</v>
      </c>
      <c r="E372" s="6" t="s">
        <v>237</v>
      </c>
      <c r="F372" s="30">
        <v>150000</v>
      </c>
      <c r="G372" s="6" t="s">
        <v>19</v>
      </c>
    </row>
    <row r="373" spans="1:7">
      <c r="A373" s="28" t="s">
        <v>47</v>
      </c>
      <c r="B373" s="29">
        <v>45561</v>
      </c>
      <c r="C373" s="30">
        <v>3609</v>
      </c>
      <c r="D373" s="3" t="s">
        <v>651</v>
      </c>
      <c r="E373" s="6" t="s">
        <v>237</v>
      </c>
      <c r="F373" s="30">
        <v>140000</v>
      </c>
      <c r="G373" s="6" t="s">
        <v>19</v>
      </c>
    </row>
    <row r="374" spans="1:7">
      <c r="A374" s="28" t="s">
        <v>47</v>
      </c>
      <c r="B374" s="29">
        <v>45565</v>
      </c>
      <c r="C374" s="30">
        <v>3625</v>
      </c>
      <c r="D374" s="3" t="s">
        <v>652</v>
      </c>
      <c r="E374" s="6" t="s">
        <v>237</v>
      </c>
      <c r="F374" s="30">
        <v>6620</v>
      </c>
      <c r="G374" s="6" t="s">
        <v>10</v>
      </c>
    </row>
    <row r="375" spans="1:7">
      <c r="A375" s="28" t="s">
        <v>47</v>
      </c>
      <c r="B375" s="29">
        <v>45565</v>
      </c>
      <c r="C375" s="30">
        <v>3627</v>
      </c>
      <c r="D375" s="3" t="s">
        <v>653</v>
      </c>
      <c r="E375" s="6" t="s">
        <v>237</v>
      </c>
      <c r="F375" s="30">
        <v>135386</v>
      </c>
      <c r="G375" s="6" t="s">
        <v>13</v>
      </c>
    </row>
    <row r="376" spans="1:7">
      <c r="A376" s="28" t="s">
        <v>47</v>
      </c>
      <c r="B376" s="29">
        <v>45565</v>
      </c>
      <c r="C376" s="30">
        <v>3629</v>
      </c>
      <c r="D376" s="3" t="s">
        <v>654</v>
      </c>
      <c r="E376" s="6" t="s">
        <v>237</v>
      </c>
      <c r="F376" s="30">
        <v>137500</v>
      </c>
      <c r="G376" s="6" t="s">
        <v>7</v>
      </c>
    </row>
    <row r="377" spans="1:7">
      <c r="A377" s="28" t="s">
        <v>47</v>
      </c>
      <c r="B377" s="29">
        <v>45565</v>
      </c>
      <c r="C377" s="30">
        <v>3644</v>
      </c>
      <c r="D377" s="3" t="s">
        <v>655</v>
      </c>
      <c r="E377" s="6" t="s">
        <v>239</v>
      </c>
      <c r="F377" s="30">
        <v>286960</v>
      </c>
      <c r="G377" s="6" t="s">
        <v>9</v>
      </c>
    </row>
    <row r="378" spans="1:7">
      <c r="A378" s="28" t="s">
        <v>47</v>
      </c>
      <c r="B378" s="29">
        <v>45567</v>
      </c>
      <c r="C378" s="30">
        <v>3660</v>
      </c>
      <c r="D378" s="3" t="s">
        <v>656</v>
      </c>
      <c r="E378" s="6" t="s">
        <v>237</v>
      </c>
      <c r="F378" s="30">
        <v>297930</v>
      </c>
      <c r="G378" s="6" t="s">
        <v>21</v>
      </c>
    </row>
    <row r="379" spans="1:7">
      <c r="A379" s="28" t="s">
        <v>47</v>
      </c>
      <c r="B379" s="29">
        <v>45567</v>
      </c>
      <c r="C379" s="30">
        <v>3662</v>
      </c>
      <c r="D379" s="3" t="s">
        <v>657</v>
      </c>
      <c r="E379" s="6" t="s">
        <v>237</v>
      </c>
      <c r="F379" s="30">
        <v>197500</v>
      </c>
      <c r="G379" s="6" t="s">
        <v>7</v>
      </c>
    </row>
    <row r="380" spans="1:7">
      <c r="A380" s="28" t="s">
        <v>47</v>
      </c>
      <c r="B380" s="29">
        <v>45569</v>
      </c>
      <c r="C380" s="30">
        <v>3686</v>
      </c>
      <c r="D380" s="3" t="s">
        <v>658</v>
      </c>
      <c r="E380" s="6" t="s">
        <v>237</v>
      </c>
      <c r="F380" s="30">
        <v>47200</v>
      </c>
      <c r="G380" s="6" t="s">
        <v>5</v>
      </c>
    </row>
    <row r="381" spans="1:7">
      <c r="A381" s="28" t="s">
        <v>47</v>
      </c>
      <c r="B381" s="29">
        <v>45569</v>
      </c>
      <c r="C381" s="30">
        <v>3705</v>
      </c>
      <c r="D381" s="3" t="s">
        <v>659</v>
      </c>
      <c r="E381" s="6" t="s">
        <v>249</v>
      </c>
      <c r="F381" s="30">
        <v>386000</v>
      </c>
      <c r="G381" s="6" t="s">
        <v>22</v>
      </c>
    </row>
    <row r="382" spans="1:7" ht="30">
      <c r="A382" s="28" t="s">
        <v>47</v>
      </c>
      <c r="B382" s="29">
        <v>45572</v>
      </c>
      <c r="C382" s="30">
        <v>3727</v>
      </c>
      <c r="D382" s="3" t="s">
        <v>660</v>
      </c>
      <c r="E382" s="6" t="s">
        <v>239</v>
      </c>
      <c r="F382" s="30">
        <v>53689850</v>
      </c>
      <c r="G382" s="6" t="s">
        <v>3</v>
      </c>
    </row>
    <row r="383" spans="1:7">
      <c r="A383" s="28" t="s">
        <v>47</v>
      </c>
      <c r="B383" s="29">
        <v>45572</v>
      </c>
      <c r="C383" s="30">
        <v>3744</v>
      </c>
      <c r="D383" s="3" t="s">
        <v>661</v>
      </c>
      <c r="E383" s="6" t="s">
        <v>239</v>
      </c>
      <c r="F383" s="30">
        <v>5871250</v>
      </c>
      <c r="G383" s="6" t="s">
        <v>1043</v>
      </c>
    </row>
    <row r="384" spans="1:7">
      <c r="A384" s="28" t="s">
        <v>47</v>
      </c>
      <c r="B384" s="29">
        <v>45573</v>
      </c>
      <c r="C384" s="30">
        <v>3750</v>
      </c>
      <c r="D384" s="3" t="s">
        <v>662</v>
      </c>
      <c r="E384" s="6" t="s">
        <v>237</v>
      </c>
      <c r="F384" s="30">
        <v>65000</v>
      </c>
      <c r="G384" s="6" t="s">
        <v>14</v>
      </c>
    </row>
    <row r="385" spans="1:7">
      <c r="A385" s="28" t="s">
        <v>47</v>
      </c>
      <c r="B385" s="29">
        <v>45573</v>
      </c>
      <c r="C385" s="30">
        <v>3751</v>
      </c>
      <c r="D385" s="3" t="s">
        <v>663</v>
      </c>
      <c r="E385" s="6" t="s">
        <v>237</v>
      </c>
      <c r="F385" s="30">
        <v>35600</v>
      </c>
      <c r="G385" s="6" t="s">
        <v>21</v>
      </c>
    </row>
    <row r="386" spans="1:7">
      <c r="A386" s="28" t="s">
        <v>47</v>
      </c>
      <c r="B386" s="29">
        <v>45573</v>
      </c>
      <c r="C386" s="30">
        <v>3755</v>
      </c>
      <c r="D386" s="3" t="s">
        <v>664</v>
      </c>
      <c r="E386" s="6" t="s">
        <v>237</v>
      </c>
      <c r="F386" s="30">
        <v>115800</v>
      </c>
      <c r="G386" s="6" t="s">
        <v>22</v>
      </c>
    </row>
    <row r="387" spans="1:7">
      <c r="A387" s="28" t="s">
        <v>47</v>
      </c>
      <c r="B387" s="29">
        <v>45573</v>
      </c>
      <c r="C387" s="30">
        <v>3762</v>
      </c>
      <c r="D387" s="3" t="s">
        <v>666</v>
      </c>
      <c r="E387" s="6" t="s">
        <v>667</v>
      </c>
      <c r="F387" s="30">
        <v>2102400</v>
      </c>
      <c r="G387" s="6" t="s">
        <v>15</v>
      </c>
    </row>
    <row r="388" spans="1:7">
      <c r="A388" s="28" t="s">
        <v>47</v>
      </c>
      <c r="B388" s="29">
        <v>45575</v>
      </c>
      <c r="C388" s="30">
        <v>3784</v>
      </c>
      <c r="D388" s="3" t="s">
        <v>669</v>
      </c>
      <c r="E388" s="6" t="s">
        <v>237</v>
      </c>
      <c r="F388" s="30">
        <v>200000</v>
      </c>
      <c r="G388" s="6" t="s">
        <v>5</v>
      </c>
    </row>
    <row r="389" spans="1:7">
      <c r="A389" s="28" t="s">
        <v>47</v>
      </c>
      <c r="B389" s="29">
        <v>45575</v>
      </c>
      <c r="C389" s="30">
        <v>3785</v>
      </c>
      <c r="D389" s="3" t="s">
        <v>670</v>
      </c>
      <c r="E389" s="6" t="s">
        <v>237</v>
      </c>
      <c r="F389" s="30">
        <v>200000</v>
      </c>
      <c r="G389" s="6" t="s">
        <v>5</v>
      </c>
    </row>
    <row r="390" spans="1:7" ht="30">
      <c r="A390" s="28" t="s">
        <v>47</v>
      </c>
      <c r="B390" s="29">
        <v>45565</v>
      </c>
      <c r="C390" s="30">
        <v>3814</v>
      </c>
      <c r="D390" s="3" t="s">
        <v>671</v>
      </c>
      <c r="E390" s="6" t="s">
        <v>237</v>
      </c>
      <c r="F390" s="30">
        <v>50000</v>
      </c>
      <c r="G390" s="6" t="s">
        <v>19</v>
      </c>
    </row>
    <row r="391" spans="1:7">
      <c r="A391" s="28" t="s">
        <v>47</v>
      </c>
      <c r="B391" s="29">
        <v>45576</v>
      </c>
      <c r="C391" s="30">
        <v>3827</v>
      </c>
      <c r="D391" s="3" t="s">
        <v>672</v>
      </c>
      <c r="E391" s="6" t="s">
        <v>53</v>
      </c>
      <c r="F391" s="30">
        <v>340000</v>
      </c>
      <c r="G391" s="6" t="s">
        <v>16</v>
      </c>
    </row>
    <row r="392" spans="1:7">
      <c r="A392" s="28" t="s">
        <v>47</v>
      </c>
      <c r="B392" s="29">
        <v>45581</v>
      </c>
      <c r="C392" s="30">
        <v>3868</v>
      </c>
      <c r="D392" s="3" t="s">
        <v>675</v>
      </c>
      <c r="E392" s="6" t="s">
        <v>237</v>
      </c>
      <c r="F392" s="30">
        <v>197500</v>
      </c>
      <c r="G392" s="6" t="s">
        <v>22</v>
      </c>
    </row>
    <row r="393" spans="1:7">
      <c r="A393" s="28" t="s">
        <v>47</v>
      </c>
      <c r="B393" s="29">
        <v>45581</v>
      </c>
      <c r="C393" s="30">
        <v>3869</v>
      </c>
      <c r="D393" s="3" t="s">
        <v>676</v>
      </c>
      <c r="E393" s="6" t="s">
        <v>237</v>
      </c>
      <c r="F393" s="30">
        <v>60000</v>
      </c>
      <c r="G393" s="6" t="s">
        <v>7</v>
      </c>
    </row>
    <row r="394" spans="1:7">
      <c r="A394" s="28" t="s">
        <v>47</v>
      </c>
      <c r="B394" s="29">
        <v>45581</v>
      </c>
      <c r="C394" s="30">
        <v>3870</v>
      </c>
      <c r="D394" s="3" t="s">
        <v>677</v>
      </c>
      <c r="E394" s="6" t="s">
        <v>237</v>
      </c>
      <c r="F394" s="30">
        <v>1062000</v>
      </c>
      <c r="G394" s="6" t="s">
        <v>6</v>
      </c>
    </row>
    <row r="395" spans="1:7">
      <c r="A395" s="28" t="s">
        <v>47</v>
      </c>
      <c r="B395" s="29">
        <v>45581</v>
      </c>
      <c r="C395" s="30">
        <v>3871</v>
      </c>
      <c r="D395" s="3" t="s">
        <v>678</v>
      </c>
      <c r="E395" s="6" t="s">
        <v>237</v>
      </c>
      <c r="F395" s="30">
        <v>651910</v>
      </c>
      <c r="G395" s="6" t="s">
        <v>7</v>
      </c>
    </row>
    <row r="396" spans="1:7">
      <c r="A396" s="28" t="s">
        <v>47</v>
      </c>
      <c r="B396" s="29">
        <v>45582</v>
      </c>
      <c r="C396" s="30">
        <v>3893</v>
      </c>
      <c r="D396" s="3" t="s">
        <v>679</v>
      </c>
      <c r="E396" s="6" t="s">
        <v>237</v>
      </c>
      <c r="F396" s="30">
        <v>326700</v>
      </c>
      <c r="G396" s="6" t="s">
        <v>13</v>
      </c>
    </row>
    <row r="397" spans="1:7">
      <c r="A397" s="28" t="s">
        <v>47</v>
      </c>
      <c r="B397" s="29">
        <v>45586</v>
      </c>
      <c r="C397" s="30">
        <v>3933</v>
      </c>
      <c r="D397" s="3" t="s">
        <v>680</v>
      </c>
      <c r="E397" s="6" t="s">
        <v>237</v>
      </c>
      <c r="F397" s="30">
        <v>378000</v>
      </c>
      <c r="G397" s="6" t="s">
        <v>6</v>
      </c>
    </row>
    <row r="398" spans="1:7">
      <c r="A398" s="28" t="s">
        <v>47</v>
      </c>
      <c r="B398" s="29">
        <v>45586</v>
      </c>
      <c r="C398" s="30">
        <v>3944</v>
      </c>
      <c r="D398" s="3" t="s">
        <v>681</v>
      </c>
      <c r="E398" s="6" t="s">
        <v>237</v>
      </c>
      <c r="F398" s="30">
        <v>400000</v>
      </c>
      <c r="G398" s="6" t="s">
        <v>5</v>
      </c>
    </row>
    <row r="399" spans="1:7">
      <c r="A399" s="28" t="s">
        <v>47</v>
      </c>
      <c r="B399" s="29">
        <v>45587</v>
      </c>
      <c r="C399" s="30">
        <v>3948</v>
      </c>
      <c r="D399" s="3" t="s">
        <v>697</v>
      </c>
      <c r="E399" s="6" t="s">
        <v>249</v>
      </c>
      <c r="F399" s="30">
        <v>214900</v>
      </c>
      <c r="G399" s="6" t="s">
        <v>21</v>
      </c>
    </row>
    <row r="400" spans="1:7">
      <c r="A400" s="28" t="s">
        <v>47</v>
      </c>
      <c r="B400" s="29">
        <v>45587</v>
      </c>
      <c r="C400" s="30">
        <v>3949</v>
      </c>
      <c r="D400" s="3" t="s">
        <v>698</v>
      </c>
      <c r="E400" s="6" t="s">
        <v>249</v>
      </c>
      <c r="F400" s="30">
        <v>105400</v>
      </c>
      <c r="G400" s="6" t="s">
        <v>21</v>
      </c>
    </row>
    <row r="401" spans="1:7">
      <c r="A401" s="28" t="s">
        <v>47</v>
      </c>
      <c r="B401" s="29">
        <v>45589</v>
      </c>
      <c r="C401" s="30">
        <v>3980</v>
      </c>
      <c r="D401" s="3" t="s">
        <v>682</v>
      </c>
      <c r="E401" s="6" t="s">
        <v>249</v>
      </c>
      <c r="F401" s="30">
        <v>102200</v>
      </c>
      <c r="G401" s="6" t="s">
        <v>22</v>
      </c>
    </row>
    <row r="402" spans="1:7">
      <c r="A402" s="28" t="s">
        <v>47</v>
      </c>
      <c r="B402" s="29">
        <v>45589</v>
      </c>
      <c r="C402" s="30">
        <v>3981</v>
      </c>
      <c r="D402" s="3" t="s">
        <v>683</v>
      </c>
      <c r="E402" s="6" t="s">
        <v>249</v>
      </c>
      <c r="F402" s="30">
        <v>36000</v>
      </c>
      <c r="G402" s="6" t="s">
        <v>22</v>
      </c>
    </row>
    <row r="403" spans="1:7">
      <c r="A403" s="28" t="s">
        <v>47</v>
      </c>
      <c r="B403" s="29">
        <v>45590</v>
      </c>
      <c r="C403" s="30">
        <v>3993</v>
      </c>
      <c r="D403" s="3" t="s">
        <v>699</v>
      </c>
      <c r="E403" s="6" t="s">
        <v>249</v>
      </c>
      <c r="F403" s="30">
        <v>155000</v>
      </c>
      <c r="G403" s="6" t="s">
        <v>21</v>
      </c>
    </row>
    <row r="404" spans="1:7">
      <c r="A404" s="28" t="s">
        <v>47</v>
      </c>
      <c r="B404" s="29">
        <v>45593</v>
      </c>
      <c r="C404" s="30">
        <v>4043</v>
      </c>
      <c r="D404" s="3" t="s">
        <v>685</v>
      </c>
      <c r="E404" s="6" t="s">
        <v>237</v>
      </c>
      <c r="F404" s="30">
        <v>148000</v>
      </c>
      <c r="G404" s="6" t="s">
        <v>22</v>
      </c>
    </row>
    <row r="405" spans="1:7">
      <c r="A405" s="28" t="s">
        <v>47</v>
      </c>
      <c r="B405" s="29">
        <v>45583</v>
      </c>
      <c r="C405" s="30">
        <v>4055</v>
      </c>
      <c r="D405" s="3" t="s">
        <v>687</v>
      </c>
      <c r="E405" s="6" t="s">
        <v>237</v>
      </c>
      <c r="F405" s="30">
        <v>562500</v>
      </c>
      <c r="G405" s="6" t="s">
        <v>19</v>
      </c>
    </row>
    <row r="406" spans="1:7" ht="30">
      <c r="A406" s="28" t="s">
        <v>47</v>
      </c>
      <c r="B406" s="29">
        <v>45594</v>
      </c>
      <c r="C406" s="30">
        <v>4056</v>
      </c>
      <c r="D406" s="3" t="s">
        <v>688</v>
      </c>
      <c r="E406" s="6" t="s">
        <v>237</v>
      </c>
      <c r="F406" s="30">
        <v>760000</v>
      </c>
      <c r="G406" s="6" t="s">
        <v>19</v>
      </c>
    </row>
    <row r="407" spans="1:7">
      <c r="A407" s="28" t="s">
        <v>47</v>
      </c>
      <c r="B407" s="29">
        <v>45580</v>
      </c>
      <c r="C407" s="30">
        <v>4057</v>
      </c>
      <c r="D407" s="3" t="s">
        <v>689</v>
      </c>
      <c r="E407" s="6" t="s">
        <v>237</v>
      </c>
      <c r="F407" s="30">
        <v>475000</v>
      </c>
      <c r="G407" s="6" t="s">
        <v>19</v>
      </c>
    </row>
    <row r="408" spans="1:7">
      <c r="A408" s="28" t="s">
        <v>47</v>
      </c>
      <c r="B408" s="29">
        <v>45594</v>
      </c>
      <c r="C408" s="30">
        <v>4059</v>
      </c>
      <c r="D408" s="3" t="s">
        <v>690</v>
      </c>
      <c r="E408" s="6" t="s">
        <v>237</v>
      </c>
      <c r="F408" s="30">
        <v>61200</v>
      </c>
      <c r="G408" s="6" t="s">
        <v>19</v>
      </c>
    </row>
    <row r="409" spans="1:7">
      <c r="A409" s="28" t="s">
        <v>47</v>
      </c>
      <c r="B409" s="29">
        <v>45594</v>
      </c>
      <c r="C409" s="30">
        <v>4062</v>
      </c>
      <c r="D409" s="3" t="s">
        <v>691</v>
      </c>
      <c r="E409" s="6" t="s">
        <v>237</v>
      </c>
      <c r="F409" s="30">
        <v>585000</v>
      </c>
      <c r="G409" s="6" t="s">
        <v>19</v>
      </c>
    </row>
    <row r="410" spans="1:7" ht="30">
      <c r="A410" s="28" t="s">
        <v>47</v>
      </c>
      <c r="B410" s="29">
        <v>45581</v>
      </c>
      <c r="C410" s="30">
        <v>4063</v>
      </c>
      <c r="D410" s="3" t="s">
        <v>692</v>
      </c>
      <c r="E410" s="6" t="s">
        <v>237</v>
      </c>
      <c r="F410" s="30">
        <v>600000</v>
      </c>
      <c r="G410" s="6" t="s">
        <v>19</v>
      </c>
    </row>
    <row r="411" spans="1:7" ht="30">
      <c r="A411" s="28" t="s">
        <v>47</v>
      </c>
      <c r="B411" s="29">
        <v>45594</v>
      </c>
      <c r="C411" s="30">
        <v>4064</v>
      </c>
      <c r="D411" s="3" t="s">
        <v>693</v>
      </c>
      <c r="E411" s="6" t="s">
        <v>237</v>
      </c>
      <c r="F411" s="30">
        <v>780000</v>
      </c>
      <c r="G411" s="6" t="s">
        <v>19</v>
      </c>
    </row>
    <row r="412" spans="1:7">
      <c r="A412" s="28" t="s">
        <v>47</v>
      </c>
      <c r="B412" s="29">
        <v>45595</v>
      </c>
      <c r="C412" s="30">
        <v>4075</v>
      </c>
      <c r="D412" s="3" t="s">
        <v>694</v>
      </c>
      <c r="E412" s="6" t="s">
        <v>237</v>
      </c>
      <c r="F412" s="30">
        <v>125800</v>
      </c>
      <c r="G412" s="6" t="s">
        <v>13</v>
      </c>
    </row>
    <row r="413" spans="1:7">
      <c r="A413" s="28" t="s">
        <v>47</v>
      </c>
      <c r="B413" s="29">
        <v>45595</v>
      </c>
      <c r="C413" s="30">
        <v>4078</v>
      </c>
      <c r="D413" s="3" t="s">
        <v>700</v>
      </c>
      <c r="E413" s="6" t="s">
        <v>237</v>
      </c>
      <c r="F413" s="30">
        <v>28800</v>
      </c>
      <c r="G413" s="6" t="s">
        <v>21</v>
      </c>
    </row>
    <row r="414" spans="1:7">
      <c r="A414" s="28" t="s">
        <v>47</v>
      </c>
      <c r="B414" s="29">
        <v>45595</v>
      </c>
      <c r="C414" s="30">
        <v>4079</v>
      </c>
      <c r="D414" s="3" t="s">
        <v>701</v>
      </c>
      <c r="E414" s="6" t="s">
        <v>237</v>
      </c>
      <c r="F414" s="30">
        <v>27000</v>
      </c>
      <c r="G414" s="6" t="s">
        <v>21</v>
      </c>
    </row>
    <row r="415" spans="1:7">
      <c r="A415" s="28" t="s">
        <v>47</v>
      </c>
      <c r="B415" s="29">
        <v>45595</v>
      </c>
      <c r="C415" s="30">
        <v>4080</v>
      </c>
      <c r="D415" s="3" t="s">
        <v>702</v>
      </c>
      <c r="E415" s="6" t="s">
        <v>237</v>
      </c>
      <c r="F415" s="30">
        <v>28400</v>
      </c>
      <c r="G415" s="6" t="s">
        <v>21</v>
      </c>
    </row>
    <row r="416" spans="1:7">
      <c r="A416" s="28" t="s">
        <v>47</v>
      </c>
      <c r="B416" s="29">
        <v>45595</v>
      </c>
      <c r="C416" s="30">
        <v>4081</v>
      </c>
      <c r="D416" s="3" t="s">
        <v>703</v>
      </c>
      <c r="E416" s="6" t="s">
        <v>237</v>
      </c>
      <c r="F416" s="30">
        <v>28200</v>
      </c>
      <c r="G416" s="6" t="s">
        <v>21</v>
      </c>
    </row>
    <row r="417" spans="1:7">
      <c r="A417" s="28" t="s">
        <v>47</v>
      </c>
      <c r="B417" s="29">
        <v>45595</v>
      </c>
      <c r="C417" s="30">
        <v>4082</v>
      </c>
      <c r="D417" s="3" t="s">
        <v>704</v>
      </c>
      <c r="E417" s="6" t="s">
        <v>237</v>
      </c>
      <c r="F417" s="30">
        <v>23400</v>
      </c>
      <c r="G417" s="6" t="s">
        <v>21</v>
      </c>
    </row>
    <row r="418" spans="1:7">
      <c r="A418" s="28" t="s">
        <v>47</v>
      </c>
      <c r="B418" s="29">
        <v>45595</v>
      </c>
      <c r="C418" s="30">
        <v>4083</v>
      </c>
      <c r="D418" s="3" t="s">
        <v>705</v>
      </c>
      <c r="E418" s="6" t="s">
        <v>237</v>
      </c>
      <c r="F418" s="30">
        <v>151220</v>
      </c>
      <c r="G418" s="6" t="s">
        <v>22</v>
      </c>
    </row>
    <row r="419" spans="1:7">
      <c r="A419" s="28" t="s">
        <v>47</v>
      </c>
      <c r="B419" s="29">
        <v>45596</v>
      </c>
      <c r="C419" s="30">
        <v>4095</v>
      </c>
      <c r="D419" s="3" t="s">
        <v>706</v>
      </c>
      <c r="E419" s="6" t="s">
        <v>53</v>
      </c>
      <c r="F419" s="30">
        <v>360000</v>
      </c>
      <c r="G419" s="6" t="s">
        <v>16</v>
      </c>
    </row>
    <row r="420" spans="1:7">
      <c r="A420" s="28" t="s">
        <v>47</v>
      </c>
      <c r="B420" s="29">
        <v>45580</v>
      </c>
      <c r="C420" s="30">
        <v>4101</v>
      </c>
      <c r="D420" s="3" t="s">
        <v>707</v>
      </c>
      <c r="E420" s="6" t="s">
        <v>237</v>
      </c>
      <c r="F420" s="30">
        <v>387500</v>
      </c>
      <c r="G420" s="6" t="s">
        <v>19</v>
      </c>
    </row>
    <row r="421" spans="1:7">
      <c r="A421" s="28" t="s">
        <v>47</v>
      </c>
      <c r="B421" s="29">
        <v>45580</v>
      </c>
      <c r="C421" s="30">
        <v>4102</v>
      </c>
      <c r="D421" s="3" t="s">
        <v>708</v>
      </c>
      <c r="E421" s="6" t="s">
        <v>237</v>
      </c>
      <c r="F421" s="30">
        <v>425000</v>
      </c>
      <c r="G421" s="6" t="s">
        <v>19</v>
      </c>
    </row>
    <row r="422" spans="1:7">
      <c r="A422" s="28" t="s">
        <v>47</v>
      </c>
      <c r="B422" s="29">
        <v>45597</v>
      </c>
      <c r="C422" s="30">
        <v>4111</v>
      </c>
      <c r="D422" s="3" t="s">
        <v>709</v>
      </c>
      <c r="E422" s="6" t="s">
        <v>249</v>
      </c>
      <c r="F422" s="30">
        <v>600000</v>
      </c>
      <c r="G422" s="6" t="s">
        <v>5</v>
      </c>
    </row>
    <row r="423" spans="1:7">
      <c r="A423" s="28" t="s">
        <v>47</v>
      </c>
      <c r="B423" s="29">
        <v>45600</v>
      </c>
      <c r="C423" s="30">
        <v>4129</v>
      </c>
      <c r="D423" s="3" t="s">
        <v>710</v>
      </c>
      <c r="E423" s="6" t="s">
        <v>239</v>
      </c>
      <c r="F423" s="30">
        <v>250540</v>
      </c>
      <c r="G423" s="6" t="s">
        <v>9</v>
      </c>
    </row>
    <row r="424" spans="1:7">
      <c r="A424" s="28" t="s">
        <v>47</v>
      </c>
      <c r="B424" s="29">
        <v>45600</v>
      </c>
      <c r="C424" s="30">
        <v>4131</v>
      </c>
      <c r="D424" s="3" t="s">
        <v>711</v>
      </c>
      <c r="E424" s="6" t="s">
        <v>237</v>
      </c>
      <c r="F424" s="30">
        <v>208848</v>
      </c>
      <c r="G424" s="6" t="s">
        <v>19</v>
      </c>
    </row>
    <row r="425" spans="1:7">
      <c r="A425" s="28" t="s">
        <v>47</v>
      </c>
      <c r="B425" s="29">
        <v>45580</v>
      </c>
      <c r="C425" s="30">
        <v>4134</v>
      </c>
      <c r="D425" s="3" t="s">
        <v>712</v>
      </c>
      <c r="E425" s="6" t="s">
        <v>237</v>
      </c>
      <c r="F425" s="30">
        <v>825000</v>
      </c>
      <c r="G425" s="6" t="s">
        <v>19</v>
      </c>
    </row>
    <row r="426" spans="1:7" ht="30">
      <c r="A426" s="28" t="s">
        <v>47</v>
      </c>
      <c r="B426" s="29">
        <v>45600</v>
      </c>
      <c r="C426" s="30">
        <v>4135</v>
      </c>
      <c r="D426" s="3" t="s">
        <v>713</v>
      </c>
      <c r="E426" s="6" t="s">
        <v>237</v>
      </c>
      <c r="F426" s="30">
        <v>1347700</v>
      </c>
      <c r="G426" s="6" t="s">
        <v>19</v>
      </c>
    </row>
    <row r="427" spans="1:7">
      <c r="A427" s="28" t="s">
        <v>47</v>
      </c>
      <c r="B427" s="29">
        <v>45600</v>
      </c>
      <c r="C427" s="30">
        <v>4138</v>
      </c>
      <c r="D427" s="3" t="s">
        <v>714</v>
      </c>
      <c r="E427" s="6" t="s">
        <v>237</v>
      </c>
      <c r="F427" s="30">
        <v>4000</v>
      </c>
      <c r="G427" s="6" t="s">
        <v>10</v>
      </c>
    </row>
    <row r="428" spans="1:7">
      <c r="A428" s="28" t="s">
        <v>47</v>
      </c>
      <c r="B428" s="29">
        <v>45600</v>
      </c>
      <c r="C428" s="30">
        <v>4139</v>
      </c>
      <c r="D428" s="3" t="s">
        <v>715</v>
      </c>
      <c r="E428" s="6" t="s">
        <v>237</v>
      </c>
      <c r="F428" s="30">
        <v>133493</v>
      </c>
      <c r="G428" s="6" t="s">
        <v>13</v>
      </c>
    </row>
    <row r="429" spans="1:7">
      <c r="A429" s="28" t="s">
        <v>47</v>
      </c>
      <c r="B429" s="29">
        <v>45600</v>
      </c>
      <c r="C429" s="30">
        <v>4142</v>
      </c>
      <c r="D429" s="3" t="s">
        <v>716</v>
      </c>
      <c r="E429" s="6" t="s">
        <v>237</v>
      </c>
      <c r="F429" s="30">
        <v>677700</v>
      </c>
      <c r="G429" s="6" t="s">
        <v>19</v>
      </c>
    </row>
    <row r="430" spans="1:7">
      <c r="A430" s="28" t="s">
        <v>47</v>
      </c>
      <c r="B430" s="29">
        <v>45600</v>
      </c>
      <c r="C430" s="30">
        <v>4143</v>
      </c>
      <c r="D430" s="3" t="s">
        <v>717</v>
      </c>
      <c r="E430" s="6" t="s">
        <v>237</v>
      </c>
      <c r="F430" s="30">
        <v>712100</v>
      </c>
      <c r="G430" s="6" t="s">
        <v>19</v>
      </c>
    </row>
    <row r="431" spans="1:7">
      <c r="A431" s="28" t="s">
        <v>47</v>
      </c>
      <c r="B431" s="29">
        <v>45601</v>
      </c>
      <c r="C431" s="30">
        <v>4165</v>
      </c>
      <c r="D431" s="3" t="s">
        <v>718</v>
      </c>
      <c r="E431" s="6" t="s">
        <v>237</v>
      </c>
      <c r="F431" s="30">
        <v>10000000</v>
      </c>
      <c r="G431" s="6" t="s">
        <v>6</v>
      </c>
    </row>
    <row r="432" spans="1:7" ht="30">
      <c r="A432" s="28" t="s">
        <v>47</v>
      </c>
      <c r="B432" s="29">
        <v>45590</v>
      </c>
      <c r="C432" s="30">
        <v>4167</v>
      </c>
      <c r="D432" s="3" t="s">
        <v>719</v>
      </c>
      <c r="E432" s="6" t="s">
        <v>237</v>
      </c>
      <c r="F432" s="30">
        <v>225000</v>
      </c>
      <c r="G432" s="6" t="s">
        <v>19</v>
      </c>
    </row>
    <row r="433" spans="1:7">
      <c r="A433" s="28" t="s">
        <v>47</v>
      </c>
      <c r="B433" s="29">
        <v>45601</v>
      </c>
      <c r="C433" s="30">
        <v>4188</v>
      </c>
      <c r="D433" s="3" t="s">
        <v>721</v>
      </c>
      <c r="E433" s="6" t="s">
        <v>237</v>
      </c>
      <c r="F433" s="30">
        <v>206500</v>
      </c>
      <c r="G433" s="6" t="s">
        <v>22</v>
      </c>
    </row>
    <row r="434" spans="1:7">
      <c r="A434" s="28" t="s">
        <v>47</v>
      </c>
      <c r="B434" s="29">
        <v>45601</v>
      </c>
      <c r="C434" s="30">
        <v>4189</v>
      </c>
      <c r="D434" s="3" t="s">
        <v>722</v>
      </c>
      <c r="E434" s="6" t="s">
        <v>237</v>
      </c>
      <c r="F434" s="30">
        <v>100000</v>
      </c>
      <c r="G434" s="6" t="s">
        <v>22</v>
      </c>
    </row>
    <row r="435" spans="1:7">
      <c r="A435" s="28" t="s">
        <v>47</v>
      </c>
      <c r="B435" s="29">
        <v>45601</v>
      </c>
      <c r="C435" s="30">
        <v>4193</v>
      </c>
      <c r="D435" s="3" t="s">
        <v>725</v>
      </c>
      <c r="E435" s="6" t="s">
        <v>237</v>
      </c>
      <c r="F435" s="30">
        <v>240000</v>
      </c>
      <c r="G435" s="6" t="s">
        <v>22</v>
      </c>
    </row>
    <row r="436" spans="1:7">
      <c r="A436" s="28" t="s">
        <v>47</v>
      </c>
      <c r="B436" s="29">
        <v>45601</v>
      </c>
      <c r="C436" s="30">
        <v>4195</v>
      </c>
      <c r="D436" s="3" t="s">
        <v>726</v>
      </c>
      <c r="E436" s="6" t="s">
        <v>237</v>
      </c>
      <c r="F436" s="30">
        <v>288930</v>
      </c>
      <c r="G436" s="6" t="s">
        <v>21</v>
      </c>
    </row>
    <row r="437" spans="1:7">
      <c r="A437" s="28" t="s">
        <v>47</v>
      </c>
      <c r="B437" s="29">
        <v>45601</v>
      </c>
      <c r="C437" s="30">
        <v>4196</v>
      </c>
      <c r="D437" s="3" t="s">
        <v>727</v>
      </c>
      <c r="E437" s="6" t="s">
        <v>237</v>
      </c>
      <c r="F437" s="30">
        <v>26010</v>
      </c>
      <c r="G437" s="6" t="s">
        <v>21</v>
      </c>
    </row>
    <row r="438" spans="1:7">
      <c r="A438" s="28" t="s">
        <v>47</v>
      </c>
      <c r="B438" s="29">
        <v>45601</v>
      </c>
      <c r="C438" s="30">
        <v>4197</v>
      </c>
      <c r="D438" s="3" t="s">
        <v>728</v>
      </c>
      <c r="E438" s="6" t="s">
        <v>237</v>
      </c>
      <c r="F438" s="30">
        <v>30790</v>
      </c>
      <c r="G438" s="6" t="s">
        <v>21</v>
      </c>
    </row>
    <row r="439" spans="1:7" ht="30">
      <c r="A439" s="28" t="s">
        <v>47</v>
      </c>
      <c r="B439" s="29">
        <v>45601</v>
      </c>
      <c r="C439" s="30">
        <v>4199</v>
      </c>
      <c r="D439" s="3" t="s">
        <v>729</v>
      </c>
      <c r="E439" s="6" t="s">
        <v>237</v>
      </c>
      <c r="F439" s="30">
        <v>195000</v>
      </c>
      <c r="G439" s="6" t="s">
        <v>19</v>
      </c>
    </row>
    <row r="440" spans="1:7">
      <c r="A440" s="28" t="s">
        <v>47</v>
      </c>
      <c r="B440" s="29">
        <v>45601</v>
      </c>
      <c r="C440" s="30">
        <v>4200</v>
      </c>
      <c r="D440" s="3" t="s">
        <v>730</v>
      </c>
      <c r="E440" s="6" t="s">
        <v>237</v>
      </c>
      <c r="F440" s="30">
        <v>10000</v>
      </c>
      <c r="G440" s="6" t="s">
        <v>9</v>
      </c>
    </row>
    <row r="441" spans="1:7">
      <c r="A441" s="28" t="s">
        <v>47</v>
      </c>
      <c r="B441" s="29">
        <v>45602</v>
      </c>
      <c r="C441" s="30">
        <v>4205</v>
      </c>
      <c r="D441" s="3" t="s">
        <v>731</v>
      </c>
      <c r="E441" s="6" t="s">
        <v>667</v>
      </c>
      <c r="F441" s="30">
        <v>720880</v>
      </c>
      <c r="G441" s="6" t="s">
        <v>15</v>
      </c>
    </row>
    <row r="442" spans="1:7">
      <c r="A442" s="28" t="s">
        <v>47</v>
      </c>
      <c r="B442" s="29">
        <v>45582</v>
      </c>
      <c r="C442" s="30">
        <v>4220</v>
      </c>
      <c r="D442" s="3" t="s">
        <v>732</v>
      </c>
      <c r="E442" s="6" t="s">
        <v>237</v>
      </c>
      <c r="F442" s="30">
        <v>37500</v>
      </c>
      <c r="G442" s="6" t="s">
        <v>19</v>
      </c>
    </row>
    <row r="443" spans="1:7">
      <c r="A443" s="28" t="s">
        <v>47</v>
      </c>
      <c r="B443" s="29">
        <v>45602</v>
      </c>
      <c r="C443" s="30">
        <v>4222</v>
      </c>
      <c r="D443" s="3" t="s">
        <v>733</v>
      </c>
      <c r="E443" s="6" t="s">
        <v>237</v>
      </c>
      <c r="F443" s="30">
        <v>44000</v>
      </c>
      <c r="G443" s="6" t="s">
        <v>19</v>
      </c>
    </row>
    <row r="444" spans="1:7" ht="30">
      <c r="A444" s="28" t="s">
        <v>47</v>
      </c>
      <c r="B444" s="29">
        <v>45602</v>
      </c>
      <c r="C444" s="30">
        <v>4226</v>
      </c>
      <c r="D444" s="3" t="s">
        <v>734</v>
      </c>
      <c r="E444" s="6" t="s">
        <v>239</v>
      </c>
      <c r="F444" s="30">
        <v>56302400</v>
      </c>
      <c r="G444" s="6" t="s">
        <v>3</v>
      </c>
    </row>
    <row r="445" spans="1:7">
      <c r="A445" s="28" t="s">
        <v>47</v>
      </c>
      <c r="B445" s="29">
        <v>45602</v>
      </c>
      <c r="C445" s="30">
        <v>4243</v>
      </c>
      <c r="D445" s="3" t="s">
        <v>735</v>
      </c>
      <c r="E445" s="6" t="s">
        <v>237</v>
      </c>
      <c r="F445" s="30">
        <v>54880</v>
      </c>
      <c r="G445" s="6" t="s">
        <v>22</v>
      </c>
    </row>
    <row r="446" spans="1:7">
      <c r="A446" s="28" t="s">
        <v>47</v>
      </c>
      <c r="B446" s="29">
        <v>45602</v>
      </c>
      <c r="C446" s="30">
        <v>4253</v>
      </c>
      <c r="D446" s="3" t="s">
        <v>736</v>
      </c>
      <c r="E446" s="6" t="s">
        <v>239</v>
      </c>
      <c r="F446" s="30">
        <v>6169884</v>
      </c>
      <c r="G446" s="6" t="s">
        <v>1043</v>
      </c>
    </row>
    <row r="447" spans="1:7">
      <c r="A447" s="28" t="s">
        <v>47</v>
      </c>
      <c r="B447" s="29">
        <v>45593</v>
      </c>
      <c r="C447" s="30">
        <v>4258</v>
      </c>
      <c r="D447" s="3" t="s">
        <v>739</v>
      </c>
      <c r="E447" s="6" t="s">
        <v>237</v>
      </c>
      <c r="F447" s="30">
        <v>60000</v>
      </c>
      <c r="G447" s="6" t="s">
        <v>19</v>
      </c>
    </row>
    <row r="448" spans="1:7">
      <c r="A448" s="28" t="s">
        <v>47</v>
      </c>
      <c r="B448" s="29">
        <v>45593</v>
      </c>
      <c r="C448" s="30">
        <v>4259</v>
      </c>
      <c r="D448" s="3" t="s">
        <v>740</v>
      </c>
      <c r="E448" s="6" t="s">
        <v>237</v>
      </c>
      <c r="F448" s="30">
        <v>60000</v>
      </c>
      <c r="G448" s="6" t="s">
        <v>19</v>
      </c>
    </row>
    <row r="449" spans="1:7">
      <c r="A449" s="28" t="s">
        <v>47</v>
      </c>
      <c r="B449" s="29">
        <v>45603</v>
      </c>
      <c r="C449" s="30">
        <v>4272</v>
      </c>
      <c r="D449" s="3" t="s">
        <v>741</v>
      </c>
      <c r="E449" s="6" t="s">
        <v>237</v>
      </c>
      <c r="F449" s="30">
        <v>189000</v>
      </c>
      <c r="G449" s="6" t="s">
        <v>14</v>
      </c>
    </row>
    <row r="450" spans="1:7">
      <c r="A450" s="28" t="s">
        <v>47</v>
      </c>
      <c r="B450" s="29">
        <v>45603</v>
      </c>
      <c r="C450" s="30">
        <v>4281</v>
      </c>
      <c r="D450" s="3" t="s">
        <v>716</v>
      </c>
      <c r="E450" s="6" t="s">
        <v>237</v>
      </c>
      <c r="F450" s="30">
        <v>612700</v>
      </c>
      <c r="G450" s="6" t="s">
        <v>19</v>
      </c>
    </row>
    <row r="451" spans="1:7">
      <c r="A451" s="28" t="s">
        <v>47</v>
      </c>
      <c r="B451" s="29">
        <v>45607</v>
      </c>
      <c r="C451" s="30">
        <v>4349</v>
      </c>
      <c r="D451" s="3" t="s">
        <v>744</v>
      </c>
      <c r="E451" s="6" t="s">
        <v>667</v>
      </c>
      <c r="F451" s="30">
        <v>1363200</v>
      </c>
      <c r="G451" s="6" t="s">
        <v>16</v>
      </c>
    </row>
    <row r="452" spans="1:7">
      <c r="A452" s="28" t="s">
        <v>47</v>
      </c>
      <c r="B452" s="29">
        <v>45610</v>
      </c>
      <c r="C452" s="30">
        <v>4381</v>
      </c>
      <c r="D452" s="3" t="s">
        <v>745</v>
      </c>
      <c r="E452" s="6" t="s">
        <v>237</v>
      </c>
      <c r="F452" s="30">
        <v>326700</v>
      </c>
      <c r="G452" s="6" t="s">
        <v>13</v>
      </c>
    </row>
    <row r="453" spans="1:7">
      <c r="A453" s="28" t="s">
        <v>47</v>
      </c>
      <c r="B453" s="29">
        <v>45610</v>
      </c>
      <c r="C453" s="30">
        <v>4382</v>
      </c>
      <c r="D453" s="3" t="s">
        <v>746</v>
      </c>
      <c r="E453" s="6" t="s">
        <v>237</v>
      </c>
      <c r="F453" s="30">
        <v>528000</v>
      </c>
      <c r="G453" s="6" t="s">
        <v>13</v>
      </c>
    </row>
    <row r="454" spans="1:7">
      <c r="A454" s="28" t="s">
        <v>47</v>
      </c>
      <c r="B454" s="29">
        <v>45610</v>
      </c>
      <c r="C454" s="30">
        <v>4383</v>
      </c>
      <c r="D454" s="3" t="s">
        <v>747</v>
      </c>
      <c r="E454" s="6" t="s">
        <v>237</v>
      </c>
      <c r="F454" s="30">
        <v>23600</v>
      </c>
      <c r="G454" s="6" t="s">
        <v>5</v>
      </c>
    </row>
    <row r="455" spans="1:7">
      <c r="A455" s="28" t="s">
        <v>47</v>
      </c>
      <c r="B455" s="29">
        <v>45611</v>
      </c>
      <c r="C455" s="30">
        <v>4399</v>
      </c>
      <c r="D455" s="3" t="s">
        <v>749</v>
      </c>
      <c r="E455" s="6" t="s">
        <v>249</v>
      </c>
      <c r="F455" s="30">
        <v>35700</v>
      </c>
      <c r="G455" s="6" t="s">
        <v>21</v>
      </c>
    </row>
    <row r="456" spans="1:7">
      <c r="A456" s="28" t="s">
        <v>47</v>
      </c>
      <c r="B456" s="29">
        <v>45603</v>
      </c>
      <c r="C456" s="30">
        <v>4424</v>
      </c>
      <c r="D456" s="3" t="s">
        <v>750</v>
      </c>
      <c r="E456" s="6" t="s">
        <v>237</v>
      </c>
      <c r="F456" s="30">
        <v>150000</v>
      </c>
      <c r="G456" s="6" t="s">
        <v>19</v>
      </c>
    </row>
    <row r="457" spans="1:7">
      <c r="A457" s="28" t="s">
        <v>47</v>
      </c>
      <c r="B457" s="29">
        <v>45603</v>
      </c>
      <c r="C457" s="30">
        <v>4425</v>
      </c>
      <c r="D457" s="3" t="s">
        <v>751</v>
      </c>
      <c r="E457" s="6" t="s">
        <v>237</v>
      </c>
      <c r="F457" s="30">
        <v>150000</v>
      </c>
      <c r="G457" s="6" t="s">
        <v>19</v>
      </c>
    </row>
    <row r="458" spans="1:7">
      <c r="A458" s="28" t="s">
        <v>47</v>
      </c>
      <c r="B458" s="29">
        <v>45603</v>
      </c>
      <c r="C458" s="30">
        <v>4428</v>
      </c>
      <c r="D458" s="3" t="s">
        <v>752</v>
      </c>
      <c r="E458" s="6" t="s">
        <v>237</v>
      </c>
      <c r="F458" s="30">
        <v>150000</v>
      </c>
      <c r="G458" s="6" t="s">
        <v>19</v>
      </c>
    </row>
    <row r="459" spans="1:7">
      <c r="A459" s="28" t="s">
        <v>47</v>
      </c>
      <c r="B459" s="29">
        <v>45607</v>
      </c>
      <c r="C459" s="30">
        <v>4430</v>
      </c>
      <c r="D459" s="3" t="s">
        <v>753</v>
      </c>
      <c r="E459" s="6" t="s">
        <v>237</v>
      </c>
      <c r="F459" s="30">
        <v>150000</v>
      </c>
      <c r="G459" s="6" t="s">
        <v>19</v>
      </c>
    </row>
    <row r="460" spans="1:7">
      <c r="A460" s="28" t="s">
        <v>47</v>
      </c>
      <c r="B460" s="29">
        <v>45614</v>
      </c>
      <c r="C460" s="30">
        <v>4438</v>
      </c>
      <c r="D460" s="3" t="s">
        <v>754</v>
      </c>
      <c r="E460" s="6" t="s">
        <v>237</v>
      </c>
      <c r="F460" s="30">
        <v>496490</v>
      </c>
      <c r="G460" s="6" t="s">
        <v>7</v>
      </c>
    </row>
    <row r="461" spans="1:7">
      <c r="A461" s="28" t="s">
        <v>47</v>
      </c>
      <c r="B461" s="29">
        <v>45608</v>
      </c>
      <c r="C461" s="30">
        <v>4458</v>
      </c>
      <c r="D461" s="3" t="s">
        <v>755</v>
      </c>
      <c r="E461" s="6" t="s">
        <v>249</v>
      </c>
      <c r="F461" s="30">
        <v>571584</v>
      </c>
      <c r="G461" s="6" t="s">
        <v>20</v>
      </c>
    </row>
    <row r="462" spans="1:7">
      <c r="A462" s="28" t="s">
        <v>47</v>
      </c>
      <c r="B462" s="29">
        <v>45616</v>
      </c>
      <c r="C462" s="30">
        <v>4472</v>
      </c>
      <c r="D462" s="3" t="s">
        <v>756</v>
      </c>
      <c r="E462" s="6" t="s">
        <v>249</v>
      </c>
      <c r="F462" s="30">
        <v>165000</v>
      </c>
      <c r="G462" s="6" t="s">
        <v>22</v>
      </c>
    </row>
    <row r="463" spans="1:7">
      <c r="A463" s="28" t="s">
        <v>47</v>
      </c>
      <c r="B463" s="29">
        <v>45616</v>
      </c>
      <c r="C463" s="30">
        <v>4477</v>
      </c>
      <c r="D463" s="3" t="s">
        <v>757</v>
      </c>
      <c r="E463" s="6" t="s">
        <v>249</v>
      </c>
      <c r="F463" s="30">
        <v>192500</v>
      </c>
      <c r="G463" s="6" t="s">
        <v>22</v>
      </c>
    </row>
    <row r="464" spans="1:7">
      <c r="A464" s="28" t="s">
        <v>47</v>
      </c>
      <c r="B464" s="29">
        <v>45617</v>
      </c>
      <c r="C464" s="30">
        <v>4485</v>
      </c>
      <c r="D464" s="3" t="s">
        <v>758</v>
      </c>
      <c r="E464" s="6" t="s">
        <v>249</v>
      </c>
      <c r="F464" s="30">
        <v>571584</v>
      </c>
      <c r="G464" s="6" t="s">
        <v>20</v>
      </c>
    </row>
    <row r="465" spans="1:7" ht="30">
      <c r="A465" s="28" t="s">
        <v>47</v>
      </c>
      <c r="B465" s="29">
        <v>45608</v>
      </c>
      <c r="C465" s="30">
        <v>4509</v>
      </c>
      <c r="D465" s="3" t="s">
        <v>759</v>
      </c>
      <c r="E465" s="6" t="s">
        <v>249</v>
      </c>
      <c r="F465" s="30">
        <v>3144696</v>
      </c>
      <c r="G465" s="6" t="s">
        <v>20</v>
      </c>
    </row>
    <row r="466" spans="1:7">
      <c r="A466" s="28" t="s">
        <v>47</v>
      </c>
      <c r="B466" s="29">
        <v>45611</v>
      </c>
      <c r="C466" s="30">
        <v>4547</v>
      </c>
      <c r="D466" s="3" t="s">
        <v>760</v>
      </c>
      <c r="E466" s="6" t="s">
        <v>237</v>
      </c>
      <c r="F466" s="30">
        <v>100000</v>
      </c>
      <c r="G466" s="6" t="s">
        <v>19</v>
      </c>
    </row>
    <row r="467" spans="1:7">
      <c r="A467" s="28" t="s">
        <v>47</v>
      </c>
      <c r="B467" s="29">
        <v>45610</v>
      </c>
      <c r="C467" s="30">
        <v>4548</v>
      </c>
      <c r="D467" s="3" t="s">
        <v>761</v>
      </c>
      <c r="E467" s="6" t="s">
        <v>237</v>
      </c>
      <c r="F467" s="30">
        <v>375000</v>
      </c>
      <c r="G467" s="6" t="s">
        <v>19</v>
      </c>
    </row>
    <row r="468" spans="1:7" ht="30">
      <c r="A468" s="28" t="s">
        <v>47</v>
      </c>
      <c r="B468" s="29">
        <v>45622</v>
      </c>
      <c r="C468" s="30">
        <v>4552</v>
      </c>
      <c r="D468" s="3" t="s">
        <v>762</v>
      </c>
      <c r="E468" s="6" t="s">
        <v>237</v>
      </c>
      <c r="F468" s="30">
        <v>320000</v>
      </c>
      <c r="G468" s="6" t="s">
        <v>19</v>
      </c>
    </row>
    <row r="469" spans="1:7">
      <c r="A469" s="28" t="s">
        <v>47</v>
      </c>
      <c r="B469" s="29">
        <v>45611</v>
      </c>
      <c r="C469" s="30">
        <v>4553</v>
      </c>
      <c r="D469" s="3" t="s">
        <v>763</v>
      </c>
      <c r="E469" s="6" t="s">
        <v>237</v>
      </c>
      <c r="F469" s="30">
        <v>50000</v>
      </c>
      <c r="G469" s="6" t="s">
        <v>19</v>
      </c>
    </row>
    <row r="470" spans="1:7">
      <c r="A470" s="28" t="s">
        <v>47</v>
      </c>
      <c r="B470" s="29">
        <v>45622</v>
      </c>
      <c r="C470" s="30">
        <v>4554</v>
      </c>
      <c r="D470" s="3" t="s">
        <v>764</v>
      </c>
      <c r="E470" s="6" t="s">
        <v>237</v>
      </c>
      <c r="F470" s="30">
        <v>37000</v>
      </c>
      <c r="G470" s="6" t="s">
        <v>19</v>
      </c>
    </row>
    <row r="471" spans="1:7">
      <c r="A471" s="28" t="s">
        <v>47</v>
      </c>
      <c r="B471" s="29">
        <v>45614</v>
      </c>
      <c r="C471" s="30">
        <v>4555</v>
      </c>
      <c r="D471" s="3" t="s">
        <v>765</v>
      </c>
      <c r="E471" s="6" t="s">
        <v>237</v>
      </c>
      <c r="F471" s="30">
        <v>150000</v>
      </c>
      <c r="G471" s="6" t="s">
        <v>19</v>
      </c>
    </row>
    <row r="472" spans="1:7">
      <c r="A472" s="28" t="s">
        <v>47</v>
      </c>
      <c r="B472" s="29">
        <v>45622</v>
      </c>
      <c r="C472" s="30">
        <v>4556</v>
      </c>
      <c r="D472" s="3" t="s">
        <v>766</v>
      </c>
      <c r="E472" s="6" t="s">
        <v>237</v>
      </c>
      <c r="F472" s="30">
        <v>140000</v>
      </c>
      <c r="G472" s="6" t="s">
        <v>19</v>
      </c>
    </row>
    <row r="473" spans="1:7">
      <c r="A473" s="28" t="s">
        <v>47</v>
      </c>
      <c r="B473" s="29">
        <v>45622</v>
      </c>
      <c r="C473" s="30">
        <v>4559</v>
      </c>
      <c r="D473" s="3" t="s">
        <v>767</v>
      </c>
      <c r="E473" s="6" t="s">
        <v>237</v>
      </c>
      <c r="F473" s="30">
        <v>44000</v>
      </c>
      <c r="G473" s="6" t="s">
        <v>5</v>
      </c>
    </row>
    <row r="474" spans="1:7">
      <c r="A474" s="28" t="s">
        <v>47</v>
      </c>
      <c r="B474" s="29">
        <v>45622</v>
      </c>
      <c r="C474" s="30">
        <v>4561</v>
      </c>
      <c r="D474" s="3" t="s">
        <v>769</v>
      </c>
      <c r="E474" s="6" t="s">
        <v>237</v>
      </c>
      <c r="F474" s="30">
        <v>47200</v>
      </c>
      <c r="G474" s="6" t="s">
        <v>5</v>
      </c>
    </row>
    <row r="475" spans="1:7">
      <c r="A475" s="28" t="s">
        <v>47</v>
      </c>
      <c r="B475" s="29">
        <v>45622</v>
      </c>
      <c r="C475" s="30">
        <v>4563</v>
      </c>
      <c r="D475" s="3" t="s">
        <v>770</v>
      </c>
      <c r="E475" s="6" t="s">
        <v>237</v>
      </c>
      <c r="F475" s="30">
        <v>490520</v>
      </c>
      <c r="G475" s="6" t="s">
        <v>7</v>
      </c>
    </row>
    <row r="476" spans="1:7">
      <c r="A476" s="28" t="s">
        <v>47</v>
      </c>
      <c r="B476" s="29">
        <v>45622</v>
      </c>
      <c r="C476" s="30">
        <v>4564</v>
      </c>
      <c r="D476" s="3" t="s">
        <v>771</v>
      </c>
      <c r="E476" s="6" t="s">
        <v>237</v>
      </c>
      <c r="F476" s="30">
        <v>663300</v>
      </c>
      <c r="G476" s="6" t="s">
        <v>7</v>
      </c>
    </row>
    <row r="477" spans="1:7">
      <c r="A477" s="28" t="s">
        <v>47</v>
      </c>
      <c r="B477" s="29">
        <v>45622</v>
      </c>
      <c r="C477" s="30">
        <v>4571</v>
      </c>
      <c r="D477" s="3" t="s">
        <v>772</v>
      </c>
      <c r="E477" s="6" t="s">
        <v>237</v>
      </c>
      <c r="F477" s="30">
        <v>12000</v>
      </c>
      <c r="G477" s="6" t="s">
        <v>10</v>
      </c>
    </row>
    <row r="478" spans="1:7">
      <c r="A478" s="28" t="s">
        <v>47</v>
      </c>
      <c r="B478" s="29">
        <v>45628</v>
      </c>
      <c r="C478" s="30">
        <v>4641</v>
      </c>
      <c r="D478" s="3" t="s">
        <v>773</v>
      </c>
      <c r="E478" s="6" t="s">
        <v>53</v>
      </c>
      <c r="F478" s="30">
        <v>360000</v>
      </c>
      <c r="G478" s="6" t="s">
        <v>16</v>
      </c>
    </row>
    <row r="479" spans="1:7">
      <c r="A479" s="28" t="s">
        <v>47</v>
      </c>
      <c r="B479" s="29">
        <v>45628</v>
      </c>
      <c r="C479" s="30">
        <v>4642</v>
      </c>
      <c r="D479" s="3" t="s">
        <v>774</v>
      </c>
      <c r="E479" s="6" t="s">
        <v>249</v>
      </c>
      <c r="F479" s="30">
        <v>295000</v>
      </c>
      <c r="G479" s="6" t="s">
        <v>22</v>
      </c>
    </row>
    <row r="480" spans="1:7">
      <c r="A480" s="28" t="s">
        <v>47</v>
      </c>
      <c r="B480" s="29">
        <v>45628</v>
      </c>
      <c r="C480" s="30">
        <v>4658</v>
      </c>
      <c r="D480" s="3" t="s">
        <v>775</v>
      </c>
      <c r="E480" s="6" t="s">
        <v>249</v>
      </c>
      <c r="F480" s="30">
        <v>235000</v>
      </c>
      <c r="G480" s="6" t="s">
        <v>22</v>
      </c>
    </row>
    <row r="481" spans="1:7">
      <c r="A481" s="28" t="s">
        <v>47</v>
      </c>
      <c r="B481" s="29">
        <v>45628</v>
      </c>
      <c r="C481" s="30">
        <v>4667</v>
      </c>
      <c r="D481" s="3" t="s">
        <v>776</v>
      </c>
      <c r="E481" s="6" t="s">
        <v>249</v>
      </c>
      <c r="F481" s="30">
        <v>248000</v>
      </c>
      <c r="G481" s="6" t="s">
        <v>22</v>
      </c>
    </row>
    <row r="482" spans="1:7">
      <c r="A482" s="28" t="s">
        <v>47</v>
      </c>
      <c r="B482" s="29">
        <v>45629</v>
      </c>
      <c r="C482" s="30">
        <v>4674</v>
      </c>
      <c r="D482" s="3" t="s">
        <v>777</v>
      </c>
      <c r="E482" s="6" t="s">
        <v>237</v>
      </c>
      <c r="F482" s="30">
        <v>125800</v>
      </c>
      <c r="G482" s="6" t="s">
        <v>13</v>
      </c>
    </row>
    <row r="483" spans="1:7">
      <c r="A483" s="28" t="s">
        <v>47</v>
      </c>
      <c r="B483" s="29">
        <v>45629</v>
      </c>
      <c r="C483" s="30">
        <v>4682</v>
      </c>
      <c r="D483" s="3" t="s">
        <v>778</v>
      </c>
      <c r="E483" s="6" t="s">
        <v>239</v>
      </c>
      <c r="F483" s="30">
        <v>261660</v>
      </c>
      <c r="G483" s="6" t="s">
        <v>9</v>
      </c>
    </row>
    <row r="484" spans="1:7">
      <c r="A484" s="28" t="s">
        <v>47</v>
      </c>
      <c r="B484" s="29">
        <v>45629</v>
      </c>
      <c r="C484" s="30">
        <v>4684</v>
      </c>
      <c r="D484" s="3" t="s">
        <v>779</v>
      </c>
      <c r="E484" s="6" t="s">
        <v>249</v>
      </c>
      <c r="F484" s="30">
        <v>600000</v>
      </c>
      <c r="G484" s="6" t="s">
        <v>5</v>
      </c>
    </row>
    <row r="485" spans="1:7">
      <c r="A485" s="28" t="s">
        <v>47</v>
      </c>
      <c r="B485" s="29">
        <v>45629</v>
      </c>
      <c r="C485" s="30">
        <v>4685</v>
      </c>
      <c r="D485" s="3" t="s">
        <v>780</v>
      </c>
      <c r="E485" s="6" t="s">
        <v>249</v>
      </c>
      <c r="F485" s="30">
        <v>10150</v>
      </c>
      <c r="G485" s="6" t="s">
        <v>22</v>
      </c>
    </row>
    <row r="486" spans="1:7">
      <c r="A486" s="28" t="s">
        <v>47</v>
      </c>
      <c r="B486" s="29">
        <v>45629</v>
      </c>
      <c r="C486" s="30">
        <v>4688</v>
      </c>
      <c r="D486" s="3" t="s">
        <v>781</v>
      </c>
      <c r="E486" s="6" t="s">
        <v>237</v>
      </c>
      <c r="F486" s="30">
        <v>139343</v>
      </c>
      <c r="G486" s="6" t="s">
        <v>13</v>
      </c>
    </row>
    <row r="487" spans="1:7">
      <c r="A487" s="28" t="s">
        <v>47</v>
      </c>
      <c r="B487" s="29">
        <v>45629</v>
      </c>
      <c r="C487" s="30">
        <v>4690</v>
      </c>
      <c r="D487" s="3" t="s">
        <v>782</v>
      </c>
      <c r="E487" s="6" t="s">
        <v>237</v>
      </c>
      <c r="F487" s="30">
        <v>4000</v>
      </c>
      <c r="G487" s="6" t="s">
        <v>10</v>
      </c>
    </row>
    <row r="488" spans="1:7">
      <c r="A488" s="28" t="s">
        <v>47</v>
      </c>
      <c r="B488" s="29">
        <v>45629</v>
      </c>
      <c r="C488" s="30">
        <v>4692</v>
      </c>
      <c r="D488" s="3" t="s">
        <v>783</v>
      </c>
      <c r="E488" s="6" t="s">
        <v>237</v>
      </c>
      <c r="F488" s="30">
        <v>1540000</v>
      </c>
      <c r="G488" s="6" t="s">
        <v>6</v>
      </c>
    </row>
    <row r="489" spans="1:7">
      <c r="A489" s="28" t="s">
        <v>47</v>
      </c>
      <c r="B489" s="29">
        <v>45629</v>
      </c>
      <c r="C489" s="30">
        <v>4695</v>
      </c>
      <c r="D489" s="3" t="s">
        <v>784</v>
      </c>
      <c r="E489" s="6" t="s">
        <v>237</v>
      </c>
      <c r="F489" s="30">
        <v>274920</v>
      </c>
      <c r="G489" s="6" t="s">
        <v>7</v>
      </c>
    </row>
    <row r="490" spans="1:7">
      <c r="A490" s="28" t="s">
        <v>47</v>
      </c>
      <c r="B490" s="29">
        <v>45629</v>
      </c>
      <c r="C490" s="30">
        <v>4697</v>
      </c>
      <c r="D490" s="3" t="s">
        <v>785</v>
      </c>
      <c r="E490" s="6" t="s">
        <v>237</v>
      </c>
      <c r="F490" s="30">
        <v>600000</v>
      </c>
      <c r="G490" s="6" t="s">
        <v>5</v>
      </c>
    </row>
    <row r="491" spans="1:7">
      <c r="A491" s="28" t="s">
        <v>47</v>
      </c>
      <c r="B491" s="29">
        <v>45629</v>
      </c>
      <c r="C491" s="30">
        <v>4699</v>
      </c>
      <c r="D491" s="3" t="s">
        <v>786</v>
      </c>
      <c r="E491" s="6" t="s">
        <v>237</v>
      </c>
      <c r="F491" s="30">
        <v>41100</v>
      </c>
      <c r="G491" s="6" t="s">
        <v>21</v>
      </c>
    </row>
    <row r="492" spans="1:7">
      <c r="A492" s="28" t="s">
        <v>47</v>
      </c>
      <c r="B492" s="29">
        <v>45629</v>
      </c>
      <c r="C492" s="30">
        <v>4700</v>
      </c>
      <c r="D492" s="3" t="s">
        <v>787</v>
      </c>
      <c r="E492" s="6" t="s">
        <v>237</v>
      </c>
      <c r="F492" s="30">
        <v>46350</v>
      </c>
      <c r="G492" s="6" t="s">
        <v>21</v>
      </c>
    </row>
    <row r="493" spans="1:7">
      <c r="A493" s="28" t="s">
        <v>47</v>
      </c>
      <c r="B493" s="29">
        <v>45629</v>
      </c>
      <c r="C493" s="30">
        <v>4701</v>
      </c>
      <c r="D493" s="3" t="s">
        <v>788</v>
      </c>
      <c r="E493" s="6" t="s">
        <v>237</v>
      </c>
      <c r="F493" s="30">
        <v>25920</v>
      </c>
      <c r="G493" s="6" t="s">
        <v>21</v>
      </c>
    </row>
    <row r="494" spans="1:7">
      <c r="A494" s="28" t="s">
        <v>47</v>
      </c>
      <c r="B494" s="29">
        <v>45629</v>
      </c>
      <c r="C494" s="30">
        <v>4703</v>
      </c>
      <c r="D494" s="3" t="s">
        <v>789</v>
      </c>
      <c r="E494" s="6" t="s">
        <v>237</v>
      </c>
      <c r="F494" s="30">
        <v>70650</v>
      </c>
      <c r="G494" s="6" t="s">
        <v>21</v>
      </c>
    </row>
    <row r="495" spans="1:7">
      <c r="A495" s="28" t="s">
        <v>47</v>
      </c>
      <c r="B495" s="29">
        <v>45630</v>
      </c>
      <c r="C495" s="30">
        <v>4719</v>
      </c>
      <c r="D495" s="3" t="s">
        <v>790</v>
      </c>
      <c r="E495" s="6" t="s">
        <v>237</v>
      </c>
      <c r="F495" s="30">
        <v>292890</v>
      </c>
      <c r="G495" s="6" t="s">
        <v>21</v>
      </c>
    </row>
    <row r="496" spans="1:7">
      <c r="A496" s="28" t="s">
        <v>47</v>
      </c>
      <c r="B496" s="29">
        <v>45630</v>
      </c>
      <c r="C496" s="30">
        <v>4723</v>
      </c>
      <c r="D496" s="3" t="s">
        <v>791</v>
      </c>
      <c r="E496" s="6" t="s">
        <v>249</v>
      </c>
      <c r="F496" s="30">
        <v>209300</v>
      </c>
      <c r="G496" s="6" t="s">
        <v>22</v>
      </c>
    </row>
    <row r="497" spans="1:7">
      <c r="A497" s="28" t="s">
        <v>47</v>
      </c>
      <c r="B497" s="29">
        <v>45630</v>
      </c>
      <c r="C497" s="30">
        <v>4724</v>
      </c>
      <c r="D497" s="3" t="s">
        <v>792</v>
      </c>
      <c r="E497" s="6" t="s">
        <v>237</v>
      </c>
      <c r="F497" s="30">
        <v>1842200</v>
      </c>
      <c r="G497" s="6" t="s">
        <v>20</v>
      </c>
    </row>
    <row r="498" spans="1:7">
      <c r="A498" s="28" t="s">
        <v>47</v>
      </c>
      <c r="B498" s="29">
        <v>45630</v>
      </c>
      <c r="C498" s="30">
        <v>4729</v>
      </c>
      <c r="D498" s="3" t="s">
        <v>793</v>
      </c>
      <c r="E498" s="6" t="s">
        <v>237</v>
      </c>
      <c r="F498" s="30">
        <v>23560</v>
      </c>
      <c r="G498" s="6" t="s">
        <v>21</v>
      </c>
    </row>
    <row r="499" spans="1:7">
      <c r="A499" s="28" t="s">
        <v>47</v>
      </c>
      <c r="B499" s="29">
        <v>45630</v>
      </c>
      <c r="C499" s="30">
        <v>4730</v>
      </c>
      <c r="D499" s="3" t="s">
        <v>794</v>
      </c>
      <c r="E499" s="6" t="s">
        <v>237</v>
      </c>
      <c r="F499" s="30">
        <v>14800</v>
      </c>
      <c r="G499" s="6" t="s">
        <v>21</v>
      </c>
    </row>
    <row r="500" spans="1:7">
      <c r="A500" s="28" t="s">
        <v>47</v>
      </c>
      <c r="B500" s="29">
        <v>45630</v>
      </c>
      <c r="C500" s="30">
        <v>4731</v>
      </c>
      <c r="D500" s="3" t="s">
        <v>795</v>
      </c>
      <c r="E500" s="6" t="s">
        <v>237</v>
      </c>
      <c r="F500" s="30">
        <v>37500</v>
      </c>
      <c r="G500" s="6" t="s">
        <v>21</v>
      </c>
    </row>
    <row r="501" spans="1:7">
      <c r="A501" s="28" t="s">
        <v>47</v>
      </c>
      <c r="B501" s="29">
        <v>45630</v>
      </c>
      <c r="C501" s="30">
        <v>4732</v>
      </c>
      <c r="D501" s="3" t="s">
        <v>796</v>
      </c>
      <c r="E501" s="6" t="s">
        <v>237</v>
      </c>
      <c r="F501" s="30">
        <v>277600</v>
      </c>
      <c r="G501" s="6" t="s">
        <v>21</v>
      </c>
    </row>
    <row r="502" spans="1:7">
      <c r="A502" s="28" t="s">
        <v>47</v>
      </c>
      <c r="B502" s="29">
        <v>45630</v>
      </c>
      <c r="C502" s="30">
        <v>4733</v>
      </c>
      <c r="D502" s="3" t="s">
        <v>797</v>
      </c>
      <c r="E502" s="6" t="s">
        <v>237</v>
      </c>
      <c r="F502" s="30">
        <v>485000</v>
      </c>
      <c r="G502" s="6" t="s">
        <v>21</v>
      </c>
    </row>
    <row r="503" spans="1:7">
      <c r="A503" s="28" t="s">
        <v>47</v>
      </c>
      <c r="B503" s="29">
        <v>45630</v>
      </c>
      <c r="C503" s="30">
        <v>4734</v>
      </c>
      <c r="D503" s="3" t="s">
        <v>798</v>
      </c>
      <c r="E503" s="6" t="s">
        <v>237</v>
      </c>
      <c r="F503" s="30">
        <v>12000</v>
      </c>
      <c r="G503" s="6" t="s">
        <v>5</v>
      </c>
    </row>
    <row r="504" spans="1:7">
      <c r="A504" s="28" t="s">
        <v>47</v>
      </c>
      <c r="B504" s="29">
        <v>45630</v>
      </c>
      <c r="C504" s="30">
        <v>4739</v>
      </c>
      <c r="D504" s="3" t="s">
        <v>799</v>
      </c>
      <c r="E504" s="6" t="s">
        <v>237</v>
      </c>
      <c r="F504" s="30">
        <v>12000</v>
      </c>
      <c r="G504" s="6" t="s">
        <v>5</v>
      </c>
    </row>
    <row r="505" spans="1:7">
      <c r="A505" s="28" t="s">
        <v>47</v>
      </c>
      <c r="B505" s="29">
        <v>45630</v>
      </c>
      <c r="C505" s="30">
        <v>4740</v>
      </c>
      <c r="D505" s="3" t="s">
        <v>800</v>
      </c>
      <c r="E505" s="6" t="s">
        <v>237</v>
      </c>
      <c r="F505" s="30">
        <v>43800</v>
      </c>
      <c r="G505" s="6" t="s">
        <v>21</v>
      </c>
    </row>
    <row r="506" spans="1:7">
      <c r="A506" s="28" t="s">
        <v>47</v>
      </c>
      <c r="B506" s="29">
        <v>45631</v>
      </c>
      <c r="C506" s="30">
        <v>4754</v>
      </c>
      <c r="D506" s="3" t="s">
        <v>801</v>
      </c>
      <c r="E506" s="6" t="s">
        <v>237</v>
      </c>
      <c r="F506" s="30">
        <v>528000</v>
      </c>
      <c r="G506" s="6" t="s">
        <v>13</v>
      </c>
    </row>
    <row r="507" spans="1:7">
      <c r="A507" s="28" t="s">
        <v>47</v>
      </c>
      <c r="B507" s="29">
        <v>45631</v>
      </c>
      <c r="C507" s="30">
        <v>4755</v>
      </c>
      <c r="D507" s="3" t="s">
        <v>802</v>
      </c>
      <c r="E507" s="6" t="s">
        <v>237</v>
      </c>
      <c r="F507" s="30">
        <v>326700</v>
      </c>
      <c r="G507" s="6" t="s">
        <v>13</v>
      </c>
    </row>
    <row r="508" spans="1:7" ht="30">
      <c r="A508" s="28" t="s">
        <v>47</v>
      </c>
      <c r="B508" s="29">
        <v>45631</v>
      </c>
      <c r="C508" s="30">
        <v>4762</v>
      </c>
      <c r="D508" s="3" t="s">
        <v>803</v>
      </c>
      <c r="E508" s="6" t="s">
        <v>239</v>
      </c>
      <c r="F508" s="30">
        <v>56086813</v>
      </c>
      <c r="G508" s="6" t="s">
        <v>3</v>
      </c>
    </row>
    <row r="509" spans="1:7">
      <c r="A509" s="28" t="s">
        <v>47</v>
      </c>
      <c r="B509" s="29">
        <v>45631</v>
      </c>
      <c r="C509" s="30">
        <v>4781</v>
      </c>
      <c r="D509" s="3" t="s">
        <v>804</v>
      </c>
      <c r="E509" s="6" t="s">
        <v>239</v>
      </c>
      <c r="F509" s="30">
        <v>6159238</v>
      </c>
      <c r="G509" s="6" t="s">
        <v>1043</v>
      </c>
    </row>
    <row r="510" spans="1:7">
      <c r="A510" s="28" t="s">
        <v>47</v>
      </c>
      <c r="B510" s="29">
        <v>45631</v>
      </c>
      <c r="C510" s="30">
        <v>4784</v>
      </c>
      <c r="D510" s="3" t="s">
        <v>805</v>
      </c>
      <c r="E510" s="6" t="s">
        <v>249</v>
      </c>
      <c r="F510" s="30">
        <v>480000</v>
      </c>
      <c r="G510" s="6" t="s">
        <v>22</v>
      </c>
    </row>
    <row r="511" spans="1:7">
      <c r="A511" s="28" t="s">
        <v>47</v>
      </c>
      <c r="B511" s="29">
        <v>45631</v>
      </c>
      <c r="C511" s="30">
        <v>4794</v>
      </c>
      <c r="D511" s="3" t="s">
        <v>806</v>
      </c>
      <c r="E511" s="6" t="s">
        <v>667</v>
      </c>
      <c r="F511" s="30">
        <v>4800</v>
      </c>
      <c r="G511" s="6" t="s">
        <v>15</v>
      </c>
    </row>
    <row r="512" spans="1:7">
      <c r="A512" s="28" t="s">
        <v>47</v>
      </c>
      <c r="B512" s="29">
        <v>45631</v>
      </c>
      <c r="C512" s="30">
        <v>4795</v>
      </c>
      <c r="D512" s="3" t="s">
        <v>807</v>
      </c>
      <c r="E512" s="6" t="s">
        <v>237</v>
      </c>
      <c r="F512" s="30">
        <v>261000</v>
      </c>
      <c r="G512" s="6" t="s">
        <v>22</v>
      </c>
    </row>
    <row r="513" spans="1:7">
      <c r="A513" s="28" t="s">
        <v>47</v>
      </c>
      <c r="B513" s="29">
        <v>45632</v>
      </c>
      <c r="C513" s="30">
        <v>4806</v>
      </c>
      <c r="D513" s="3" t="s">
        <v>808</v>
      </c>
      <c r="E513" s="6" t="s">
        <v>237</v>
      </c>
      <c r="F513" s="30">
        <v>500000</v>
      </c>
      <c r="G513" s="6" t="s">
        <v>5</v>
      </c>
    </row>
    <row r="514" spans="1:7">
      <c r="A514" s="28" t="s">
        <v>47</v>
      </c>
      <c r="B514" s="29">
        <v>45632</v>
      </c>
      <c r="C514" s="30">
        <v>4811</v>
      </c>
      <c r="D514" s="3" t="s">
        <v>809</v>
      </c>
      <c r="E514" s="6" t="s">
        <v>237</v>
      </c>
      <c r="F514" s="30">
        <v>315547</v>
      </c>
      <c r="G514" s="6" t="s">
        <v>14</v>
      </c>
    </row>
    <row r="515" spans="1:7">
      <c r="A515" s="28" t="s">
        <v>47</v>
      </c>
      <c r="B515" s="29">
        <v>45635</v>
      </c>
      <c r="C515" s="30">
        <v>4860</v>
      </c>
      <c r="D515" s="3" t="s">
        <v>812</v>
      </c>
      <c r="E515" s="6" t="s">
        <v>237</v>
      </c>
      <c r="F515" s="30">
        <v>835000</v>
      </c>
      <c r="G515" s="6" t="s">
        <v>13</v>
      </c>
    </row>
    <row r="516" spans="1:7" ht="45">
      <c r="A516" s="28" t="s">
        <v>47</v>
      </c>
      <c r="B516" s="29">
        <v>45635</v>
      </c>
      <c r="C516" s="30">
        <v>4879</v>
      </c>
      <c r="D516" s="3" t="s">
        <v>820</v>
      </c>
      <c r="E516" s="6" t="s">
        <v>237</v>
      </c>
      <c r="F516" s="30">
        <v>200000</v>
      </c>
      <c r="G516" s="6" t="s">
        <v>19</v>
      </c>
    </row>
    <row r="517" spans="1:7">
      <c r="A517" s="28" t="s">
        <v>47</v>
      </c>
      <c r="B517" s="29">
        <v>45636</v>
      </c>
      <c r="C517" s="30">
        <v>4896</v>
      </c>
      <c r="D517" s="3" t="s">
        <v>821</v>
      </c>
      <c r="E517" s="6" t="s">
        <v>237</v>
      </c>
      <c r="F517" s="30">
        <v>7496700</v>
      </c>
      <c r="G517" s="6" t="s">
        <v>12</v>
      </c>
    </row>
    <row r="518" spans="1:7">
      <c r="A518" s="28" t="s">
        <v>47</v>
      </c>
      <c r="B518" s="29">
        <v>45643</v>
      </c>
      <c r="C518" s="30">
        <v>5074</v>
      </c>
      <c r="D518" s="3" t="s">
        <v>822</v>
      </c>
      <c r="E518" s="6" t="s">
        <v>237</v>
      </c>
      <c r="F518" s="30">
        <v>13200000</v>
      </c>
      <c r="G518" s="6" t="s">
        <v>13</v>
      </c>
    </row>
    <row r="519" spans="1:7">
      <c r="A519" s="28" t="s">
        <v>47</v>
      </c>
      <c r="B519" s="29">
        <v>45643</v>
      </c>
      <c r="C519" s="30">
        <v>5087</v>
      </c>
      <c r="D519" s="3" t="s">
        <v>825</v>
      </c>
      <c r="E519" s="6" t="s">
        <v>249</v>
      </c>
      <c r="F519" s="30">
        <v>400000</v>
      </c>
      <c r="G519" s="6" t="s">
        <v>5</v>
      </c>
    </row>
    <row r="520" spans="1:7">
      <c r="A520" s="28" t="s">
        <v>47</v>
      </c>
      <c r="B520" s="29">
        <v>45643</v>
      </c>
      <c r="C520" s="30">
        <v>5096</v>
      </c>
      <c r="D520" s="3" t="s">
        <v>826</v>
      </c>
      <c r="E520" s="6" t="s">
        <v>667</v>
      </c>
      <c r="F520" s="30">
        <v>3200000</v>
      </c>
      <c r="G520" s="6" t="s">
        <v>16</v>
      </c>
    </row>
    <row r="521" spans="1:7">
      <c r="A521" s="28" t="s">
        <v>47</v>
      </c>
      <c r="B521" s="29">
        <v>45644</v>
      </c>
      <c r="C521" s="30">
        <v>5134</v>
      </c>
      <c r="D521" s="3" t="s">
        <v>829</v>
      </c>
      <c r="E521" s="6" t="s">
        <v>237</v>
      </c>
      <c r="F521" s="30">
        <v>18313000</v>
      </c>
      <c r="G521" s="6" t="s">
        <v>17</v>
      </c>
    </row>
    <row r="522" spans="1:7">
      <c r="A522" s="28" t="s">
        <v>47</v>
      </c>
      <c r="B522" s="29">
        <v>45644</v>
      </c>
      <c r="C522" s="30">
        <v>5146</v>
      </c>
      <c r="D522" s="3" t="s">
        <v>830</v>
      </c>
      <c r="E522" s="6" t="s">
        <v>237</v>
      </c>
      <c r="F522" s="30">
        <v>277200</v>
      </c>
      <c r="G522" s="6" t="s">
        <v>5</v>
      </c>
    </row>
    <row r="523" spans="1:7">
      <c r="A523" s="28" t="s">
        <v>47</v>
      </c>
      <c r="B523" s="29">
        <v>45644</v>
      </c>
      <c r="C523" s="30">
        <v>5147</v>
      </c>
      <c r="D523" s="3" t="s">
        <v>831</v>
      </c>
      <c r="E523" s="6" t="s">
        <v>237</v>
      </c>
      <c r="F523" s="30">
        <v>125800</v>
      </c>
      <c r="G523" s="6" t="s">
        <v>13</v>
      </c>
    </row>
    <row r="524" spans="1:7">
      <c r="A524" s="28" t="s">
        <v>47</v>
      </c>
      <c r="B524" s="29">
        <v>45632</v>
      </c>
      <c r="C524" s="30">
        <v>5154</v>
      </c>
      <c r="D524" s="3" t="s">
        <v>834</v>
      </c>
      <c r="E524" s="6" t="s">
        <v>237</v>
      </c>
      <c r="F524" s="30">
        <v>225000</v>
      </c>
      <c r="G524" s="6" t="s">
        <v>19</v>
      </c>
    </row>
    <row r="525" spans="1:7">
      <c r="A525" s="28" t="s">
        <v>47</v>
      </c>
      <c r="B525" s="29">
        <v>45644</v>
      </c>
      <c r="C525" s="30">
        <v>5155</v>
      </c>
      <c r="D525" s="3" t="s">
        <v>835</v>
      </c>
      <c r="E525" s="6" t="s">
        <v>237</v>
      </c>
      <c r="F525" s="30">
        <v>205000</v>
      </c>
      <c r="G525" s="6" t="s">
        <v>19</v>
      </c>
    </row>
    <row r="526" spans="1:7">
      <c r="A526" s="28" t="s">
        <v>47</v>
      </c>
      <c r="B526" s="29">
        <v>45644</v>
      </c>
      <c r="C526" s="30">
        <v>5159</v>
      </c>
      <c r="D526" s="3" t="s">
        <v>836</v>
      </c>
      <c r="E526" s="6" t="s">
        <v>249</v>
      </c>
      <c r="F526" s="30">
        <v>286900</v>
      </c>
      <c r="G526" s="6" t="s">
        <v>22</v>
      </c>
    </row>
    <row r="527" spans="1:7">
      <c r="A527" s="28" t="s">
        <v>47</v>
      </c>
      <c r="B527" s="29">
        <v>45644</v>
      </c>
      <c r="C527" s="30">
        <v>5159</v>
      </c>
      <c r="D527" s="3" t="s">
        <v>836</v>
      </c>
      <c r="E527" s="6" t="s">
        <v>249</v>
      </c>
      <c r="F527" s="30">
        <v>16200</v>
      </c>
      <c r="G527" s="6" t="s">
        <v>7</v>
      </c>
    </row>
    <row r="528" spans="1:7" ht="30">
      <c r="A528" s="28" t="s">
        <v>47</v>
      </c>
      <c r="B528" s="29">
        <v>45635</v>
      </c>
      <c r="C528" s="30">
        <v>5160</v>
      </c>
      <c r="D528" s="3" t="s">
        <v>837</v>
      </c>
      <c r="E528" s="6" t="s">
        <v>237</v>
      </c>
      <c r="F528" s="30">
        <v>450000</v>
      </c>
      <c r="G528" s="6" t="s">
        <v>19</v>
      </c>
    </row>
    <row r="529" spans="1:7" ht="45">
      <c r="A529" s="28" t="s">
        <v>47</v>
      </c>
      <c r="B529" s="29">
        <v>45644</v>
      </c>
      <c r="C529" s="30">
        <v>5161</v>
      </c>
      <c r="D529" s="3" t="s">
        <v>838</v>
      </c>
      <c r="E529" s="6" t="s">
        <v>237</v>
      </c>
      <c r="F529" s="30">
        <v>420000</v>
      </c>
      <c r="G529" s="6" t="s">
        <v>19</v>
      </c>
    </row>
    <row r="530" spans="1:7">
      <c r="A530" s="28" t="s">
        <v>47</v>
      </c>
      <c r="B530" s="29">
        <v>45632</v>
      </c>
      <c r="C530" s="30">
        <v>5163</v>
      </c>
      <c r="D530" s="3" t="s">
        <v>839</v>
      </c>
      <c r="E530" s="6" t="s">
        <v>237</v>
      </c>
      <c r="F530" s="30">
        <v>187500</v>
      </c>
      <c r="G530" s="6" t="s">
        <v>19</v>
      </c>
    </row>
    <row r="531" spans="1:7">
      <c r="A531" s="28" t="s">
        <v>47</v>
      </c>
      <c r="B531" s="29">
        <v>45644</v>
      </c>
      <c r="C531" s="30">
        <v>5166</v>
      </c>
      <c r="D531" s="3" t="s">
        <v>840</v>
      </c>
      <c r="E531" s="6" t="s">
        <v>237</v>
      </c>
      <c r="F531" s="30">
        <v>280000</v>
      </c>
      <c r="G531" s="6" t="s">
        <v>19</v>
      </c>
    </row>
    <row r="532" spans="1:7">
      <c r="A532" s="28" t="s">
        <v>47</v>
      </c>
      <c r="B532" s="29">
        <v>45632</v>
      </c>
      <c r="C532" s="30">
        <v>5167</v>
      </c>
      <c r="D532" s="3" t="s">
        <v>841</v>
      </c>
      <c r="E532" s="6" t="s">
        <v>237</v>
      </c>
      <c r="F532" s="30">
        <v>562500</v>
      </c>
      <c r="G532" s="6" t="s">
        <v>19</v>
      </c>
    </row>
    <row r="533" spans="1:7" ht="30">
      <c r="A533" s="28" t="s">
        <v>47</v>
      </c>
      <c r="B533" s="29">
        <v>45644</v>
      </c>
      <c r="C533" s="30">
        <v>5168</v>
      </c>
      <c r="D533" s="3" t="s">
        <v>842</v>
      </c>
      <c r="E533" s="6" t="s">
        <v>237</v>
      </c>
      <c r="F533" s="30">
        <v>840000</v>
      </c>
      <c r="G533" s="6" t="s">
        <v>19</v>
      </c>
    </row>
    <row r="534" spans="1:7">
      <c r="A534" s="28" t="s">
        <v>47</v>
      </c>
      <c r="B534" s="29">
        <v>45637</v>
      </c>
      <c r="C534" s="30">
        <v>5169</v>
      </c>
      <c r="D534" s="3" t="s">
        <v>843</v>
      </c>
      <c r="E534" s="6" t="s">
        <v>237</v>
      </c>
      <c r="F534" s="30">
        <v>150000</v>
      </c>
      <c r="G534" s="6" t="s">
        <v>19</v>
      </c>
    </row>
    <row r="535" spans="1:7" ht="30">
      <c r="A535" s="28" t="s">
        <v>47</v>
      </c>
      <c r="B535" s="29">
        <v>45644</v>
      </c>
      <c r="C535" s="30">
        <v>5170</v>
      </c>
      <c r="D535" s="3" t="s">
        <v>844</v>
      </c>
      <c r="E535" s="6" t="s">
        <v>237</v>
      </c>
      <c r="F535" s="30">
        <v>100000</v>
      </c>
      <c r="G535" s="6" t="s">
        <v>19</v>
      </c>
    </row>
    <row r="536" spans="1:7">
      <c r="A536" s="28" t="s">
        <v>47</v>
      </c>
      <c r="B536" s="29">
        <v>45644</v>
      </c>
      <c r="C536" s="30">
        <v>5172</v>
      </c>
      <c r="D536" s="3" t="s">
        <v>846</v>
      </c>
      <c r="E536" s="6" t="s">
        <v>237</v>
      </c>
      <c r="F536" s="30">
        <v>44000</v>
      </c>
      <c r="G536" s="6" t="s">
        <v>5</v>
      </c>
    </row>
    <row r="537" spans="1:7">
      <c r="A537" s="28" t="s">
        <v>47</v>
      </c>
      <c r="B537" s="29">
        <v>45644</v>
      </c>
      <c r="C537" s="30">
        <v>5173</v>
      </c>
      <c r="D537" s="3" t="s">
        <v>847</v>
      </c>
      <c r="E537" s="6" t="s">
        <v>237</v>
      </c>
      <c r="F537" s="30">
        <v>99670</v>
      </c>
      <c r="G537" s="6" t="s">
        <v>21</v>
      </c>
    </row>
    <row r="538" spans="1:7">
      <c r="A538" s="28" t="s">
        <v>47</v>
      </c>
      <c r="B538" s="29">
        <v>45644</v>
      </c>
      <c r="C538" s="30">
        <v>5176</v>
      </c>
      <c r="D538" s="3" t="s">
        <v>848</v>
      </c>
      <c r="E538" s="6" t="s">
        <v>237</v>
      </c>
      <c r="F538" s="30">
        <v>117100</v>
      </c>
      <c r="G538" s="6" t="s">
        <v>7</v>
      </c>
    </row>
    <row r="539" spans="1:7">
      <c r="A539" s="28" t="s">
        <v>47</v>
      </c>
      <c r="B539" s="29">
        <v>45644</v>
      </c>
      <c r="C539" s="30">
        <v>5177</v>
      </c>
      <c r="D539" s="3" t="s">
        <v>849</v>
      </c>
      <c r="E539" s="6" t="s">
        <v>237</v>
      </c>
      <c r="F539" s="30">
        <v>38090</v>
      </c>
      <c r="G539" s="6" t="s">
        <v>20</v>
      </c>
    </row>
    <row r="540" spans="1:7">
      <c r="A540" s="28" t="s">
        <v>47</v>
      </c>
      <c r="B540" s="29">
        <v>45644</v>
      </c>
      <c r="C540" s="30">
        <v>5178</v>
      </c>
      <c r="D540" s="3" t="s">
        <v>850</v>
      </c>
      <c r="E540" s="6" t="s">
        <v>237</v>
      </c>
      <c r="F540" s="30">
        <v>12000</v>
      </c>
      <c r="G540" s="6" t="s">
        <v>5</v>
      </c>
    </row>
    <row r="541" spans="1:7">
      <c r="A541" s="28" t="s">
        <v>47</v>
      </c>
      <c r="B541" s="29">
        <v>45644</v>
      </c>
      <c r="C541" s="30">
        <v>5179</v>
      </c>
      <c r="D541" s="3" t="s">
        <v>851</v>
      </c>
      <c r="E541" s="6" t="s">
        <v>237</v>
      </c>
      <c r="F541" s="30">
        <v>124100</v>
      </c>
      <c r="G541" s="6" t="s">
        <v>21</v>
      </c>
    </row>
    <row r="542" spans="1:7">
      <c r="A542" s="28" t="s">
        <v>47</v>
      </c>
      <c r="B542" s="29">
        <v>45644</v>
      </c>
      <c r="C542" s="30">
        <v>5181</v>
      </c>
      <c r="D542" s="3" t="s">
        <v>853</v>
      </c>
      <c r="E542" s="6" t="s">
        <v>237</v>
      </c>
      <c r="F542" s="30">
        <v>141777</v>
      </c>
      <c r="G542" s="6" t="s">
        <v>13</v>
      </c>
    </row>
    <row r="543" spans="1:7">
      <c r="A543" s="28" t="s">
        <v>47</v>
      </c>
      <c r="B543" s="29">
        <v>45644</v>
      </c>
      <c r="C543" s="30">
        <v>5182</v>
      </c>
      <c r="D543" s="3" t="s">
        <v>854</v>
      </c>
      <c r="E543" s="6" t="s">
        <v>237</v>
      </c>
      <c r="F543" s="30">
        <v>23000</v>
      </c>
      <c r="G543" s="6" t="s">
        <v>21</v>
      </c>
    </row>
    <row r="544" spans="1:7">
      <c r="A544" s="28" t="s">
        <v>47</v>
      </c>
      <c r="B544" s="29">
        <v>45644</v>
      </c>
      <c r="C544" s="30">
        <v>5183</v>
      </c>
      <c r="D544" s="3" t="s">
        <v>855</v>
      </c>
      <c r="E544" s="6" t="s">
        <v>237</v>
      </c>
      <c r="F544" s="30">
        <v>23000</v>
      </c>
      <c r="G544" s="6" t="s">
        <v>21</v>
      </c>
    </row>
    <row r="545" spans="1:7">
      <c r="A545" s="28" t="s">
        <v>47</v>
      </c>
      <c r="B545" s="29">
        <v>45644</v>
      </c>
      <c r="C545" s="30">
        <v>5184</v>
      </c>
      <c r="D545" s="3" t="s">
        <v>856</v>
      </c>
      <c r="E545" s="6" t="s">
        <v>237</v>
      </c>
      <c r="F545" s="30">
        <v>23000</v>
      </c>
      <c r="G545" s="6" t="s">
        <v>21</v>
      </c>
    </row>
    <row r="546" spans="1:7">
      <c r="A546" s="28" t="s">
        <v>47</v>
      </c>
      <c r="B546" s="29">
        <v>45644</v>
      </c>
      <c r="C546" s="30">
        <v>5185</v>
      </c>
      <c r="D546" s="3" t="s">
        <v>857</v>
      </c>
      <c r="E546" s="6" t="s">
        <v>237</v>
      </c>
      <c r="F546" s="30">
        <v>26000</v>
      </c>
      <c r="G546" s="6" t="s">
        <v>21</v>
      </c>
    </row>
    <row r="547" spans="1:7">
      <c r="A547" s="28" t="s">
        <v>47</v>
      </c>
      <c r="B547" s="29">
        <v>45644</v>
      </c>
      <c r="C547" s="30">
        <v>5186</v>
      </c>
      <c r="D547" s="3" t="s">
        <v>856</v>
      </c>
      <c r="E547" s="6" t="s">
        <v>237</v>
      </c>
      <c r="F547" s="30">
        <v>23500</v>
      </c>
      <c r="G547" s="6" t="s">
        <v>21</v>
      </c>
    </row>
    <row r="548" spans="1:7">
      <c r="A548" s="28" t="s">
        <v>47</v>
      </c>
      <c r="B548" s="29">
        <v>45644</v>
      </c>
      <c r="C548" s="30">
        <v>5188</v>
      </c>
      <c r="D548" s="3" t="s">
        <v>858</v>
      </c>
      <c r="E548" s="6" t="s">
        <v>237</v>
      </c>
      <c r="F548" s="30">
        <v>496030</v>
      </c>
      <c r="G548" s="6" t="s">
        <v>7</v>
      </c>
    </row>
    <row r="549" spans="1:7">
      <c r="A549" s="28" t="s">
        <v>47</v>
      </c>
      <c r="B549" s="29">
        <v>45644</v>
      </c>
      <c r="C549" s="30">
        <v>5189</v>
      </c>
      <c r="D549" s="3" t="s">
        <v>859</v>
      </c>
      <c r="E549" s="6" t="s">
        <v>237</v>
      </c>
      <c r="F549" s="30">
        <v>400000</v>
      </c>
      <c r="G549" s="6" t="s">
        <v>5</v>
      </c>
    </row>
    <row r="550" spans="1:7">
      <c r="A550" s="28" t="s">
        <v>47</v>
      </c>
      <c r="B550" s="29">
        <v>45645</v>
      </c>
      <c r="C550" s="30">
        <v>5209</v>
      </c>
      <c r="D550" s="3" t="s">
        <v>860</v>
      </c>
      <c r="E550" s="6" t="s">
        <v>237</v>
      </c>
      <c r="F550" s="30">
        <v>350000</v>
      </c>
      <c r="G550" s="6" t="s">
        <v>19</v>
      </c>
    </row>
    <row r="551" spans="1:7">
      <c r="A551" s="28" t="s">
        <v>47</v>
      </c>
      <c r="B551" s="29">
        <v>45645</v>
      </c>
      <c r="C551" s="30">
        <v>5212</v>
      </c>
      <c r="D551" s="3" t="s">
        <v>861</v>
      </c>
      <c r="E551" s="6" t="s">
        <v>237</v>
      </c>
      <c r="F551" s="30">
        <v>499900</v>
      </c>
      <c r="G551" s="6" t="s">
        <v>16</v>
      </c>
    </row>
    <row r="552" spans="1:7">
      <c r="A552" s="28" t="s">
        <v>47</v>
      </c>
      <c r="B552" s="29">
        <v>45645</v>
      </c>
      <c r="C552" s="30">
        <v>5216</v>
      </c>
      <c r="D552" s="3" t="s">
        <v>862</v>
      </c>
      <c r="E552" s="6" t="s">
        <v>237</v>
      </c>
      <c r="F552" s="30">
        <v>14320</v>
      </c>
      <c r="G552" s="6" t="s">
        <v>5</v>
      </c>
    </row>
    <row r="553" spans="1:7">
      <c r="A553" s="28" t="s">
        <v>47</v>
      </c>
      <c r="B553" s="29">
        <v>45645</v>
      </c>
      <c r="C553" s="30">
        <v>5219</v>
      </c>
      <c r="D553" s="3" t="s">
        <v>863</v>
      </c>
      <c r="E553" s="6" t="s">
        <v>237</v>
      </c>
      <c r="F553" s="30">
        <v>66000</v>
      </c>
      <c r="G553" s="6" t="s">
        <v>7</v>
      </c>
    </row>
    <row r="554" spans="1:7">
      <c r="A554" s="28" t="s">
        <v>47</v>
      </c>
      <c r="B554" s="29">
        <v>45645</v>
      </c>
      <c r="C554" s="30">
        <v>5220</v>
      </c>
      <c r="D554" s="3" t="s">
        <v>864</v>
      </c>
      <c r="E554" s="6" t="s">
        <v>237</v>
      </c>
      <c r="F554" s="30">
        <v>1136000</v>
      </c>
      <c r="G554" s="6" t="s">
        <v>6</v>
      </c>
    </row>
    <row r="555" spans="1:7">
      <c r="A555" s="28" t="s">
        <v>47</v>
      </c>
      <c r="B555" s="29">
        <v>45645</v>
      </c>
      <c r="C555" s="30">
        <v>5224</v>
      </c>
      <c r="D555" s="3" t="s">
        <v>865</v>
      </c>
      <c r="E555" s="6" t="s">
        <v>237</v>
      </c>
      <c r="F555" s="30">
        <v>291150</v>
      </c>
      <c r="G555" s="6" t="s">
        <v>21</v>
      </c>
    </row>
    <row r="556" spans="1:7" ht="30">
      <c r="A556" s="28" t="s">
        <v>47</v>
      </c>
      <c r="B556" s="29">
        <v>45645</v>
      </c>
      <c r="C556" s="30">
        <v>5227</v>
      </c>
      <c r="D556" s="3" t="s">
        <v>866</v>
      </c>
      <c r="E556" s="6" t="s">
        <v>237</v>
      </c>
      <c r="F556" s="30">
        <v>195000</v>
      </c>
      <c r="G556" s="6" t="s">
        <v>19</v>
      </c>
    </row>
    <row r="557" spans="1:7">
      <c r="A557" s="28" t="s">
        <v>47</v>
      </c>
      <c r="B557" s="29">
        <v>45645</v>
      </c>
      <c r="C557" s="30">
        <v>5242</v>
      </c>
      <c r="D557" s="3" t="s">
        <v>867</v>
      </c>
      <c r="E557" s="6" t="s">
        <v>237</v>
      </c>
      <c r="F557" s="30">
        <v>326700</v>
      </c>
      <c r="G557" s="6" t="s">
        <v>13</v>
      </c>
    </row>
    <row r="558" spans="1:7">
      <c r="A558" s="28" t="s">
        <v>47</v>
      </c>
      <c r="B558" s="29">
        <v>45645</v>
      </c>
      <c r="C558" s="30">
        <v>5243</v>
      </c>
      <c r="D558" s="3" t="s">
        <v>868</v>
      </c>
      <c r="E558" s="6" t="s">
        <v>237</v>
      </c>
      <c r="F558" s="30">
        <v>528000</v>
      </c>
      <c r="G558" s="6" t="s">
        <v>13</v>
      </c>
    </row>
    <row r="559" spans="1:7">
      <c r="A559" s="28" t="s">
        <v>47</v>
      </c>
      <c r="B559" s="29">
        <v>45645</v>
      </c>
      <c r="C559" s="30">
        <v>5246</v>
      </c>
      <c r="D559" s="3" t="s">
        <v>869</v>
      </c>
      <c r="E559" s="6" t="s">
        <v>237</v>
      </c>
      <c r="F559" s="30">
        <v>835000</v>
      </c>
      <c r="G559" s="6" t="s">
        <v>13</v>
      </c>
    </row>
    <row r="560" spans="1:7">
      <c r="A560" s="28" t="s">
        <v>47</v>
      </c>
      <c r="B560" s="29">
        <v>45645</v>
      </c>
      <c r="C560" s="30">
        <v>5251</v>
      </c>
      <c r="D560" s="3" t="s">
        <v>871</v>
      </c>
      <c r="E560" s="6" t="s">
        <v>237</v>
      </c>
      <c r="F560" s="30">
        <v>214096</v>
      </c>
      <c r="G560" s="6" t="s">
        <v>14</v>
      </c>
    </row>
    <row r="561" spans="1:7">
      <c r="A561" s="28" t="s">
        <v>47</v>
      </c>
      <c r="B561" s="29">
        <v>45645</v>
      </c>
      <c r="C561" s="30">
        <v>5252</v>
      </c>
      <c r="D561" s="3" t="s">
        <v>872</v>
      </c>
      <c r="E561" s="6" t="s">
        <v>237</v>
      </c>
      <c r="F561" s="30">
        <v>181889</v>
      </c>
      <c r="G561" s="6" t="s">
        <v>14</v>
      </c>
    </row>
    <row r="562" spans="1:7">
      <c r="A562" s="28" t="s">
        <v>47</v>
      </c>
      <c r="B562" s="29">
        <v>45646</v>
      </c>
      <c r="C562" s="30">
        <v>5281</v>
      </c>
      <c r="D562" s="3" t="s">
        <v>873</v>
      </c>
      <c r="E562" s="6" t="s">
        <v>239</v>
      </c>
      <c r="F562" s="30">
        <v>35503823</v>
      </c>
      <c r="G562" s="6" t="s">
        <v>1043</v>
      </c>
    </row>
    <row r="563" spans="1:7">
      <c r="A563" s="28" t="s">
        <v>47</v>
      </c>
      <c r="B563" s="29">
        <v>45646</v>
      </c>
      <c r="C563" s="30">
        <v>5285</v>
      </c>
      <c r="D563" s="3" t="s">
        <v>874</v>
      </c>
      <c r="E563" s="6" t="s">
        <v>249</v>
      </c>
      <c r="F563" s="30">
        <v>486300</v>
      </c>
      <c r="G563" s="6" t="s">
        <v>7</v>
      </c>
    </row>
    <row r="564" spans="1:7" ht="30">
      <c r="A564" s="28" t="s">
        <v>47</v>
      </c>
      <c r="B564" s="29">
        <v>45642</v>
      </c>
      <c r="C564" s="30">
        <v>5332</v>
      </c>
      <c r="D564" s="3" t="s">
        <v>875</v>
      </c>
      <c r="E564" s="6" t="s">
        <v>237</v>
      </c>
      <c r="F564" s="30">
        <v>225000</v>
      </c>
      <c r="G564" s="6" t="s">
        <v>19</v>
      </c>
    </row>
    <row r="565" spans="1:7">
      <c r="A565" s="28" t="s">
        <v>47</v>
      </c>
      <c r="B565" s="29">
        <v>45642</v>
      </c>
      <c r="C565" s="30">
        <v>5333</v>
      </c>
      <c r="D565" s="3" t="s">
        <v>876</v>
      </c>
      <c r="E565" s="6" t="s">
        <v>237</v>
      </c>
      <c r="F565" s="30">
        <v>375000</v>
      </c>
      <c r="G565" s="6" t="s">
        <v>19</v>
      </c>
    </row>
    <row r="566" spans="1:7">
      <c r="A566" s="28" t="s">
        <v>47</v>
      </c>
      <c r="B566" s="29">
        <v>45652</v>
      </c>
      <c r="C566" s="30">
        <v>5359</v>
      </c>
      <c r="D566" s="3" t="s">
        <v>884</v>
      </c>
      <c r="E566" s="6" t="s">
        <v>237</v>
      </c>
      <c r="F566" s="30">
        <v>1800000</v>
      </c>
      <c r="G566" s="6" t="s">
        <v>5</v>
      </c>
    </row>
    <row r="567" spans="1:7" ht="30">
      <c r="A567" s="28" t="s">
        <v>47</v>
      </c>
      <c r="B567" s="29">
        <v>45653</v>
      </c>
      <c r="C567" s="30">
        <v>5388</v>
      </c>
      <c r="D567" s="3" t="s">
        <v>885</v>
      </c>
      <c r="E567" s="6" t="s">
        <v>239</v>
      </c>
      <c r="F567" s="30">
        <v>63774013</v>
      </c>
      <c r="G567" s="6" t="s">
        <v>3</v>
      </c>
    </row>
    <row r="568" spans="1:7">
      <c r="A568" s="28" t="s">
        <v>47</v>
      </c>
      <c r="B568" s="29">
        <v>45653</v>
      </c>
      <c r="C568" s="30">
        <v>5408</v>
      </c>
      <c r="D568" s="3" t="s">
        <v>886</v>
      </c>
      <c r="E568" s="6" t="s">
        <v>239</v>
      </c>
      <c r="F568" s="30">
        <v>5822632</v>
      </c>
      <c r="G568" s="6" t="s">
        <v>1043</v>
      </c>
    </row>
    <row r="569" spans="1:7">
      <c r="A569" s="28" t="s">
        <v>47</v>
      </c>
      <c r="B569" s="29">
        <v>45653</v>
      </c>
      <c r="C569" s="30">
        <v>5409</v>
      </c>
      <c r="D569" s="3" t="s">
        <v>887</v>
      </c>
      <c r="E569" s="6" t="s">
        <v>239</v>
      </c>
      <c r="F569" s="30">
        <v>570140</v>
      </c>
      <c r="G569" s="6" t="s">
        <v>9</v>
      </c>
    </row>
    <row r="570" spans="1:7" ht="30">
      <c r="A570" s="28" t="s">
        <v>47</v>
      </c>
      <c r="B570" s="29">
        <v>45540</v>
      </c>
      <c r="C570" s="30">
        <v>3400</v>
      </c>
      <c r="D570" s="3" t="s">
        <v>888</v>
      </c>
      <c r="E570" s="6" t="s">
        <v>239</v>
      </c>
      <c r="F570" s="30">
        <v>59235838</v>
      </c>
      <c r="G570" s="6" t="s">
        <v>3</v>
      </c>
    </row>
    <row r="571" spans="1:7">
      <c r="A571" s="28" t="s">
        <v>47</v>
      </c>
      <c r="B571" s="29">
        <v>45671</v>
      </c>
      <c r="C571" s="30">
        <v>13</v>
      </c>
      <c r="D571" s="3" t="s">
        <v>889</v>
      </c>
      <c r="E571" s="6" t="s">
        <v>53</v>
      </c>
      <c r="F571" s="30">
        <v>400000</v>
      </c>
      <c r="G571" s="3" t="s">
        <v>16</v>
      </c>
    </row>
    <row r="572" spans="1:7" ht="45">
      <c r="A572" s="28" t="s">
        <v>47</v>
      </c>
      <c r="B572" s="29">
        <v>45680</v>
      </c>
      <c r="C572" s="30">
        <v>328</v>
      </c>
      <c r="D572" s="3" t="s">
        <v>890</v>
      </c>
      <c r="E572" s="6" t="s">
        <v>237</v>
      </c>
      <c r="F572" s="30">
        <v>1500000</v>
      </c>
      <c r="G572" s="3" t="s">
        <v>19</v>
      </c>
    </row>
    <row r="573" spans="1:7">
      <c r="A573" s="28" t="s">
        <v>47</v>
      </c>
      <c r="B573" s="29">
        <v>45681</v>
      </c>
      <c r="C573" s="30">
        <v>309</v>
      </c>
      <c r="D573" s="3" t="s">
        <v>891</v>
      </c>
      <c r="E573" s="6" t="s">
        <v>237</v>
      </c>
      <c r="F573" s="30">
        <v>300000</v>
      </c>
      <c r="G573" s="3" t="s">
        <v>19</v>
      </c>
    </row>
    <row r="574" spans="1:7">
      <c r="A574" s="28" t="s">
        <v>47</v>
      </c>
      <c r="B574" s="29">
        <v>45684</v>
      </c>
      <c r="C574" s="30">
        <v>683</v>
      </c>
      <c r="D574" s="3" t="s">
        <v>892</v>
      </c>
      <c r="E574" s="6" t="s">
        <v>237</v>
      </c>
      <c r="F574" s="30">
        <v>337500</v>
      </c>
      <c r="G574" s="3" t="s">
        <v>19</v>
      </c>
    </row>
    <row r="575" spans="1:7">
      <c r="A575" s="28" t="s">
        <v>47</v>
      </c>
      <c r="B575" s="29">
        <v>45687</v>
      </c>
      <c r="C575" s="30">
        <v>204</v>
      </c>
      <c r="D575" s="3" t="s">
        <v>893</v>
      </c>
      <c r="E575" s="6" t="s">
        <v>237</v>
      </c>
      <c r="F575" s="30">
        <v>540000</v>
      </c>
      <c r="G575" s="3" t="s">
        <v>5</v>
      </c>
    </row>
    <row r="576" spans="1:7">
      <c r="A576" s="28" t="s">
        <v>47</v>
      </c>
      <c r="B576" s="29">
        <v>45687</v>
      </c>
      <c r="C576" s="30">
        <v>212</v>
      </c>
      <c r="D576" s="3" t="s">
        <v>894</v>
      </c>
      <c r="E576" s="6" t="s">
        <v>237</v>
      </c>
      <c r="F576" s="30">
        <v>200000</v>
      </c>
      <c r="G576" s="3" t="s">
        <v>5</v>
      </c>
    </row>
    <row r="577" spans="1:7">
      <c r="A577" s="28" t="s">
        <v>47</v>
      </c>
      <c r="B577" s="29">
        <v>45687</v>
      </c>
      <c r="C577" s="30">
        <v>208</v>
      </c>
      <c r="D577" s="3" t="s">
        <v>895</v>
      </c>
      <c r="E577" s="6" t="s">
        <v>237</v>
      </c>
      <c r="F577" s="30">
        <v>55000</v>
      </c>
      <c r="G577" s="3" t="s">
        <v>175</v>
      </c>
    </row>
    <row r="578" spans="1:7">
      <c r="A578" s="28" t="s">
        <v>47</v>
      </c>
      <c r="B578" s="29">
        <v>45687</v>
      </c>
      <c r="C578" s="30">
        <v>209</v>
      </c>
      <c r="D578" s="3" t="s">
        <v>896</v>
      </c>
      <c r="E578" s="6" t="s">
        <v>237</v>
      </c>
      <c r="F578" s="30">
        <v>552640</v>
      </c>
      <c r="G578" s="3" t="s">
        <v>7</v>
      </c>
    </row>
    <row r="579" spans="1:7">
      <c r="A579" s="28" t="s">
        <v>47</v>
      </c>
      <c r="B579" s="29">
        <v>45687</v>
      </c>
      <c r="C579" s="30">
        <v>210</v>
      </c>
      <c r="D579" s="3" t="s">
        <v>897</v>
      </c>
      <c r="E579" s="6" t="s">
        <v>237</v>
      </c>
      <c r="F579" s="30">
        <v>1800000</v>
      </c>
      <c r="G579" s="3" t="s">
        <v>5</v>
      </c>
    </row>
    <row r="580" spans="1:7">
      <c r="A580" s="28" t="s">
        <v>47</v>
      </c>
      <c r="B580" s="29">
        <v>45687</v>
      </c>
      <c r="C580" s="30">
        <v>202</v>
      </c>
      <c r="D580" s="3" t="s">
        <v>898</v>
      </c>
      <c r="E580" s="6" t="s">
        <v>237</v>
      </c>
      <c r="F580" s="30">
        <v>431090</v>
      </c>
      <c r="G580" s="3" t="s">
        <v>7</v>
      </c>
    </row>
    <row r="581" spans="1:7">
      <c r="A581" s="28" t="s">
        <v>47</v>
      </c>
      <c r="B581" s="29">
        <v>45687</v>
      </c>
      <c r="C581" s="30">
        <v>201</v>
      </c>
      <c r="D581" s="3" t="s">
        <v>899</v>
      </c>
      <c r="E581" s="6" t="s">
        <v>237</v>
      </c>
      <c r="F581" s="30">
        <v>479820</v>
      </c>
      <c r="G581" s="3" t="s">
        <v>7</v>
      </c>
    </row>
    <row r="582" spans="1:7">
      <c r="A582" s="28" t="s">
        <v>47</v>
      </c>
      <c r="B582" s="29">
        <v>45687</v>
      </c>
      <c r="C582" s="30">
        <v>211</v>
      </c>
      <c r="D582" s="3" t="s">
        <v>900</v>
      </c>
      <c r="E582" s="6" t="s">
        <v>237</v>
      </c>
      <c r="F582" s="30">
        <v>600000</v>
      </c>
      <c r="G582" s="3" t="s">
        <v>5</v>
      </c>
    </row>
    <row r="583" spans="1:7">
      <c r="A583" s="28" t="s">
        <v>47</v>
      </c>
      <c r="B583" s="29">
        <v>45687</v>
      </c>
      <c r="C583" s="30">
        <v>203</v>
      </c>
      <c r="D583" s="3" t="s">
        <v>901</v>
      </c>
      <c r="E583" s="6" t="s">
        <v>237</v>
      </c>
      <c r="F583" s="30">
        <v>57900</v>
      </c>
      <c r="G583" s="3" t="s">
        <v>13</v>
      </c>
    </row>
    <row r="584" spans="1:7">
      <c r="A584" s="28" t="s">
        <v>47</v>
      </c>
      <c r="B584" s="29">
        <v>45687</v>
      </c>
      <c r="C584" s="30">
        <v>206</v>
      </c>
      <c r="D584" s="3" t="s">
        <v>902</v>
      </c>
      <c r="E584" s="6" t="s">
        <v>237</v>
      </c>
      <c r="F584" s="30">
        <v>5350000</v>
      </c>
      <c r="G584" s="3" t="s">
        <v>17</v>
      </c>
    </row>
    <row r="585" spans="1:7">
      <c r="A585" s="28" t="s">
        <v>47</v>
      </c>
      <c r="B585" s="29">
        <v>45687</v>
      </c>
      <c r="C585" s="30">
        <v>207</v>
      </c>
      <c r="D585" s="3" t="s">
        <v>903</v>
      </c>
      <c r="E585" s="6" t="s">
        <v>237</v>
      </c>
      <c r="F585" s="30">
        <v>2004000</v>
      </c>
      <c r="G585" s="3" t="s">
        <v>6</v>
      </c>
    </row>
    <row r="586" spans="1:7">
      <c r="A586" s="28" t="s">
        <v>47</v>
      </c>
      <c r="B586" s="29">
        <v>45688</v>
      </c>
      <c r="C586" s="30">
        <v>293</v>
      </c>
      <c r="D586" s="3" t="s">
        <v>904</v>
      </c>
      <c r="E586" s="6" t="s">
        <v>237</v>
      </c>
      <c r="F586" s="30">
        <v>37500</v>
      </c>
      <c r="G586" s="3" t="s">
        <v>19</v>
      </c>
    </row>
    <row r="587" spans="1:7">
      <c r="A587" s="28" t="s">
        <v>47</v>
      </c>
      <c r="B587" s="29">
        <v>45688</v>
      </c>
      <c r="C587" s="30">
        <v>409</v>
      </c>
      <c r="D587" s="3" t="s">
        <v>905</v>
      </c>
      <c r="E587" s="6" t="s">
        <v>237</v>
      </c>
      <c r="F587" s="30">
        <v>125000</v>
      </c>
      <c r="G587" s="3" t="s">
        <v>19</v>
      </c>
    </row>
    <row r="588" spans="1:7">
      <c r="A588" s="28" t="s">
        <v>47</v>
      </c>
      <c r="B588" s="29">
        <v>45688</v>
      </c>
      <c r="C588" s="30">
        <v>412</v>
      </c>
      <c r="D588" s="3" t="s">
        <v>906</v>
      </c>
      <c r="E588" s="6" t="s">
        <v>237</v>
      </c>
      <c r="F588" s="30">
        <v>337500</v>
      </c>
      <c r="G588" s="3" t="s">
        <v>19</v>
      </c>
    </row>
    <row r="589" spans="1:7">
      <c r="A589" s="28" t="s">
        <v>47</v>
      </c>
      <c r="B589" s="29">
        <v>45688</v>
      </c>
      <c r="C589" s="30">
        <v>681</v>
      </c>
      <c r="D589" s="3" t="s">
        <v>907</v>
      </c>
      <c r="E589" s="6" t="s">
        <v>237</v>
      </c>
      <c r="F589" s="30">
        <v>50000</v>
      </c>
      <c r="G589" s="3" t="s">
        <v>19</v>
      </c>
    </row>
    <row r="590" spans="1:7">
      <c r="A590" s="28" t="s">
        <v>47</v>
      </c>
      <c r="B590" s="29">
        <v>45688</v>
      </c>
      <c r="C590" s="30">
        <v>685</v>
      </c>
      <c r="D590" s="3" t="s">
        <v>908</v>
      </c>
      <c r="E590" s="6" t="s">
        <v>237</v>
      </c>
      <c r="F590" s="30">
        <v>337500</v>
      </c>
      <c r="G590" s="3" t="s">
        <v>19</v>
      </c>
    </row>
    <row r="591" spans="1:7">
      <c r="A591" s="28" t="s">
        <v>47</v>
      </c>
      <c r="B591" s="29">
        <v>45692</v>
      </c>
      <c r="C591" s="30">
        <v>267</v>
      </c>
      <c r="D591" s="3" t="s">
        <v>909</v>
      </c>
      <c r="E591" s="6" t="s">
        <v>237</v>
      </c>
      <c r="F591" s="30">
        <v>50000</v>
      </c>
      <c r="G591" s="3" t="s">
        <v>19</v>
      </c>
    </row>
    <row r="592" spans="1:7">
      <c r="A592" s="28" t="s">
        <v>47</v>
      </c>
      <c r="B592" s="29">
        <v>45692</v>
      </c>
      <c r="C592" s="30">
        <v>266</v>
      </c>
      <c r="D592" s="3" t="s">
        <v>910</v>
      </c>
      <c r="E592" s="6" t="s">
        <v>237</v>
      </c>
      <c r="F592" s="30">
        <v>87500</v>
      </c>
      <c r="G592" s="3" t="s">
        <v>19</v>
      </c>
    </row>
    <row r="593" spans="1:7" ht="30">
      <c r="A593" s="28" t="s">
        <v>47</v>
      </c>
      <c r="B593" s="29">
        <v>45692</v>
      </c>
      <c r="C593" s="30">
        <v>265</v>
      </c>
      <c r="D593" s="3" t="s">
        <v>911</v>
      </c>
      <c r="E593" s="6" t="s">
        <v>237</v>
      </c>
      <c r="F593" s="30">
        <v>400000</v>
      </c>
      <c r="G593" s="3" t="s">
        <v>19</v>
      </c>
    </row>
    <row r="594" spans="1:7" ht="30">
      <c r="A594" s="28" t="s">
        <v>47</v>
      </c>
      <c r="B594" s="29">
        <v>45692</v>
      </c>
      <c r="C594" s="30">
        <v>264</v>
      </c>
      <c r="D594" s="3" t="s">
        <v>912</v>
      </c>
      <c r="E594" s="6" t="s">
        <v>237</v>
      </c>
      <c r="F594" s="30">
        <v>450000</v>
      </c>
      <c r="G594" s="3" t="s">
        <v>19</v>
      </c>
    </row>
    <row r="595" spans="1:7" ht="30">
      <c r="A595" s="28" t="s">
        <v>47</v>
      </c>
      <c r="B595" s="29">
        <v>45692</v>
      </c>
      <c r="C595" s="30">
        <v>263</v>
      </c>
      <c r="D595" s="3" t="s">
        <v>913</v>
      </c>
      <c r="E595" s="6" t="s">
        <v>237</v>
      </c>
      <c r="F595" s="30">
        <v>960000</v>
      </c>
      <c r="G595" s="3" t="s">
        <v>19</v>
      </c>
    </row>
    <row r="596" spans="1:7">
      <c r="A596" s="28" t="s">
        <v>47</v>
      </c>
      <c r="B596" s="29">
        <v>45692</v>
      </c>
      <c r="C596" s="30">
        <v>262</v>
      </c>
      <c r="D596" s="3" t="s">
        <v>914</v>
      </c>
      <c r="E596" s="6" t="s">
        <v>237</v>
      </c>
      <c r="F596" s="30">
        <v>750000</v>
      </c>
      <c r="G596" s="3" t="s">
        <v>19</v>
      </c>
    </row>
    <row r="597" spans="1:7" ht="45">
      <c r="A597" s="28" t="s">
        <v>47</v>
      </c>
      <c r="B597" s="29">
        <v>45692</v>
      </c>
      <c r="C597" s="30">
        <v>268</v>
      </c>
      <c r="D597" s="3" t="s">
        <v>915</v>
      </c>
      <c r="E597" s="6" t="s">
        <v>237</v>
      </c>
      <c r="F597" s="30">
        <v>375000</v>
      </c>
      <c r="G597" s="3" t="s">
        <v>19</v>
      </c>
    </row>
    <row r="598" spans="1:7">
      <c r="A598" s="28" t="s">
        <v>47</v>
      </c>
      <c r="B598" s="29">
        <v>45692</v>
      </c>
      <c r="C598" s="30">
        <v>269</v>
      </c>
      <c r="D598" s="3" t="s">
        <v>916</v>
      </c>
      <c r="E598" s="6" t="s">
        <v>237</v>
      </c>
      <c r="F598" s="30">
        <v>140000</v>
      </c>
      <c r="G598" s="3" t="s">
        <v>19</v>
      </c>
    </row>
    <row r="599" spans="1:7">
      <c r="A599" s="28" t="s">
        <v>47</v>
      </c>
      <c r="B599" s="29">
        <v>45692</v>
      </c>
      <c r="C599" s="30">
        <v>270</v>
      </c>
      <c r="D599" s="3" t="s">
        <v>917</v>
      </c>
      <c r="E599" s="6" t="s">
        <v>237</v>
      </c>
      <c r="F599" s="30">
        <v>900000</v>
      </c>
      <c r="G599" s="3" t="s">
        <v>19</v>
      </c>
    </row>
    <row r="600" spans="1:7">
      <c r="A600" s="28" t="s">
        <v>47</v>
      </c>
      <c r="B600" s="29">
        <v>45692</v>
      </c>
      <c r="C600" s="30">
        <v>271</v>
      </c>
      <c r="D600" s="3" t="s">
        <v>918</v>
      </c>
      <c r="E600" s="6" t="s">
        <v>237</v>
      </c>
      <c r="F600" s="30">
        <v>1200000</v>
      </c>
      <c r="G600" s="3" t="s">
        <v>19</v>
      </c>
    </row>
    <row r="601" spans="1:7">
      <c r="A601" s="28" t="s">
        <v>47</v>
      </c>
      <c r="B601" s="29">
        <v>45692</v>
      </c>
      <c r="C601" s="30">
        <v>272</v>
      </c>
      <c r="D601" s="3" t="s">
        <v>919</v>
      </c>
      <c r="E601" s="6" t="s">
        <v>237</v>
      </c>
      <c r="F601" s="30">
        <v>75000</v>
      </c>
      <c r="G601" s="3" t="s">
        <v>19</v>
      </c>
    </row>
    <row r="602" spans="1:7">
      <c r="A602" s="28" t="s">
        <v>47</v>
      </c>
      <c r="B602" s="29">
        <v>45692</v>
      </c>
      <c r="C602" s="30">
        <v>273</v>
      </c>
      <c r="D602" s="3" t="s">
        <v>920</v>
      </c>
      <c r="E602" s="6" t="s">
        <v>237</v>
      </c>
      <c r="F602" s="30">
        <v>70000</v>
      </c>
      <c r="G602" s="3" t="s">
        <v>19</v>
      </c>
    </row>
    <row r="603" spans="1:7">
      <c r="A603" s="28" t="s">
        <v>47</v>
      </c>
      <c r="B603" s="29">
        <v>45692</v>
      </c>
      <c r="C603" s="30">
        <v>274</v>
      </c>
      <c r="D603" s="3" t="s">
        <v>921</v>
      </c>
      <c r="E603" s="6" t="s">
        <v>237</v>
      </c>
      <c r="F603" s="30">
        <v>150000</v>
      </c>
      <c r="G603" s="3" t="s">
        <v>19</v>
      </c>
    </row>
    <row r="604" spans="1:7">
      <c r="A604" s="28" t="s">
        <v>47</v>
      </c>
      <c r="B604" s="29">
        <v>45692</v>
      </c>
      <c r="C604" s="30">
        <v>275</v>
      </c>
      <c r="D604" s="3" t="s">
        <v>922</v>
      </c>
      <c r="E604" s="6" t="s">
        <v>237</v>
      </c>
      <c r="F604" s="30">
        <v>75000</v>
      </c>
      <c r="G604" s="3" t="s">
        <v>19</v>
      </c>
    </row>
    <row r="605" spans="1:7" ht="30">
      <c r="A605" s="28" t="s">
        <v>47</v>
      </c>
      <c r="B605" s="29">
        <v>45692</v>
      </c>
      <c r="C605" s="30">
        <v>276</v>
      </c>
      <c r="D605" s="3" t="s">
        <v>923</v>
      </c>
      <c r="E605" s="6" t="s">
        <v>237</v>
      </c>
      <c r="F605" s="30">
        <v>195000</v>
      </c>
      <c r="G605" s="3" t="s">
        <v>19</v>
      </c>
    </row>
    <row r="606" spans="1:7">
      <c r="A606" s="28" t="s">
        <v>47</v>
      </c>
      <c r="B606" s="29">
        <v>45692</v>
      </c>
      <c r="C606" s="30">
        <v>277</v>
      </c>
      <c r="D606" s="3" t="s">
        <v>924</v>
      </c>
      <c r="E606" s="6" t="s">
        <v>237</v>
      </c>
      <c r="F606" s="30">
        <v>200000</v>
      </c>
      <c r="G606" s="3" t="s">
        <v>19</v>
      </c>
    </row>
    <row r="607" spans="1:7">
      <c r="A607" s="28" t="s">
        <v>47</v>
      </c>
      <c r="B607" s="29">
        <v>45692</v>
      </c>
      <c r="C607" s="30">
        <v>278</v>
      </c>
      <c r="D607" s="3" t="s">
        <v>925</v>
      </c>
      <c r="E607" s="6" t="s">
        <v>237</v>
      </c>
      <c r="F607" s="30">
        <v>120000</v>
      </c>
      <c r="G607" s="3" t="s">
        <v>19</v>
      </c>
    </row>
    <row r="608" spans="1:7" ht="30">
      <c r="A608" s="28" t="s">
        <v>47</v>
      </c>
      <c r="B608" s="29">
        <v>45692</v>
      </c>
      <c r="C608" s="30">
        <v>279</v>
      </c>
      <c r="D608" s="3" t="s">
        <v>926</v>
      </c>
      <c r="E608" s="6" t="s">
        <v>237</v>
      </c>
      <c r="F608" s="30">
        <v>450000</v>
      </c>
      <c r="G608" s="3" t="s">
        <v>19</v>
      </c>
    </row>
    <row r="609" spans="1:7" ht="45">
      <c r="A609" s="28" t="s">
        <v>47</v>
      </c>
      <c r="B609" s="29">
        <v>45692</v>
      </c>
      <c r="C609" s="30">
        <v>281</v>
      </c>
      <c r="D609" s="3" t="s">
        <v>927</v>
      </c>
      <c r="E609" s="6" t="s">
        <v>237</v>
      </c>
      <c r="F609" s="30">
        <v>375000</v>
      </c>
      <c r="G609" s="3" t="s">
        <v>19</v>
      </c>
    </row>
    <row r="610" spans="1:7" ht="45">
      <c r="A610" s="28" t="s">
        <v>47</v>
      </c>
      <c r="B610" s="29">
        <v>45692</v>
      </c>
      <c r="C610" s="30">
        <v>282</v>
      </c>
      <c r="D610" s="3" t="s">
        <v>928</v>
      </c>
      <c r="E610" s="6" t="s">
        <v>237</v>
      </c>
      <c r="F610" s="30">
        <v>325000</v>
      </c>
      <c r="G610" s="3" t="s">
        <v>19</v>
      </c>
    </row>
    <row r="611" spans="1:7">
      <c r="A611" s="28" t="s">
        <v>47</v>
      </c>
      <c r="B611" s="29">
        <v>45692</v>
      </c>
      <c r="C611" s="30">
        <v>750</v>
      </c>
      <c r="D611" s="3" t="s">
        <v>929</v>
      </c>
      <c r="E611" s="6" t="s">
        <v>237</v>
      </c>
      <c r="F611" s="30">
        <v>100000</v>
      </c>
      <c r="G611" s="3" t="s">
        <v>19</v>
      </c>
    </row>
    <row r="612" spans="1:7">
      <c r="A612" s="28" t="s">
        <v>47</v>
      </c>
      <c r="B612" s="29">
        <v>45693</v>
      </c>
      <c r="C612" s="30">
        <v>299</v>
      </c>
      <c r="D612" s="3" t="s">
        <v>930</v>
      </c>
      <c r="E612" s="6" t="s">
        <v>237</v>
      </c>
      <c r="F612" s="30">
        <v>675000</v>
      </c>
      <c r="G612" s="3" t="s">
        <v>19</v>
      </c>
    </row>
    <row r="613" spans="1:7">
      <c r="A613" s="28" t="s">
        <v>47</v>
      </c>
      <c r="B613" s="29">
        <v>45693</v>
      </c>
      <c r="C613" s="30">
        <v>298</v>
      </c>
      <c r="D613" s="3" t="s">
        <v>931</v>
      </c>
      <c r="E613" s="6" t="s">
        <v>237</v>
      </c>
      <c r="F613" s="30">
        <v>41000</v>
      </c>
      <c r="G613" s="3" t="s">
        <v>19</v>
      </c>
    </row>
    <row r="614" spans="1:7">
      <c r="A614" s="28" t="s">
        <v>47</v>
      </c>
      <c r="B614" s="29">
        <v>45693</v>
      </c>
      <c r="C614" s="30">
        <v>297</v>
      </c>
      <c r="D614" s="3" t="s">
        <v>932</v>
      </c>
      <c r="E614" s="6" t="s">
        <v>237</v>
      </c>
      <c r="F614" s="30">
        <v>58000</v>
      </c>
      <c r="G614" s="3" t="s">
        <v>19</v>
      </c>
    </row>
    <row r="615" spans="1:7">
      <c r="A615" s="28" t="s">
        <v>47</v>
      </c>
      <c r="B615" s="29">
        <v>45693</v>
      </c>
      <c r="C615" s="30">
        <v>290</v>
      </c>
      <c r="D615" s="3" t="s">
        <v>933</v>
      </c>
      <c r="E615" s="6" t="s">
        <v>237</v>
      </c>
      <c r="F615" s="30">
        <v>180000</v>
      </c>
      <c r="G615" s="3" t="s">
        <v>19</v>
      </c>
    </row>
    <row r="616" spans="1:7">
      <c r="A616" s="28" t="s">
        <v>47</v>
      </c>
      <c r="B616" s="29">
        <v>45693</v>
      </c>
      <c r="C616" s="30">
        <v>289</v>
      </c>
      <c r="D616" s="3" t="s">
        <v>934</v>
      </c>
      <c r="E616" s="6" t="s">
        <v>237</v>
      </c>
      <c r="F616" s="30">
        <v>150000</v>
      </c>
      <c r="G616" s="3" t="s">
        <v>19</v>
      </c>
    </row>
    <row r="617" spans="1:7" ht="30">
      <c r="A617" s="28" t="s">
        <v>47</v>
      </c>
      <c r="B617" s="29">
        <v>45693</v>
      </c>
      <c r="C617" s="30">
        <v>288</v>
      </c>
      <c r="D617" s="3" t="s">
        <v>935</v>
      </c>
      <c r="E617" s="6" t="s">
        <v>237</v>
      </c>
      <c r="F617" s="30">
        <v>540000</v>
      </c>
      <c r="G617" s="3" t="s">
        <v>19</v>
      </c>
    </row>
    <row r="618" spans="1:7">
      <c r="A618" s="28" t="s">
        <v>47</v>
      </c>
      <c r="B618" s="29">
        <v>45693</v>
      </c>
      <c r="C618" s="30">
        <v>300</v>
      </c>
      <c r="D618" s="3" t="s">
        <v>936</v>
      </c>
      <c r="E618" s="6" t="s">
        <v>237</v>
      </c>
      <c r="F618" s="30">
        <v>660000</v>
      </c>
      <c r="G618" s="3" t="s">
        <v>19</v>
      </c>
    </row>
    <row r="619" spans="1:7">
      <c r="A619" s="28" t="s">
        <v>47</v>
      </c>
      <c r="B619" s="29">
        <v>45693</v>
      </c>
      <c r="C619" s="30">
        <v>303</v>
      </c>
      <c r="D619" s="3" t="s">
        <v>939</v>
      </c>
      <c r="E619" s="6" t="s">
        <v>237</v>
      </c>
      <c r="F619" s="30">
        <v>231100</v>
      </c>
      <c r="G619" s="3" t="s">
        <v>22</v>
      </c>
    </row>
    <row r="620" spans="1:7">
      <c r="A620" s="28" t="s">
        <v>47</v>
      </c>
      <c r="B620" s="29">
        <v>45693</v>
      </c>
      <c r="C620" s="30">
        <v>304</v>
      </c>
      <c r="D620" s="3" t="s">
        <v>940</v>
      </c>
      <c r="E620" s="6" t="s">
        <v>237</v>
      </c>
      <c r="F620" s="30">
        <v>29000</v>
      </c>
      <c r="G620" s="3" t="s">
        <v>21</v>
      </c>
    </row>
    <row r="621" spans="1:7">
      <c r="A621" s="28" t="s">
        <v>47</v>
      </c>
      <c r="B621" s="29">
        <v>45693</v>
      </c>
      <c r="C621" s="30">
        <v>305</v>
      </c>
      <c r="D621" s="3" t="s">
        <v>941</v>
      </c>
      <c r="E621" s="6" t="s">
        <v>237</v>
      </c>
      <c r="F621" s="30">
        <v>16100</v>
      </c>
      <c r="G621" s="3" t="s">
        <v>21</v>
      </c>
    </row>
    <row r="622" spans="1:7">
      <c r="A622" s="28" t="s">
        <v>47</v>
      </c>
      <c r="B622" s="29">
        <v>45693</v>
      </c>
      <c r="C622" s="30">
        <v>306</v>
      </c>
      <c r="D622" s="3" t="s">
        <v>942</v>
      </c>
      <c r="E622" s="6" t="s">
        <v>237</v>
      </c>
      <c r="F622" s="30">
        <v>28800</v>
      </c>
      <c r="G622" s="3" t="s">
        <v>21</v>
      </c>
    </row>
    <row r="623" spans="1:7">
      <c r="A623" s="28" t="s">
        <v>47</v>
      </c>
      <c r="B623" s="29">
        <v>45693</v>
      </c>
      <c r="C623" s="30">
        <v>311</v>
      </c>
      <c r="D623" s="3" t="s">
        <v>943</v>
      </c>
      <c r="E623" s="6" t="s">
        <v>237</v>
      </c>
      <c r="F623" s="30">
        <v>4000</v>
      </c>
      <c r="G623" s="3" t="s">
        <v>10</v>
      </c>
    </row>
    <row r="624" spans="1:7">
      <c r="A624" s="28" t="s">
        <v>47</v>
      </c>
      <c r="B624" s="29">
        <v>45693</v>
      </c>
      <c r="C624" s="30">
        <v>307</v>
      </c>
      <c r="D624" s="3" t="s">
        <v>944</v>
      </c>
      <c r="E624" s="6" t="s">
        <v>237</v>
      </c>
      <c r="F624" s="30">
        <v>27200</v>
      </c>
      <c r="G624" s="3" t="s">
        <v>21</v>
      </c>
    </row>
    <row r="625" spans="1:7">
      <c r="A625" s="28" t="s">
        <v>47</v>
      </c>
      <c r="B625" s="29">
        <v>45693</v>
      </c>
      <c r="C625" s="30">
        <v>308</v>
      </c>
      <c r="D625" s="3" t="s">
        <v>945</v>
      </c>
      <c r="E625" s="6" t="s">
        <v>237</v>
      </c>
      <c r="F625" s="30">
        <v>26700</v>
      </c>
      <c r="G625" s="3" t="s">
        <v>21</v>
      </c>
    </row>
    <row r="626" spans="1:7">
      <c r="A626" s="28" t="s">
        <v>47</v>
      </c>
      <c r="B626" s="29">
        <v>45693</v>
      </c>
      <c r="C626" s="30">
        <v>310</v>
      </c>
      <c r="D626" s="3" t="s">
        <v>946</v>
      </c>
      <c r="E626" s="6" t="s">
        <v>237</v>
      </c>
      <c r="F626" s="30">
        <v>420000</v>
      </c>
      <c r="G626" s="3" t="s">
        <v>19</v>
      </c>
    </row>
    <row r="627" spans="1:7">
      <c r="A627" s="28" t="s">
        <v>47</v>
      </c>
      <c r="B627" s="29">
        <v>45693</v>
      </c>
      <c r="C627" s="30">
        <v>687</v>
      </c>
      <c r="D627" s="3" t="s">
        <v>947</v>
      </c>
      <c r="E627" s="6" t="s">
        <v>237</v>
      </c>
      <c r="F627" s="30">
        <v>900000</v>
      </c>
      <c r="G627" s="3" t="s">
        <v>19</v>
      </c>
    </row>
    <row r="628" spans="1:7">
      <c r="A628" s="28" t="s">
        <v>47</v>
      </c>
      <c r="B628" s="29">
        <v>45693</v>
      </c>
      <c r="C628" s="30">
        <v>753</v>
      </c>
      <c r="D628" s="3" t="s">
        <v>948</v>
      </c>
      <c r="E628" s="6" t="s">
        <v>237</v>
      </c>
      <c r="F628" s="30">
        <v>75000</v>
      </c>
      <c r="G628" s="3" t="s">
        <v>19</v>
      </c>
    </row>
    <row r="629" spans="1:7">
      <c r="A629" s="28" t="s">
        <v>47</v>
      </c>
      <c r="B629" s="29">
        <v>45694</v>
      </c>
      <c r="C629" s="30">
        <v>319</v>
      </c>
      <c r="D629" s="3" t="s">
        <v>949</v>
      </c>
      <c r="E629" s="6" t="s">
        <v>237</v>
      </c>
      <c r="F629" s="30">
        <v>142200</v>
      </c>
      <c r="G629" s="3" t="s">
        <v>22</v>
      </c>
    </row>
    <row r="630" spans="1:7">
      <c r="A630" s="28" t="s">
        <v>47</v>
      </c>
      <c r="B630" s="29">
        <v>45694</v>
      </c>
      <c r="C630" s="30">
        <v>333</v>
      </c>
      <c r="D630" s="3" t="s">
        <v>950</v>
      </c>
      <c r="E630" s="6" t="s">
        <v>237</v>
      </c>
      <c r="F630" s="30">
        <v>55000</v>
      </c>
      <c r="G630" s="3" t="s">
        <v>5</v>
      </c>
    </row>
    <row r="631" spans="1:7">
      <c r="A631" s="28" t="s">
        <v>47</v>
      </c>
      <c r="B631" s="29">
        <v>45694</v>
      </c>
      <c r="C631" s="30">
        <v>332</v>
      </c>
      <c r="D631" s="3" t="s">
        <v>951</v>
      </c>
      <c r="E631" s="6" t="s">
        <v>237</v>
      </c>
      <c r="F631" s="30">
        <v>125800</v>
      </c>
      <c r="G631" s="3" t="s">
        <v>13</v>
      </c>
    </row>
    <row r="632" spans="1:7">
      <c r="A632" s="28" t="s">
        <v>47</v>
      </c>
      <c r="B632" s="29">
        <v>45694</v>
      </c>
      <c r="C632" s="30">
        <v>331</v>
      </c>
      <c r="D632" s="3" t="s">
        <v>952</v>
      </c>
      <c r="E632" s="6" t="s">
        <v>237</v>
      </c>
      <c r="F632" s="30">
        <v>292860</v>
      </c>
      <c r="G632" s="3" t="s">
        <v>21</v>
      </c>
    </row>
    <row r="633" spans="1:7">
      <c r="A633" s="28" t="s">
        <v>47</v>
      </c>
      <c r="B633" s="29">
        <v>45694</v>
      </c>
      <c r="C633" s="30">
        <v>330</v>
      </c>
      <c r="D633" s="3" t="s">
        <v>953</v>
      </c>
      <c r="E633" s="6" t="s">
        <v>237</v>
      </c>
      <c r="F633" s="30">
        <v>95150</v>
      </c>
      <c r="G633" s="3" t="s">
        <v>13</v>
      </c>
    </row>
    <row r="634" spans="1:7">
      <c r="A634" s="28" t="s">
        <v>47</v>
      </c>
      <c r="B634" s="29">
        <v>45694</v>
      </c>
      <c r="C634" s="30">
        <v>320</v>
      </c>
      <c r="D634" s="3" t="s">
        <v>954</v>
      </c>
      <c r="E634" s="6" t="s">
        <v>237</v>
      </c>
      <c r="F634" s="30">
        <v>17700</v>
      </c>
      <c r="G634" s="3" t="s">
        <v>21</v>
      </c>
    </row>
    <row r="635" spans="1:7">
      <c r="A635" s="28" t="s">
        <v>47</v>
      </c>
      <c r="B635" s="29">
        <v>45694</v>
      </c>
      <c r="C635" s="30">
        <v>321</v>
      </c>
      <c r="D635" s="3" t="s">
        <v>955</v>
      </c>
      <c r="E635" s="6" t="s">
        <v>237</v>
      </c>
      <c r="F635" s="30">
        <v>116000</v>
      </c>
      <c r="G635" s="3" t="s">
        <v>22</v>
      </c>
    </row>
    <row r="636" spans="1:7">
      <c r="A636" s="28" t="s">
        <v>47</v>
      </c>
      <c r="B636" s="29">
        <v>45694</v>
      </c>
      <c r="C636" s="30">
        <v>322</v>
      </c>
      <c r="D636" s="3" t="s">
        <v>956</v>
      </c>
      <c r="E636" s="6" t="s">
        <v>237</v>
      </c>
      <c r="F636" s="30">
        <v>148479</v>
      </c>
      <c r="G636" s="3" t="s">
        <v>13</v>
      </c>
    </row>
    <row r="637" spans="1:7">
      <c r="A637" s="28" t="s">
        <v>47</v>
      </c>
      <c r="B637" s="29">
        <v>45694</v>
      </c>
      <c r="C637" s="30">
        <v>323</v>
      </c>
      <c r="D637" s="3" t="s">
        <v>957</v>
      </c>
      <c r="E637" s="6" t="s">
        <v>237</v>
      </c>
      <c r="F637" s="30">
        <v>14982</v>
      </c>
      <c r="G637" s="3" t="s">
        <v>5</v>
      </c>
    </row>
    <row r="638" spans="1:7">
      <c r="A638" s="28" t="s">
        <v>47</v>
      </c>
      <c r="B638" s="29">
        <v>45694</v>
      </c>
      <c r="C638" s="30">
        <v>327</v>
      </c>
      <c r="D638" s="3" t="s">
        <v>958</v>
      </c>
      <c r="E638" s="6" t="s">
        <v>237</v>
      </c>
      <c r="F638" s="30">
        <v>132500</v>
      </c>
      <c r="G638" s="3" t="s">
        <v>21</v>
      </c>
    </row>
    <row r="639" spans="1:7" ht="45">
      <c r="A639" s="28" t="s">
        <v>47</v>
      </c>
      <c r="B639" s="29">
        <v>45694</v>
      </c>
      <c r="C639" s="30">
        <v>329</v>
      </c>
      <c r="D639" s="3" t="s">
        <v>959</v>
      </c>
      <c r="E639" s="6" t="s">
        <v>237</v>
      </c>
      <c r="F639" s="30">
        <v>2450000</v>
      </c>
      <c r="G639" s="3" t="s">
        <v>19</v>
      </c>
    </row>
    <row r="640" spans="1:7">
      <c r="A640" s="28" t="s">
        <v>47</v>
      </c>
      <c r="B640" s="29">
        <v>45694</v>
      </c>
      <c r="C640" s="30">
        <v>317</v>
      </c>
      <c r="D640" s="3" t="s">
        <v>960</v>
      </c>
      <c r="E640" s="6" t="s">
        <v>53</v>
      </c>
      <c r="F640" s="30">
        <v>360000</v>
      </c>
      <c r="G640" s="3" t="s">
        <v>16</v>
      </c>
    </row>
    <row r="641" spans="1:7" ht="30">
      <c r="A641" s="28" t="s">
        <v>47</v>
      </c>
      <c r="B641" s="29">
        <v>45695</v>
      </c>
      <c r="C641" s="30">
        <v>343</v>
      </c>
      <c r="D641" s="3" t="s">
        <v>961</v>
      </c>
      <c r="E641" s="6" t="s">
        <v>962</v>
      </c>
      <c r="F641" s="30">
        <v>68136295</v>
      </c>
      <c r="G641" s="3" t="s">
        <v>3</v>
      </c>
    </row>
    <row r="642" spans="1:7">
      <c r="A642" s="28" t="s">
        <v>47</v>
      </c>
      <c r="B642" s="29">
        <v>45695</v>
      </c>
      <c r="C642" s="30">
        <v>339</v>
      </c>
      <c r="D642" s="3" t="s">
        <v>963</v>
      </c>
      <c r="E642" s="6" t="s">
        <v>237</v>
      </c>
      <c r="F642" s="30">
        <v>5000000</v>
      </c>
      <c r="G642" s="3" t="s">
        <v>5</v>
      </c>
    </row>
    <row r="643" spans="1:7">
      <c r="A643" s="28" t="s">
        <v>47</v>
      </c>
      <c r="B643" s="29">
        <v>45695</v>
      </c>
      <c r="C643" s="30">
        <v>360</v>
      </c>
      <c r="D643" s="3" t="s">
        <v>964</v>
      </c>
      <c r="E643" s="6" t="s">
        <v>237</v>
      </c>
      <c r="F643" s="30">
        <v>451000</v>
      </c>
      <c r="G643" s="3" t="s">
        <v>14</v>
      </c>
    </row>
    <row r="644" spans="1:7">
      <c r="A644" s="28" t="s">
        <v>47</v>
      </c>
      <c r="B644" s="29">
        <v>45695</v>
      </c>
      <c r="C644" s="30">
        <v>362</v>
      </c>
      <c r="D644" s="3" t="s">
        <v>965</v>
      </c>
      <c r="E644" s="6" t="s">
        <v>237</v>
      </c>
      <c r="F644" s="30">
        <v>237000</v>
      </c>
      <c r="G644" s="3" t="s">
        <v>14</v>
      </c>
    </row>
    <row r="645" spans="1:7">
      <c r="A645" s="28" t="s">
        <v>47</v>
      </c>
      <c r="B645" s="29">
        <v>45695</v>
      </c>
      <c r="C645" s="30">
        <v>369</v>
      </c>
      <c r="D645" s="3" t="s">
        <v>966</v>
      </c>
      <c r="E645" s="6" t="s">
        <v>53</v>
      </c>
      <c r="F645" s="30">
        <v>6167329</v>
      </c>
      <c r="G645" s="3" t="s">
        <v>4</v>
      </c>
    </row>
    <row r="646" spans="1:7" ht="30">
      <c r="A646" s="28" t="s">
        <v>47</v>
      </c>
      <c r="B646" s="29">
        <v>45698</v>
      </c>
      <c r="C646" s="30">
        <v>745</v>
      </c>
      <c r="D646" s="3" t="s">
        <v>967</v>
      </c>
      <c r="E646" s="6" t="s">
        <v>237</v>
      </c>
      <c r="F646" s="30">
        <v>300000</v>
      </c>
      <c r="G646" s="3" t="s">
        <v>19</v>
      </c>
    </row>
    <row r="647" spans="1:7" ht="30">
      <c r="A647" s="28" t="s">
        <v>47</v>
      </c>
      <c r="B647" s="29">
        <v>45698</v>
      </c>
      <c r="C647" s="30">
        <v>741</v>
      </c>
      <c r="D647" s="3" t="s">
        <v>968</v>
      </c>
      <c r="E647" s="6" t="s">
        <v>237</v>
      </c>
      <c r="F647" s="30">
        <v>450000</v>
      </c>
      <c r="G647" s="3" t="s">
        <v>19</v>
      </c>
    </row>
    <row r="648" spans="1:7">
      <c r="A648" s="28" t="s">
        <v>47</v>
      </c>
      <c r="B648" s="29">
        <v>45699</v>
      </c>
      <c r="C648" s="30">
        <v>392</v>
      </c>
      <c r="D648" s="3" t="s">
        <v>969</v>
      </c>
      <c r="E648" s="6" t="s">
        <v>249</v>
      </c>
      <c r="F648" s="30">
        <v>76900</v>
      </c>
      <c r="G648" s="3" t="s">
        <v>22</v>
      </c>
    </row>
    <row r="649" spans="1:7">
      <c r="A649" s="28" t="s">
        <v>47</v>
      </c>
      <c r="B649" s="29">
        <v>45700</v>
      </c>
      <c r="C649" s="30">
        <v>743</v>
      </c>
      <c r="D649" s="3" t="s">
        <v>970</v>
      </c>
      <c r="E649" s="6" t="s">
        <v>237</v>
      </c>
      <c r="F649" s="30">
        <v>337500</v>
      </c>
      <c r="G649" s="3" t="s">
        <v>19</v>
      </c>
    </row>
    <row r="650" spans="1:7">
      <c r="A650" s="28" t="s">
        <v>47</v>
      </c>
      <c r="B650" s="29">
        <v>45701</v>
      </c>
      <c r="C650" s="30">
        <v>411</v>
      </c>
      <c r="D650" s="3" t="s">
        <v>971</v>
      </c>
      <c r="E650" s="6" t="s">
        <v>237</v>
      </c>
      <c r="F650" s="30">
        <v>140000</v>
      </c>
      <c r="G650" s="3" t="s">
        <v>19</v>
      </c>
    </row>
    <row r="651" spans="1:7" ht="30">
      <c r="A651" s="28" t="s">
        <v>47</v>
      </c>
      <c r="B651" s="29">
        <v>45701</v>
      </c>
      <c r="C651" s="30">
        <v>413</v>
      </c>
      <c r="D651" s="3" t="s">
        <v>972</v>
      </c>
      <c r="E651" s="6" t="s">
        <v>237</v>
      </c>
      <c r="F651" s="30">
        <v>300000</v>
      </c>
      <c r="G651" s="3" t="s">
        <v>19</v>
      </c>
    </row>
    <row r="652" spans="1:7" ht="30">
      <c r="A652" s="28" t="s">
        <v>47</v>
      </c>
      <c r="B652" s="29">
        <v>45701</v>
      </c>
      <c r="C652" s="30">
        <v>747</v>
      </c>
      <c r="D652" s="3" t="s">
        <v>973</v>
      </c>
      <c r="E652" s="6" t="s">
        <v>237</v>
      </c>
      <c r="F652" s="30">
        <v>30000</v>
      </c>
      <c r="G652" s="3" t="s">
        <v>19</v>
      </c>
    </row>
    <row r="653" spans="1:7" ht="30">
      <c r="A653" s="28" t="s">
        <v>47</v>
      </c>
      <c r="B653" s="29">
        <v>45706</v>
      </c>
      <c r="C653" s="30">
        <v>748</v>
      </c>
      <c r="D653" s="3" t="s">
        <v>974</v>
      </c>
      <c r="E653" s="6" t="s">
        <v>237</v>
      </c>
      <c r="F653" s="30">
        <v>30000</v>
      </c>
      <c r="G653" s="3" t="s">
        <v>19</v>
      </c>
    </row>
    <row r="654" spans="1:7" ht="30">
      <c r="A654" s="28" t="s">
        <v>47</v>
      </c>
      <c r="B654" s="29">
        <v>45712</v>
      </c>
      <c r="C654" s="30">
        <v>749</v>
      </c>
      <c r="D654" s="3" t="s">
        <v>975</v>
      </c>
      <c r="E654" s="6" t="s">
        <v>237</v>
      </c>
      <c r="F654" s="30">
        <v>30000</v>
      </c>
      <c r="G654" s="3" t="s">
        <v>19</v>
      </c>
    </row>
    <row r="655" spans="1:7">
      <c r="A655" s="28" t="s">
        <v>47</v>
      </c>
      <c r="B655" s="29">
        <v>45713</v>
      </c>
      <c r="C655" s="30">
        <v>600</v>
      </c>
      <c r="D655" s="3" t="s">
        <v>976</v>
      </c>
      <c r="E655" s="6" t="s">
        <v>237</v>
      </c>
      <c r="F655" s="30">
        <v>500000</v>
      </c>
      <c r="G655" s="3" t="s">
        <v>5</v>
      </c>
    </row>
    <row r="656" spans="1:7">
      <c r="A656" s="28" t="s">
        <v>47</v>
      </c>
      <c r="B656" s="29">
        <v>45713</v>
      </c>
      <c r="C656" s="30">
        <v>601</v>
      </c>
      <c r="D656" s="3" t="s">
        <v>977</v>
      </c>
      <c r="E656" s="6" t="s">
        <v>237</v>
      </c>
      <c r="F656" s="30">
        <v>1000000</v>
      </c>
      <c r="G656" s="3" t="s">
        <v>5</v>
      </c>
    </row>
    <row r="657" spans="1:7">
      <c r="A657" s="28" t="s">
        <v>47</v>
      </c>
      <c r="B657" s="29">
        <v>45714</v>
      </c>
      <c r="C657" s="30">
        <v>602</v>
      </c>
      <c r="D657" s="3" t="s">
        <v>978</v>
      </c>
      <c r="E657" s="6" t="s">
        <v>237</v>
      </c>
      <c r="F657" s="30">
        <v>125800</v>
      </c>
      <c r="G657" s="3" t="s">
        <v>13</v>
      </c>
    </row>
    <row r="658" spans="1:7">
      <c r="A658" s="28" t="s">
        <v>47</v>
      </c>
      <c r="B658" s="29">
        <v>45715</v>
      </c>
      <c r="C658" s="30">
        <v>650</v>
      </c>
      <c r="D658" s="3" t="s">
        <v>979</v>
      </c>
      <c r="E658" s="6" t="s">
        <v>237</v>
      </c>
      <c r="F658" s="30">
        <v>427970</v>
      </c>
      <c r="G658" s="3" t="s">
        <v>7</v>
      </c>
    </row>
    <row r="659" spans="1:7">
      <c r="A659" s="28" t="s">
        <v>47</v>
      </c>
      <c r="B659" s="29">
        <v>45715</v>
      </c>
      <c r="C659" s="30">
        <v>649</v>
      </c>
      <c r="D659" s="3" t="s">
        <v>980</v>
      </c>
      <c r="E659" s="6" t="s">
        <v>237</v>
      </c>
      <c r="F659" s="30">
        <v>385000</v>
      </c>
      <c r="G659" s="3" t="s">
        <v>5</v>
      </c>
    </row>
    <row r="660" spans="1:7">
      <c r="A660" s="28" t="s">
        <v>47</v>
      </c>
      <c r="B660" s="29">
        <v>45715</v>
      </c>
      <c r="C660" s="30">
        <v>651</v>
      </c>
      <c r="D660" s="3" t="s">
        <v>981</v>
      </c>
      <c r="E660" s="6" t="s">
        <v>237</v>
      </c>
      <c r="F660" s="30">
        <v>57500</v>
      </c>
      <c r="G660" s="3" t="s">
        <v>7</v>
      </c>
    </row>
    <row r="661" spans="1:7">
      <c r="A661" s="28" t="s">
        <v>47</v>
      </c>
      <c r="B661" s="29">
        <v>45715</v>
      </c>
      <c r="C661" s="30">
        <v>653</v>
      </c>
      <c r="D661" s="3" t="s">
        <v>982</v>
      </c>
      <c r="E661" s="6" t="s">
        <v>237</v>
      </c>
      <c r="F661" s="30">
        <v>49900</v>
      </c>
      <c r="G661" s="3" t="s">
        <v>13</v>
      </c>
    </row>
    <row r="662" spans="1:7">
      <c r="A662" s="28" t="s">
        <v>47</v>
      </c>
      <c r="B662" s="29">
        <v>45715</v>
      </c>
      <c r="C662" s="30">
        <v>657</v>
      </c>
      <c r="D662" s="3" t="s">
        <v>983</v>
      </c>
      <c r="E662" s="6" t="s">
        <v>237</v>
      </c>
      <c r="F662" s="30">
        <v>528000</v>
      </c>
      <c r="G662" s="3" t="s">
        <v>13</v>
      </c>
    </row>
    <row r="663" spans="1:7">
      <c r="A663" s="28" t="s">
        <v>47</v>
      </c>
      <c r="B663" s="29">
        <v>45715</v>
      </c>
      <c r="C663" s="30">
        <v>656</v>
      </c>
      <c r="D663" s="3" t="s">
        <v>984</v>
      </c>
      <c r="E663" s="6" t="s">
        <v>237</v>
      </c>
      <c r="F663" s="30">
        <v>835000</v>
      </c>
      <c r="G663" s="3" t="s">
        <v>13</v>
      </c>
    </row>
    <row r="664" spans="1:7">
      <c r="A664" s="28" t="s">
        <v>47</v>
      </c>
      <c r="B664" s="29">
        <v>45716</v>
      </c>
      <c r="C664" s="30">
        <v>660</v>
      </c>
      <c r="D664" s="3" t="s">
        <v>985</v>
      </c>
      <c r="E664" s="6" t="s">
        <v>237</v>
      </c>
      <c r="F664" s="30">
        <v>70500</v>
      </c>
      <c r="G664" s="3" t="s">
        <v>22</v>
      </c>
    </row>
    <row r="665" spans="1:7">
      <c r="A665" s="28" t="s">
        <v>47</v>
      </c>
      <c r="B665" s="29">
        <v>45716</v>
      </c>
      <c r="C665" s="30">
        <v>666</v>
      </c>
      <c r="D665" s="3" t="s">
        <v>986</v>
      </c>
      <c r="E665" s="6" t="s">
        <v>249</v>
      </c>
      <c r="F665" s="30">
        <v>2200000</v>
      </c>
      <c r="G665" s="3" t="s">
        <v>5</v>
      </c>
    </row>
    <row r="666" spans="1:7">
      <c r="A666" s="28" t="s">
        <v>47</v>
      </c>
      <c r="B666" s="29">
        <v>45716</v>
      </c>
      <c r="C666" s="30">
        <v>661</v>
      </c>
      <c r="D666" s="3" t="s">
        <v>987</v>
      </c>
      <c r="E666" s="6" t="s">
        <v>237</v>
      </c>
      <c r="F666" s="30">
        <v>120000</v>
      </c>
      <c r="G666" s="3" t="s">
        <v>22</v>
      </c>
    </row>
    <row r="667" spans="1:7">
      <c r="A667" s="28" t="s">
        <v>47</v>
      </c>
      <c r="B667" s="29">
        <v>45716</v>
      </c>
      <c r="C667" s="30">
        <v>679</v>
      </c>
      <c r="D667" s="3" t="s">
        <v>988</v>
      </c>
      <c r="E667" s="6" t="s">
        <v>237</v>
      </c>
      <c r="F667" s="30">
        <v>146000</v>
      </c>
      <c r="G667" s="3" t="s">
        <v>22</v>
      </c>
    </row>
    <row r="668" spans="1:7">
      <c r="A668" s="28" t="s">
        <v>47</v>
      </c>
      <c r="B668" s="29">
        <v>45716</v>
      </c>
      <c r="C668" s="30">
        <v>682</v>
      </c>
      <c r="D668" s="3" t="s">
        <v>989</v>
      </c>
      <c r="E668" s="6" t="s">
        <v>237</v>
      </c>
      <c r="F668" s="30">
        <v>55400</v>
      </c>
      <c r="G668" s="3" t="s">
        <v>19</v>
      </c>
    </row>
    <row r="669" spans="1:7" ht="30">
      <c r="A669" s="28" t="s">
        <v>47</v>
      </c>
      <c r="B669" s="29">
        <v>45716</v>
      </c>
      <c r="C669" s="30">
        <v>684</v>
      </c>
      <c r="D669" s="3" t="s">
        <v>990</v>
      </c>
      <c r="E669" s="6" t="s">
        <v>237</v>
      </c>
      <c r="F669" s="30">
        <v>420000</v>
      </c>
      <c r="G669" s="3" t="s">
        <v>19</v>
      </c>
    </row>
    <row r="670" spans="1:7">
      <c r="A670" s="28" t="s">
        <v>47</v>
      </c>
      <c r="B670" s="29">
        <v>45716</v>
      </c>
      <c r="C670" s="30">
        <v>678</v>
      </c>
      <c r="D670" s="3" t="s">
        <v>991</v>
      </c>
      <c r="E670" s="6" t="s">
        <v>237</v>
      </c>
      <c r="F670" s="30">
        <v>35400</v>
      </c>
      <c r="G670" s="3" t="s">
        <v>22</v>
      </c>
    </row>
    <row r="671" spans="1:7">
      <c r="A671" s="28" t="s">
        <v>47</v>
      </c>
      <c r="B671" s="29">
        <v>45716</v>
      </c>
      <c r="C671" s="30">
        <v>677</v>
      </c>
      <c r="D671" s="3" t="s">
        <v>992</v>
      </c>
      <c r="E671" s="6" t="s">
        <v>237</v>
      </c>
      <c r="F671" s="30">
        <v>322000</v>
      </c>
      <c r="G671" s="3" t="s">
        <v>21</v>
      </c>
    </row>
    <row r="672" spans="1:7">
      <c r="A672" s="28" t="s">
        <v>47</v>
      </c>
      <c r="B672" s="29">
        <v>45716</v>
      </c>
      <c r="C672" s="30">
        <v>676</v>
      </c>
      <c r="D672" s="3" t="s">
        <v>993</v>
      </c>
      <c r="E672" s="6" t="s">
        <v>237</v>
      </c>
      <c r="F672" s="30">
        <v>450000</v>
      </c>
      <c r="G672" s="3" t="s">
        <v>21</v>
      </c>
    </row>
    <row r="673" spans="1:7" ht="30">
      <c r="A673" s="28" t="s">
        <v>47</v>
      </c>
      <c r="B673" s="29">
        <v>45716</v>
      </c>
      <c r="C673" s="30">
        <v>688</v>
      </c>
      <c r="D673" s="3" t="s">
        <v>994</v>
      </c>
      <c r="E673" s="6" t="s">
        <v>237</v>
      </c>
      <c r="F673" s="30">
        <v>1470000</v>
      </c>
      <c r="G673" s="3" t="s">
        <v>19</v>
      </c>
    </row>
    <row r="674" spans="1:7">
      <c r="A674" s="28" t="s">
        <v>47</v>
      </c>
      <c r="B674" s="29">
        <v>45716</v>
      </c>
      <c r="C674" s="30">
        <v>664</v>
      </c>
      <c r="D674" s="3" t="s">
        <v>995</v>
      </c>
      <c r="E674" s="6" t="s">
        <v>237</v>
      </c>
      <c r="F674" s="30">
        <v>100000</v>
      </c>
      <c r="G674" s="3" t="s">
        <v>22</v>
      </c>
    </row>
    <row r="675" spans="1:7">
      <c r="A675" s="28" t="s">
        <v>47</v>
      </c>
      <c r="B675" s="29">
        <v>45716</v>
      </c>
      <c r="C675" s="30">
        <v>675</v>
      </c>
      <c r="D675" s="3" t="s">
        <v>996</v>
      </c>
      <c r="E675" s="6" t="s">
        <v>237</v>
      </c>
      <c r="F675" s="30">
        <v>146936</v>
      </c>
      <c r="G675" s="3" t="s">
        <v>5</v>
      </c>
    </row>
    <row r="676" spans="1:7">
      <c r="A676" s="28" t="s">
        <v>47</v>
      </c>
      <c r="B676" s="29">
        <v>45720</v>
      </c>
      <c r="C676" s="30">
        <v>689</v>
      </c>
      <c r="D676" s="3" t="s">
        <v>997</v>
      </c>
      <c r="E676" s="6" t="s">
        <v>962</v>
      </c>
      <c r="F676" s="30">
        <v>322030</v>
      </c>
      <c r="G676" s="3" t="s">
        <v>9</v>
      </c>
    </row>
    <row r="677" spans="1:7" ht="30">
      <c r="A677" s="28" t="s">
        <v>47</v>
      </c>
      <c r="B677" s="29">
        <v>45721</v>
      </c>
      <c r="C677" s="30">
        <v>744</v>
      </c>
      <c r="D677" s="3" t="s">
        <v>998</v>
      </c>
      <c r="E677" s="6" t="s">
        <v>237</v>
      </c>
      <c r="F677" s="30">
        <v>360000</v>
      </c>
      <c r="G677" s="3" t="s">
        <v>19</v>
      </c>
    </row>
    <row r="678" spans="1:7" ht="45">
      <c r="A678" s="28" t="s">
        <v>47</v>
      </c>
      <c r="B678" s="29">
        <v>45721</v>
      </c>
      <c r="C678" s="30">
        <v>746</v>
      </c>
      <c r="D678" s="3" t="s">
        <v>999</v>
      </c>
      <c r="E678" s="6" t="s">
        <v>237</v>
      </c>
      <c r="F678" s="30">
        <v>240000</v>
      </c>
      <c r="G678" s="3" t="s">
        <v>19</v>
      </c>
    </row>
    <row r="679" spans="1:7" ht="30">
      <c r="A679" s="28" t="s">
        <v>47</v>
      </c>
      <c r="B679" s="29">
        <v>45721</v>
      </c>
      <c r="C679" s="30">
        <v>738</v>
      </c>
      <c r="D679" s="3" t="s">
        <v>1000</v>
      </c>
      <c r="E679" s="6" t="s">
        <v>237</v>
      </c>
      <c r="F679" s="30">
        <v>420000</v>
      </c>
      <c r="G679" s="3" t="s">
        <v>19</v>
      </c>
    </row>
    <row r="680" spans="1:7">
      <c r="A680" s="28" t="s">
        <v>47</v>
      </c>
      <c r="B680" s="29">
        <v>45721</v>
      </c>
      <c r="C680" s="30">
        <v>739</v>
      </c>
      <c r="D680" s="3" t="s">
        <v>1001</v>
      </c>
      <c r="E680" s="6" t="s">
        <v>237</v>
      </c>
      <c r="F680" s="30">
        <v>494140</v>
      </c>
      <c r="G680" s="3" t="s">
        <v>7</v>
      </c>
    </row>
    <row r="681" spans="1:7">
      <c r="A681" s="28" t="s">
        <v>47</v>
      </c>
      <c r="B681" s="29">
        <v>45721</v>
      </c>
      <c r="C681" s="30">
        <v>740</v>
      </c>
      <c r="D681" s="3" t="s">
        <v>1002</v>
      </c>
      <c r="E681" s="6" t="s">
        <v>237</v>
      </c>
      <c r="F681" s="30">
        <v>870000</v>
      </c>
      <c r="G681" s="3" t="s">
        <v>5</v>
      </c>
    </row>
    <row r="682" spans="1:7" ht="45">
      <c r="A682" s="28" t="s">
        <v>47</v>
      </c>
      <c r="B682" s="29">
        <v>45721</v>
      </c>
      <c r="C682" s="30">
        <v>742</v>
      </c>
      <c r="D682" s="3" t="s">
        <v>1003</v>
      </c>
      <c r="E682" s="6" t="s">
        <v>237</v>
      </c>
      <c r="F682" s="30">
        <v>480000</v>
      </c>
      <c r="G682" s="3" t="s">
        <v>19</v>
      </c>
    </row>
    <row r="683" spans="1:7">
      <c r="A683" s="28" t="s">
        <v>47</v>
      </c>
      <c r="B683" s="29">
        <v>45721</v>
      </c>
      <c r="C683" s="30">
        <v>737</v>
      </c>
      <c r="D683" s="3" t="s">
        <v>1004</v>
      </c>
      <c r="E683" s="6" t="s">
        <v>53</v>
      </c>
      <c r="F683" s="30">
        <v>5590529</v>
      </c>
      <c r="G683" s="3" t="s">
        <v>4</v>
      </c>
    </row>
    <row r="684" spans="1:7">
      <c r="A684" s="28" t="s">
        <v>47</v>
      </c>
      <c r="B684" s="29">
        <v>45721</v>
      </c>
      <c r="C684" s="30">
        <v>713</v>
      </c>
      <c r="D684" s="3" t="s">
        <v>1005</v>
      </c>
      <c r="E684" s="6" t="s">
        <v>237</v>
      </c>
      <c r="F684" s="30">
        <v>2838500</v>
      </c>
      <c r="G684" s="3" t="s">
        <v>5</v>
      </c>
    </row>
    <row r="685" spans="1:7">
      <c r="A685" s="28" t="s">
        <v>47</v>
      </c>
      <c r="B685" s="29">
        <v>45721</v>
      </c>
      <c r="C685" s="30">
        <v>757</v>
      </c>
      <c r="D685" s="3" t="s">
        <v>1006</v>
      </c>
      <c r="E685" s="6" t="s">
        <v>237</v>
      </c>
      <c r="F685" s="30">
        <v>885000</v>
      </c>
      <c r="G685" s="3" t="s">
        <v>5</v>
      </c>
    </row>
    <row r="686" spans="1:7">
      <c r="A686" s="28" t="s">
        <v>47</v>
      </c>
      <c r="B686" s="29">
        <v>45721</v>
      </c>
      <c r="C686" s="30">
        <v>756</v>
      </c>
      <c r="D686" s="3" t="s">
        <v>1007</v>
      </c>
      <c r="E686" s="6" t="s">
        <v>237</v>
      </c>
      <c r="F686" s="30">
        <v>14841</v>
      </c>
      <c r="G686" s="3" t="s">
        <v>13</v>
      </c>
    </row>
    <row r="687" spans="1:7">
      <c r="A687" s="28" t="s">
        <v>47</v>
      </c>
      <c r="B687" s="29">
        <v>45721</v>
      </c>
      <c r="C687" s="30">
        <v>755</v>
      </c>
      <c r="D687" s="3" t="s">
        <v>1008</v>
      </c>
      <c r="E687" s="6" t="s">
        <v>237</v>
      </c>
      <c r="F687" s="30">
        <v>30000</v>
      </c>
      <c r="G687" s="3" t="s">
        <v>19</v>
      </c>
    </row>
    <row r="688" spans="1:7">
      <c r="A688" s="28" t="s">
        <v>47</v>
      </c>
      <c r="B688" s="29">
        <v>45721</v>
      </c>
      <c r="C688" s="30">
        <v>754</v>
      </c>
      <c r="D688" s="3" t="s">
        <v>1009</v>
      </c>
      <c r="E688" s="6" t="s">
        <v>237</v>
      </c>
      <c r="F688" s="30">
        <v>70000</v>
      </c>
      <c r="G688" s="3" t="s">
        <v>19</v>
      </c>
    </row>
    <row r="689" spans="1:7">
      <c r="A689" s="28" t="s">
        <v>47</v>
      </c>
      <c r="B689" s="29">
        <v>45721</v>
      </c>
      <c r="C689" s="30">
        <v>752</v>
      </c>
      <c r="D689" s="3" t="s">
        <v>1010</v>
      </c>
      <c r="E689" s="6" t="s">
        <v>237</v>
      </c>
      <c r="F689" s="30">
        <v>70000</v>
      </c>
      <c r="G689" s="3" t="s">
        <v>19</v>
      </c>
    </row>
    <row r="690" spans="1:7">
      <c r="A690" s="28" t="s">
        <v>47</v>
      </c>
      <c r="B690" s="29">
        <v>45721</v>
      </c>
      <c r="C690" s="30">
        <v>751</v>
      </c>
      <c r="D690" s="3" t="s">
        <v>1011</v>
      </c>
      <c r="E690" s="6" t="s">
        <v>237</v>
      </c>
      <c r="F690" s="30">
        <v>107200</v>
      </c>
      <c r="G690" s="3" t="s">
        <v>19</v>
      </c>
    </row>
    <row r="691" spans="1:7">
      <c r="A691" s="28" t="s">
        <v>47</v>
      </c>
      <c r="B691" s="29">
        <v>45722</v>
      </c>
      <c r="C691" s="30">
        <v>785</v>
      </c>
      <c r="D691" s="3" t="s">
        <v>1012</v>
      </c>
      <c r="E691" s="6" t="s">
        <v>237</v>
      </c>
      <c r="F691" s="30">
        <v>393000</v>
      </c>
      <c r="G691" s="3" t="s">
        <v>14</v>
      </c>
    </row>
    <row r="692" spans="1:7">
      <c r="A692" s="28" t="s">
        <v>47</v>
      </c>
      <c r="B692" s="29">
        <v>45722</v>
      </c>
      <c r="C692" s="30">
        <v>773</v>
      </c>
      <c r="D692" s="3" t="s">
        <v>1013</v>
      </c>
      <c r="E692" s="6" t="s">
        <v>237</v>
      </c>
      <c r="F692" s="30">
        <v>10018401</v>
      </c>
      <c r="G692" s="3" t="s">
        <v>13</v>
      </c>
    </row>
    <row r="693" spans="1:7" ht="30">
      <c r="A693" s="28" t="s">
        <v>47</v>
      </c>
      <c r="B693" s="29">
        <v>45722</v>
      </c>
      <c r="C693" s="30">
        <v>762</v>
      </c>
      <c r="D693" s="3" t="s">
        <v>1014</v>
      </c>
      <c r="E693" s="6" t="s">
        <v>962</v>
      </c>
      <c r="F693" s="30">
        <v>62445659</v>
      </c>
      <c r="G693" s="3" t="s">
        <v>3</v>
      </c>
    </row>
    <row r="694" spans="1:7">
      <c r="A694" s="28" t="s">
        <v>47</v>
      </c>
      <c r="B694" s="29">
        <v>45722</v>
      </c>
      <c r="C694" s="30">
        <v>786</v>
      </c>
      <c r="D694" s="3" t="s">
        <v>1015</v>
      </c>
      <c r="E694" s="6" t="s">
        <v>237</v>
      </c>
      <c r="F694" s="30">
        <v>204090</v>
      </c>
      <c r="G694" s="3" t="s">
        <v>14</v>
      </c>
    </row>
    <row r="695" spans="1:7">
      <c r="A695" s="28" t="s">
        <v>47</v>
      </c>
      <c r="B695" s="29">
        <v>45722</v>
      </c>
      <c r="C695" s="30">
        <v>784</v>
      </c>
      <c r="D695" s="3" t="s">
        <v>1016</v>
      </c>
      <c r="E695" s="6" t="s">
        <v>237</v>
      </c>
      <c r="F695" s="30">
        <v>4947360</v>
      </c>
      <c r="G695" s="3" t="s">
        <v>13</v>
      </c>
    </row>
    <row r="696" spans="1:7">
      <c r="A696" s="28" t="s">
        <v>47</v>
      </c>
      <c r="B696" s="29">
        <v>45722</v>
      </c>
      <c r="C696" s="30">
        <v>787</v>
      </c>
      <c r="D696" s="3" t="s">
        <v>1017</v>
      </c>
      <c r="E696" s="6" t="s">
        <v>237</v>
      </c>
      <c r="F696" s="30">
        <v>4000</v>
      </c>
      <c r="G696" s="3" t="s">
        <v>10</v>
      </c>
    </row>
    <row r="697" spans="1:7">
      <c r="A697" s="28" t="s">
        <v>47</v>
      </c>
      <c r="B697" s="29">
        <v>45723</v>
      </c>
      <c r="C697" s="30">
        <v>798</v>
      </c>
      <c r="D697" s="3" t="s">
        <v>1018</v>
      </c>
      <c r="E697" s="6" t="s">
        <v>237</v>
      </c>
      <c r="F697" s="30">
        <v>4809863</v>
      </c>
      <c r="G697" s="3" t="s">
        <v>13</v>
      </c>
    </row>
    <row r="698" spans="1:7">
      <c r="A698" s="28" t="s">
        <v>47</v>
      </c>
      <c r="B698" s="29">
        <v>45723</v>
      </c>
      <c r="C698" s="30">
        <v>799</v>
      </c>
      <c r="D698" s="3" t="s">
        <v>1019</v>
      </c>
      <c r="E698" s="6" t="s">
        <v>237</v>
      </c>
      <c r="F698" s="30">
        <v>11000000</v>
      </c>
      <c r="G698" s="3" t="s">
        <v>18</v>
      </c>
    </row>
    <row r="699" spans="1:7">
      <c r="A699" s="28" t="s">
        <v>47</v>
      </c>
      <c r="B699" s="29">
        <v>45723</v>
      </c>
      <c r="C699" s="30">
        <v>800</v>
      </c>
      <c r="D699" s="3" t="s">
        <v>1020</v>
      </c>
      <c r="E699" s="6" t="s">
        <v>237</v>
      </c>
      <c r="F699" s="30">
        <v>10800</v>
      </c>
      <c r="G699" s="3" t="s">
        <v>21</v>
      </c>
    </row>
    <row r="700" spans="1:7">
      <c r="A700" s="28" t="s">
        <v>47</v>
      </c>
      <c r="B700" s="29">
        <v>45723</v>
      </c>
      <c r="C700" s="30">
        <v>801</v>
      </c>
      <c r="D700" s="3" t="s">
        <v>1021</v>
      </c>
      <c r="E700" s="6" t="s">
        <v>237</v>
      </c>
      <c r="F700" s="30">
        <v>22100</v>
      </c>
      <c r="G700" s="3" t="s">
        <v>21</v>
      </c>
    </row>
    <row r="701" spans="1:7">
      <c r="A701" s="28" t="s">
        <v>47</v>
      </c>
      <c r="B701" s="29">
        <v>45723</v>
      </c>
      <c r="C701" s="30">
        <v>802</v>
      </c>
      <c r="D701" s="3" t="s">
        <v>1022</v>
      </c>
      <c r="E701" s="6" t="s">
        <v>237</v>
      </c>
      <c r="F701" s="30">
        <v>27700</v>
      </c>
      <c r="G701" s="3" t="s">
        <v>21</v>
      </c>
    </row>
    <row r="702" spans="1:7">
      <c r="A702" s="28" t="s">
        <v>47</v>
      </c>
      <c r="B702" s="29">
        <v>45723</v>
      </c>
      <c r="C702" s="30">
        <v>803</v>
      </c>
      <c r="D702" s="3" t="s">
        <v>1023</v>
      </c>
      <c r="E702" s="6" t="s">
        <v>237</v>
      </c>
      <c r="F702" s="30">
        <v>16600</v>
      </c>
      <c r="G702" s="3" t="s">
        <v>21</v>
      </c>
    </row>
    <row r="703" spans="1:7">
      <c r="A703" s="28" t="s">
        <v>47</v>
      </c>
      <c r="B703" s="29">
        <v>45723</v>
      </c>
      <c r="C703" s="30">
        <v>808</v>
      </c>
      <c r="D703" s="3" t="s">
        <v>1024</v>
      </c>
      <c r="E703" s="6" t="s">
        <v>237</v>
      </c>
      <c r="F703" s="30">
        <v>61000</v>
      </c>
      <c r="G703" s="3" t="s">
        <v>21</v>
      </c>
    </row>
    <row r="704" spans="1:7">
      <c r="A704" s="28" t="s">
        <v>47</v>
      </c>
      <c r="B704" s="29">
        <v>45723</v>
      </c>
      <c r="C704" s="30">
        <v>805</v>
      </c>
      <c r="D704" s="3" t="s">
        <v>1025</v>
      </c>
      <c r="E704" s="6" t="s">
        <v>237</v>
      </c>
      <c r="F704" s="30">
        <v>24000</v>
      </c>
      <c r="G704" s="3" t="s">
        <v>21</v>
      </c>
    </row>
    <row r="705" spans="1:7">
      <c r="A705" s="28" t="s">
        <v>47</v>
      </c>
      <c r="B705" s="29">
        <v>45723</v>
      </c>
      <c r="C705" s="30">
        <v>806</v>
      </c>
      <c r="D705" s="3" t="s">
        <v>1026</v>
      </c>
      <c r="E705" s="6" t="s">
        <v>237</v>
      </c>
      <c r="F705" s="30">
        <v>25000</v>
      </c>
      <c r="G705" s="3" t="s">
        <v>21</v>
      </c>
    </row>
    <row r="706" spans="1:7">
      <c r="A706" s="28" t="s">
        <v>47</v>
      </c>
      <c r="B706" s="29">
        <v>45723</v>
      </c>
      <c r="C706" s="30">
        <v>807</v>
      </c>
      <c r="D706" s="3" t="s">
        <v>1027</v>
      </c>
      <c r="E706" s="6" t="s">
        <v>237</v>
      </c>
      <c r="F706" s="30">
        <v>27000</v>
      </c>
      <c r="G706" s="3" t="s">
        <v>21</v>
      </c>
    </row>
    <row r="707" spans="1:7">
      <c r="A707" s="28" t="s">
        <v>47</v>
      </c>
      <c r="B707" s="29">
        <v>45723</v>
      </c>
      <c r="C707" s="30">
        <v>804</v>
      </c>
      <c r="D707" s="3" t="s">
        <v>1028</v>
      </c>
      <c r="E707" s="6" t="s">
        <v>237</v>
      </c>
      <c r="F707" s="30">
        <v>26500</v>
      </c>
      <c r="G707" s="3" t="s">
        <v>21</v>
      </c>
    </row>
    <row r="708" spans="1:7">
      <c r="A708" s="28" t="s">
        <v>47</v>
      </c>
      <c r="B708" s="29">
        <v>45723</v>
      </c>
      <c r="C708" s="30">
        <v>809</v>
      </c>
      <c r="D708" s="3" t="s">
        <v>1059</v>
      </c>
      <c r="E708" s="6" t="s">
        <v>237</v>
      </c>
      <c r="F708" s="30">
        <v>295900</v>
      </c>
      <c r="G708" s="3" t="s">
        <v>21</v>
      </c>
    </row>
    <row r="709" spans="1:7">
      <c r="A709" s="28" t="s">
        <v>47</v>
      </c>
      <c r="B709" s="29">
        <v>45723</v>
      </c>
      <c r="C709" s="30">
        <v>812</v>
      </c>
      <c r="D709" s="3" t="s">
        <v>1029</v>
      </c>
      <c r="E709" s="6" t="s">
        <v>237</v>
      </c>
      <c r="F709" s="30">
        <v>100000</v>
      </c>
      <c r="G709" s="3" t="s">
        <v>21</v>
      </c>
    </row>
    <row r="710" spans="1:7">
      <c r="A710" s="28" t="s">
        <v>47</v>
      </c>
      <c r="B710" s="29">
        <v>45723</v>
      </c>
      <c r="C710" s="30">
        <v>811</v>
      </c>
      <c r="D710" s="3" t="s">
        <v>1030</v>
      </c>
      <c r="E710" s="6" t="s">
        <v>237</v>
      </c>
      <c r="F710" s="30">
        <v>71300</v>
      </c>
      <c r="G710" s="3" t="s">
        <v>22</v>
      </c>
    </row>
    <row r="711" spans="1:7">
      <c r="A711" s="28" t="s">
        <v>47</v>
      </c>
      <c r="B711" s="29">
        <v>45723</v>
      </c>
      <c r="C711" s="30">
        <v>810</v>
      </c>
      <c r="D711" s="3" t="s">
        <v>1031</v>
      </c>
      <c r="E711" s="6" t="s">
        <v>237</v>
      </c>
      <c r="F711" s="30">
        <v>69300</v>
      </c>
      <c r="G711" s="3" t="s">
        <v>22</v>
      </c>
    </row>
    <row r="712" spans="1:7">
      <c r="A712" s="28" t="s">
        <v>47</v>
      </c>
      <c r="B712" s="29">
        <v>45725</v>
      </c>
      <c r="C712" s="30">
        <v>816</v>
      </c>
      <c r="D712" s="3" t="s">
        <v>1032</v>
      </c>
      <c r="E712" s="6" t="s">
        <v>237</v>
      </c>
      <c r="F712" s="30">
        <v>638520</v>
      </c>
      <c r="G712" s="3" t="s">
        <v>6</v>
      </c>
    </row>
    <row r="713" spans="1:7">
      <c r="A713" s="28" t="s">
        <v>47</v>
      </c>
      <c r="B713" s="29">
        <v>45725</v>
      </c>
      <c r="C713" s="30">
        <v>817</v>
      </c>
      <c r="D713" s="3" t="s">
        <v>1033</v>
      </c>
      <c r="E713" s="6" t="s">
        <v>237</v>
      </c>
      <c r="F713" s="30">
        <v>528000</v>
      </c>
      <c r="G713" s="3" t="s">
        <v>13</v>
      </c>
    </row>
    <row r="714" spans="1:7">
      <c r="A714" s="28" t="s">
        <v>47</v>
      </c>
      <c r="B714" s="29">
        <v>45725</v>
      </c>
      <c r="C714" s="30">
        <v>818</v>
      </c>
      <c r="D714" s="3" t="s">
        <v>1034</v>
      </c>
      <c r="E714" s="6" t="s">
        <v>237</v>
      </c>
      <c r="F714" s="30">
        <v>326700</v>
      </c>
      <c r="G714" s="3" t="s">
        <v>13</v>
      </c>
    </row>
    <row r="715" spans="1:7">
      <c r="A715" s="28" t="s">
        <v>47</v>
      </c>
      <c r="B715" s="29">
        <v>45726</v>
      </c>
      <c r="C715" s="30">
        <v>836</v>
      </c>
      <c r="D715" s="3" t="s">
        <v>1035</v>
      </c>
      <c r="E715" s="6" t="s">
        <v>237</v>
      </c>
      <c r="F715" s="30">
        <v>14791150</v>
      </c>
      <c r="G715" s="3" t="s">
        <v>18</v>
      </c>
    </row>
    <row r="716" spans="1:7" ht="30">
      <c r="A716" s="28" t="s">
        <v>47</v>
      </c>
      <c r="B716" s="29">
        <v>45730</v>
      </c>
      <c r="C716" s="30">
        <v>905</v>
      </c>
      <c r="D716" s="3" t="s">
        <v>1036</v>
      </c>
      <c r="E716" s="6" t="s">
        <v>237</v>
      </c>
      <c r="F716" s="30">
        <v>-1265775</v>
      </c>
      <c r="G716" s="3" t="s">
        <v>13</v>
      </c>
    </row>
    <row r="717" spans="1:7" ht="30">
      <c r="A717" s="28" t="s">
        <v>47</v>
      </c>
      <c r="B717" s="29">
        <v>45730</v>
      </c>
      <c r="C717" s="30">
        <v>903</v>
      </c>
      <c r="D717" s="3" t="s">
        <v>1037</v>
      </c>
      <c r="E717" s="6" t="s">
        <v>237</v>
      </c>
      <c r="F717" s="30">
        <v>-761200</v>
      </c>
      <c r="G717" s="3" t="s">
        <v>13</v>
      </c>
    </row>
    <row r="718" spans="1:7" ht="30">
      <c r="A718" s="28" t="s">
        <v>47</v>
      </c>
      <c r="B718" s="29">
        <v>45744</v>
      </c>
      <c r="C718" s="30">
        <v>1045</v>
      </c>
      <c r="D718" s="3" t="s">
        <v>1038</v>
      </c>
      <c r="E718" s="6" t="s">
        <v>237</v>
      </c>
      <c r="F718" s="30">
        <v>-321791</v>
      </c>
      <c r="G718" s="3" t="s">
        <v>5</v>
      </c>
    </row>
    <row r="719" spans="1:7">
      <c r="A719" s="28" t="s">
        <v>47</v>
      </c>
      <c r="B719" s="29">
        <v>45748</v>
      </c>
      <c r="C719" s="30">
        <v>1091</v>
      </c>
      <c r="D719" s="3" t="s">
        <v>1039</v>
      </c>
      <c r="E719" s="6" t="s">
        <v>962</v>
      </c>
      <c r="F719" s="30">
        <v>294220</v>
      </c>
      <c r="G719" s="3" t="s">
        <v>9</v>
      </c>
    </row>
    <row r="720" spans="1:7">
      <c r="A720" s="28" t="s">
        <v>47</v>
      </c>
      <c r="B720" s="29">
        <v>45763</v>
      </c>
      <c r="C720" s="30">
        <v>1331</v>
      </c>
      <c r="D720" s="3" t="s">
        <v>1040</v>
      </c>
      <c r="E720" s="6" t="s">
        <v>237</v>
      </c>
      <c r="F720" s="30">
        <v>1300000</v>
      </c>
      <c r="G720" s="3" t="s">
        <v>5</v>
      </c>
    </row>
    <row r="721" spans="1:7">
      <c r="A721" s="28" t="s">
        <v>47</v>
      </c>
      <c r="B721" s="29">
        <v>45769</v>
      </c>
      <c r="C721" s="30">
        <v>1392</v>
      </c>
      <c r="D721" s="3" t="s">
        <v>1041</v>
      </c>
      <c r="E721" s="6" t="s">
        <v>962</v>
      </c>
      <c r="F721" s="30">
        <v>-294220</v>
      </c>
      <c r="G721" s="3" t="s">
        <v>9</v>
      </c>
    </row>
    <row r="722" spans="1:7">
      <c r="A722" s="28" t="s">
        <v>47</v>
      </c>
      <c r="B722" s="29">
        <v>45771</v>
      </c>
      <c r="C722" s="30">
        <v>1402</v>
      </c>
      <c r="D722" s="3" t="s">
        <v>1042</v>
      </c>
      <c r="E722" s="6" t="s">
        <v>237</v>
      </c>
      <c r="F722" s="30">
        <v>7500000</v>
      </c>
      <c r="G722" s="3" t="s">
        <v>6</v>
      </c>
    </row>
    <row r="723" spans="1:7">
      <c r="A723" s="28" t="s">
        <v>47</v>
      </c>
      <c r="B723" s="29">
        <v>45769</v>
      </c>
      <c r="C723" s="30">
        <v>1392</v>
      </c>
      <c r="D723" s="3" t="s">
        <v>1045</v>
      </c>
      <c r="E723" s="6" t="s">
        <v>1046</v>
      </c>
      <c r="F723" s="30">
        <v>239940</v>
      </c>
      <c r="G723" s="3" t="s">
        <v>9</v>
      </c>
    </row>
    <row r="724" spans="1:7">
      <c r="A724" s="28" t="s">
        <v>47</v>
      </c>
      <c r="B724" s="29">
        <v>45671</v>
      </c>
      <c r="C724" s="30">
        <v>13</v>
      </c>
      <c r="D724" s="3" t="s">
        <v>1047</v>
      </c>
      <c r="E724" s="6" t="s">
        <v>53</v>
      </c>
      <c r="F724" s="30">
        <v>380000</v>
      </c>
      <c r="G724" s="3" t="s">
        <v>16</v>
      </c>
    </row>
  </sheetData>
  <autoFilter ref="G1:G724" xr:uid="{00000000-0009-0000-0000-000003000000}"/>
  <sortState xmlns:xlrd2="http://schemas.microsoft.com/office/spreadsheetml/2017/richdata2" ref="A2:H146">
    <sortCondition ref="B1:B146"/>
  </sortState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zoomScale="177" zoomScaleNormal="115" workbookViewId="0">
      <pane ySplit="1" topLeftCell="A2" activePane="bottomLeft" state="frozen"/>
      <selection pane="bottomLeft" activeCell="D63" sqref="D63"/>
    </sheetView>
  </sheetViews>
  <sheetFormatPr baseColWidth="10" defaultColWidth="34.6640625" defaultRowHeight="15"/>
  <cols>
    <col min="1" max="1" width="7.83203125" customWidth="1"/>
    <col min="2" max="2" width="10" customWidth="1"/>
    <col min="3" max="3" width="9.6640625" customWidth="1"/>
    <col min="4" max="4" width="50.83203125" bestFit="1" customWidth="1"/>
    <col min="5" max="5" width="8.6640625" customWidth="1"/>
    <col min="6" max="6" width="12.5" customWidth="1"/>
    <col min="7" max="7" width="20.6640625" customWidth="1"/>
    <col min="8" max="8" width="12.5" customWidth="1"/>
    <col min="9" max="9" width="13.6640625" customWidth="1"/>
  </cols>
  <sheetData>
    <row r="1" spans="1:9">
      <c r="A1" s="1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0</v>
      </c>
      <c r="H1" s="45" t="s">
        <v>64</v>
      </c>
      <c r="I1" s="5" t="s">
        <v>65</v>
      </c>
    </row>
    <row r="2" spans="1:9">
      <c r="A2" s="28" t="s">
        <v>47</v>
      </c>
      <c r="B2" s="29">
        <v>45439</v>
      </c>
      <c r="C2" s="30">
        <v>1778</v>
      </c>
      <c r="D2" s="3" t="s">
        <v>309</v>
      </c>
      <c r="E2" s="6" t="s">
        <v>237</v>
      </c>
      <c r="F2" s="30">
        <v>2000000</v>
      </c>
      <c r="G2" s="3" t="s">
        <v>5</v>
      </c>
      <c r="H2" s="50" t="s">
        <v>450</v>
      </c>
    </row>
    <row r="3" spans="1:9">
      <c r="A3" s="28" t="s">
        <v>47</v>
      </c>
      <c r="B3" s="29">
        <v>45450</v>
      </c>
      <c r="C3" s="30">
        <v>1923</v>
      </c>
      <c r="D3" s="3" t="s">
        <v>340</v>
      </c>
      <c r="E3" s="6" t="s">
        <v>237</v>
      </c>
      <c r="F3" s="30">
        <v>400000</v>
      </c>
      <c r="G3" s="3" t="s">
        <v>7</v>
      </c>
      <c r="H3" s="84" t="s">
        <v>451</v>
      </c>
    </row>
    <row r="4" spans="1:9">
      <c r="A4" s="28" t="s">
        <v>47</v>
      </c>
      <c r="B4" s="29">
        <v>45453</v>
      </c>
      <c r="C4" s="30">
        <v>1968</v>
      </c>
      <c r="D4" s="3" t="s">
        <v>355</v>
      </c>
      <c r="E4" s="6" t="s">
        <v>237</v>
      </c>
      <c r="F4" s="30">
        <v>34000</v>
      </c>
      <c r="G4" s="3" t="s">
        <v>22</v>
      </c>
      <c r="H4" s="84" t="s">
        <v>452</v>
      </c>
    </row>
    <row r="5" spans="1:9">
      <c r="A5" s="28" t="s">
        <v>47</v>
      </c>
      <c r="B5" s="29">
        <v>45454</v>
      </c>
      <c r="C5" s="30">
        <v>1993</v>
      </c>
      <c r="D5" s="3" t="s">
        <v>366</v>
      </c>
      <c r="E5" s="6" t="s">
        <v>237</v>
      </c>
      <c r="F5" s="30">
        <v>3465000</v>
      </c>
      <c r="G5" s="3" t="s">
        <v>6</v>
      </c>
      <c r="H5" s="84" t="s">
        <v>453</v>
      </c>
    </row>
    <row r="6" spans="1:9">
      <c r="A6" s="28" t="s">
        <v>47</v>
      </c>
      <c r="B6" s="29">
        <v>45454</v>
      </c>
      <c r="C6" s="30">
        <v>2255</v>
      </c>
      <c r="D6" s="3" t="s">
        <v>372</v>
      </c>
      <c r="E6" s="6" t="s">
        <v>237</v>
      </c>
      <c r="F6" s="30">
        <v>50000</v>
      </c>
      <c r="G6" s="3" t="s">
        <v>19</v>
      </c>
      <c r="H6" s="50" t="s">
        <v>454</v>
      </c>
    </row>
    <row r="7" spans="1:9">
      <c r="A7" s="28" t="s">
        <v>47</v>
      </c>
      <c r="B7" s="29">
        <v>45456</v>
      </c>
      <c r="C7" s="30">
        <v>2035</v>
      </c>
      <c r="D7" s="3" t="s">
        <v>374</v>
      </c>
      <c r="E7" s="6" t="s">
        <v>237</v>
      </c>
      <c r="F7" s="30">
        <v>400000</v>
      </c>
      <c r="G7" s="3" t="s">
        <v>5</v>
      </c>
      <c r="H7" s="50" t="s">
        <v>455</v>
      </c>
    </row>
    <row r="8" spans="1:9">
      <c r="A8" s="28" t="s">
        <v>47</v>
      </c>
      <c r="B8" s="29">
        <v>45462</v>
      </c>
      <c r="C8" s="30">
        <v>2105</v>
      </c>
      <c r="D8" s="3" t="s">
        <v>383</v>
      </c>
      <c r="E8" s="6" t="s">
        <v>237</v>
      </c>
      <c r="F8" s="30">
        <v>400000</v>
      </c>
      <c r="G8" s="3" t="s">
        <v>5</v>
      </c>
      <c r="H8" s="50" t="s">
        <v>454</v>
      </c>
    </row>
    <row r="9" spans="1:9">
      <c r="A9" s="28" t="s">
        <v>47</v>
      </c>
      <c r="B9" s="29">
        <v>45469</v>
      </c>
      <c r="C9" s="30">
        <v>2192</v>
      </c>
      <c r="D9" s="3" t="s">
        <v>400</v>
      </c>
      <c r="E9" s="6" t="s">
        <v>237</v>
      </c>
      <c r="F9" s="30">
        <v>30000</v>
      </c>
      <c r="G9" s="3" t="s">
        <v>6</v>
      </c>
      <c r="H9" s="50" t="s">
        <v>456</v>
      </c>
    </row>
    <row r="10" spans="1:9">
      <c r="A10" s="28" t="s">
        <v>47</v>
      </c>
      <c r="B10" s="29">
        <v>45471</v>
      </c>
      <c r="C10" s="30">
        <v>2250</v>
      </c>
      <c r="D10" s="3" t="s">
        <v>404</v>
      </c>
      <c r="E10" s="6" t="s">
        <v>249</v>
      </c>
      <c r="F10" s="30">
        <v>2000000</v>
      </c>
      <c r="G10" s="3" t="s">
        <v>5</v>
      </c>
      <c r="H10" s="50" t="s">
        <v>457</v>
      </c>
    </row>
    <row r="11" spans="1:9">
      <c r="A11" s="28" t="s">
        <v>47</v>
      </c>
      <c r="B11" s="29">
        <v>45471</v>
      </c>
      <c r="C11" s="30">
        <v>2257</v>
      </c>
      <c r="D11" s="3" t="s">
        <v>406</v>
      </c>
      <c r="E11" s="6" t="s">
        <v>237</v>
      </c>
      <c r="F11" s="30">
        <v>80000</v>
      </c>
      <c r="G11" s="3" t="s">
        <v>19</v>
      </c>
      <c r="H11" s="50" t="s">
        <v>454</v>
      </c>
    </row>
    <row r="12" spans="1:9">
      <c r="A12" s="28" t="s">
        <v>47</v>
      </c>
      <c r="B12" s="29">
        <v>45471</v>
      </c>
      <c r="C12" s="30">
        <v>2253</v>
      </c>
      <c r="D12" s="3" t="s">
        <v>818</v>
      </c>
      <c r="E12" s="6" t="s">
        <v>237</v>
      </c>
      <c r="F12" s="30">
        <v>150000</v>
      </c>
      <c r="G12" s="3" t="s">
        <v>22</v>
      </c>
      <c r="H12" s="50" t="s">
        <v>813</v>
      </c>
    </row>
    <row r="13" spans="1:9">
      <c r="A13" s="28" t="s">
        <v>47</v>
      </c>
      <c r="B13" s="29">
        <v>45471</v>
      </c>
      <c r="C13" s="30">
        <v>2254</v>
      </c>
      <c r="D13" s="3" t="s">
        <v>409</v>
      </c>
      <c r="E13" s="6" t="s">
        <v>237</v>
      </c>
      <c r="F13" s="30">
        <v>44000</v>
      </c>
      <c r="G13" s="3" t="s">
        <v>22</v>
      </c>
      <c r="H13" s="50" t="s">
        <v>451</v>
      </c>
    </row>
    <row r="14" spans="1:9">
      <c r="A14" s="28" t="s">
        <v>47</v>
      </c>
      <c r="B14" s="29">
        <v>45474</v>
      </c>
      <c r="C14" s="30">
        <v>2283</v>
      </c>
      <c r="D14" s="3" t="s">
        <v>412</v>
      </c>
      <c r="E14" s="6" t="s">
        <v>237</v>
      </c>
      <c r="F14" s="30">
        <v>50000</v>
      </c>
      <c r="G14" s="3" t="s">
        <v>22</v>
      </c>
      <c r="H14" s="50" t="s">
        <v>458</v>
      </c>
    </row>
    <row r="15" spans="1:9">
      <c r="A15" s="28" t="s">
        <v>47</v>
      </c>
      <c r="B15" s="29">
        <v>45474</v>
      </c>
      <c r="C15" s="30">
        <v>2284</v>
      </c>
      <c r="D15" s="3" t="s">
        <v>416</v>
      </c>
      <c r="E15" s="6" t="s">
        <v>237</v>
      </c>
      <c r="F15" s="30">
        <v>119200</v>
      </c>
      <c r="G15" s="3" t="s">
        <v>22</v>
      </c>
      <c r="H15" s="50" t="s">
        <v>454</v>
      </c>
    </row>
    <row r="16" spans="1:9">
      <c r="A16" s="28" t="s">
        <v>47</v>
      </c>
      <c r="B16" s="29">
        <v>45485</v>
      </c>
      <c r="C16" s="30">
        <v>2496</v>
      </c>
      <c r="D16" s="3" t="s">
        <v>439</v>
      </c>
      <c r="E16" s="6" t="s">
        <v>237</v>
      </c>
      <c r="F16" s="30">
        <v>3000000</v>
      </c>
      <c r="G16" s="3" t="s">
        <v>5</v>
      </c>
      <c r="H16" s="50" t="s">
        <v>451</v>
      </c>
    </row>
    <row r="17" spans="1:8">
      <c r="A17" s="28" t="s">
        <v>47</v>
      </c>
      <c r="B17" s="29">
        <v>45488</v>
      </c>
      <c r="C17" s="30">
        <v>2505</v>
      </c>
      <c r="D17" s="3" t="s">
        <v>445</v>
      </c>
      <c r="E17" s="6" t="s">
        <v>237</v>
      </c>
      <c r="F17" s="30">
        <v>400000</v>
      </c>
      <c r="G17" s="3" t="s">
        <v>5</v>
      </c>
      <c r="H17" s="50" t="s">
        <v>458</v>
      </c>
    </row>
    <row r="18" spans="1:8">
      <c r="A18" s="28" t="s">
        <v>47</v>
      </c>
      <c r="B18" s="29">
        <v>45489</v>
      </c>
      <c r="C18" s="30">
        <v>2547</v>
      </c>
      <c r="D18" s="3" t="s">
        <v>448</v>
      </c>
      <c r="E18" s="6" t="s">
        <v>237</v>
      </c>
      <c r="F18" s="30">
        <v>2000000</v>
      </c>
      <c r="G18" s="3" t="s">
        <v>5</v>
      </c>
      <c r="H18" s="50" t="s">
        <v>455</v>
      </c>
    </row>
    <row r="19" spans="1:8">
      <c r="A19" s="28" t="s">
        <v>47</v>
      </c>
      <c r="B19" s="29">
        <v>45492</v>
      </c>
      <c r="C19" s="30">
        <v>2586</v>
      </c>
      <c r="D19" s="3" t="s">
        <v>1061</v>
      </c>
      <c r="E19" s="6" t="s">
        <v>237</v>
      </c>
      <c r="F19" s="30">
        <v>2000000</v>
      </c>
      <c r="G19" s="3" t="s">
        <v>5</v>
      </c>
      <c r="H19" s="50" t="s">
        <v>472</v>
      </c>
    </row>
    <row r="20" spans="1:8">
      <c r="A20" s="28" t="s">
        <v>47</v>
      </c>
      <c r="B20" s="29">
        <v>45492</v>
      </c>
      <c r="C20" s="30">
        <v>2589</v>
      </c>
      <c r="D20" s="3" t="s">
        <v>462</v>
      </c>
      <c r="E20" s="6" t="s">
        <v>237</v>
      </c>
      <c r="F20" s="30">
        <v>80000</v>
      </c>
      <c r="G20" s="3" t="s">
        <v>22</v>
      </c>
      <c r="H20" s="50" t="s">
        <v>473</v>
      </c>
    </row>
    <row r="21" spans="1:8">
      <c r="A21" s="28" t="s">
        <v>47</v>
      </c>
      <c r="B21" s="29">
        <v>45492</v>
      </c>
      <c r="C21" s="30">
        <v>2604</v>
      </c>
      <c r="D21" s="3" t="s">
        <v>467</v>
      </c>
      <c r="E21" s="6" t="s">
        <v>237</v>
      </c>
      <c r="F21" s="30">
        <v>258920</v>
      </c>
      <c r="G21" s="3" t="s">
        <v>6</v>
      </c>
      <c r="H21" s="50" t="s">
        <v>474</v>
      </c>
    </row>
    <row r="22" spans="1:8">
      <c r="A22" s="28" t="s">
        <v>47</v>
      </c>
      <c r="B22" s="29">
        <v>45497</v>
      </c>
      <c r="C22" s="30">
        <v>2676</v>
      </c>
      <c r="D22" s="3" t="s">
        <v>477</v>
      </c>
      <c r="E22" s="6" t="s">
        <v>237</v>
      </c>
      <c r="F22" s="30">
        <v>1500000</v>
      </c>
      <c r="G22" s="3" t="s">
        <v>5</v>
      </c>
      <c r="H22" s="50" t="s">
        <v>228</v>
      </c>
    </row>
    <row r="23" spans="1:8">
      <c r="A23" s="28" t="s">
        <v>47</v>
      </c>
      <c r="B23" s="29">
        <v>45524</v>
      </c>
      <c r="C23" s="30">
        <v>3105</v>
      </c>
      <c r="D23" s="3" t="s">
        <v>1062</v>
      </c>
      <c r="E23" s="6" t="s">
        <v>237</v>
      </c>
      <c r="F23" s="30">
        <v>3000000</v>
      </c>
      <c r="G23" s="3" t="s">
        <v>5</v>
      </c>
      <c r="H23" s="50" t="s">
        <v>228</v>
      </c>
    </row>
    <row r="24" spans="1:8">
      <c r="A24" s="28" t="s">
        <v>47</v>
      </c>
      <c r="B24" s="29">
        <v>45503</v>
      </c>
      <c r="C24" s="30">
        <v>3186</v>
      </c>
      <c r="D24" s="3" t="s">
        <v>576</v>
      </c>
      <c r="E24" s="6" t="s">
        <v>237</v>
      </c>
      <c r="F24" s="30">
        <v>100000</v>
      </c>
      <c r="G24" s="3" t="s">
        <v>19</v>
      </c>
      <c r="H24" s="50" t="s">
        <v>228</v>
      </c>
    </row>
    <row r="25" spans="1:8">
      <c r="A25" s="28" t="s">
        <v>47</v>
      </c>
      <c r="B25" s="29">
        <v>45531</v>
      </c>
      <c r="C25" s="30">
        <v>3208</v>
      </c>
      <c r="D25" s="3" t="s">
        <v>578</v>
      </c>
      <c r="E25" s="6" t="s">
        <v>237</v>
      </c>
      <c r="F25" s="30">
        <v>1500000</v>
      </c>
      <c r="G25" s="3" t="s">
        <v>5</v>
      </c>
      <c r="H25" s="50" t="s">
        <v>228</v>
      </c>
    </row>
    <row r="26" spans="1:8" ht="30">
      <c r="A26" s="28" t="s">
        <v>47</v>
      </c>
      <c r="B26" s="29">
        <v>45531</v>
      </c>
      <c r="C26" s="30">
        <v>3236</v>
      </c>
      <c r="D26" s="3" t="s">
        <v>584</v>
      </c>
      <c r="E26" s="6" t="s">
        <v>237</v>
      </c>
      <c r="F26" s="30">
        <v>184200</v>
      </c>
      <c r="G26" s="3" t="s">
        <v>19</v>
      </c>
      <c r="H26" s="50" t="s">
        <v>228</v>
      </c>
    </row>
    <row r="27" spans="1:8">
      <c r="A27" s="28" t="s">
        <v>47</v>
      </c>
      <c r="B27" s="29">
        <v>45492</v>
      </c>
      <c r="C27" s="30">
        <v>2588</v>
      </c>
      <c r="D27" s="3" t="s">
        <v>461</v>
      </c>
      <c r="E27" s="6" t="s">
        <v>237</v>
      </c>
      <c r="F27" s="30">
        <v>72000</v>
      </c>
      <c r="G27" s="3" t="s">
        <v>22</v>
      </c>
      <c r="H27" s="50" t="s">
        <v>592</v>
      </c>
    </row>
    <row r="28" spans="1:8">
      <c r="A28" s="28" t="s">
        <v>47</v>
      </c>
      <c r="B28" s="29">
        <v>45492</v>
      </c>
      <c r="C28" s="30">
        <v>2590</v>
      </c>
      <c r="D28" s="3" t="s">
        <v>463</v>
      </c>
      <c r="E28" s="6" t="s">
        <v>237</v>
      </c>
      <c r="F28" s="30">
        <v>126000</v>
      </c>
      <c r="G28" s="3" t="s">
        <v>22</v>
      </c>
      <c r="H28" s="50" t="s">
        <v>593</v>
      </c>
    </row>
    <row r="29" spans="1:8">
      <c r="A29" s="28" t="s">
        <v>47</v>
      </c>
      <c r="B29" s="29">
        <v>45531</v>
      </c>
      <c r="C29" s="30">
        <v>3232</v>
      </c>
      <c r="D29" s="3" t="s">
        <v>582</v>
      </c>
      <c r="E29" s="6" t="s">
        <v>237</v>
      </c>
      <c r="F29" s="30">
        <v>118000</v>
      </c>
      <c r="G29" s="3" t="s">
        <v>22</v>
      </c>
      <c r="H29" s="50" t="s">
        <v>594</v>
      </c>
    </row>
    <row r="30" spans="1:8">
      <c r="A30" s="28" t="s">
        <v>47</v>
      </c>
      <c r="B30" s="29">
        <v>45534</v>
      </c>
      <c r="C30" s="30">
        <v>3296</v>
      </c>
      <c r="D30" s="3" t="s">
        <v>608</v>
      </c>
      <c r="E30" s="6" t="s">
        <v>237</v>
      </c>
      <c r="F30" s="30">
        <v>113400</v>
      </c>
      <c r="G30" s="3" t="s">
        <v>7</v>
      </c>
      <c r="H30" s="50" t="s">
        <v>626</v>
      </c>
    </row>
    <row r="31" spans="1:8">
      <c r="A31" s="28" t="s">
        <v>47</v>
      </c>
      <c r="B31" s="29">
        <v>45540</v>
      </c>
      <c r="C31" s="30">
        <v>3397</v>
      </c>
      <c r="D31" s="3" t="s">
        <v>617</v>
      </c>
      <c r="E31" s="6" t="s">
        <v>237</v>
      </c>
      <c r="F31" s="30">
        <v>240000</v>
      </c>
      <c r="G31" s="3" t="s">
        <v>22</v>
      </c>
      <c r="H31" s="50" t="s">
        <v>627</v>
      </c>
    </row>
    <row r="32" spans="1:8">
      <c r="A32" s="28" t="s">
        <v>47</v>
      </c>
      <c r="C32" s="75">
        <v>2846</v>
      </c>
      <c r="D32" t="s">
        <v>819</v>
      </c>
      <c r="E32" s="6" t="s">
        <v>237</v>
      </c>
      <c r="F32" s="75">
        <v>400000</v>
      </c>
      <c r="G32" s="31" t="s">
        <v>629</v>
      </c>
      <c r="H32" s="50" t="s">
        <v>813</v>
      </c>
    </row>
    <row r="33" spans="1:8">
      <c r="A33" s="28" t="s">
        <v>47</v>
      </c>
      <c r="B33" s="29">
        <v>45450</v>
      </c>
      <c r="C33" s="30">
        <v>1920</v>
      </c>
      <c r="D33" s="3" t="s">
        <v>337</v>
      </c>
      <c r="E33" s="6" t="s">
        <v>237</v>
      </c>
      <c r="F33" s="30">
        <v>75000</v>
      </c>
      <c r="G33" s="3" t="s">
        <v>22</v>
      </c>
      <c r="H33" s="50" t="s">
        <v>228</v>
      </c>
    </row>
    <row r="34" spans="1:8">
      <c r="A34" s="28" t="s">
        <v>47</v>
      </c>
      <c r="B34" s="29">
        <v>45546</v>
      </c>
      <c r="C34" s="30">
        <v>3477</v>
      </c>
      <c r="D34" s="3" t="s">
        <v>632</v>
      </c>
      <c r="E34" s="6" t="s">
        <v>237</v>
      </c>
      <c r="F34" s="30">
        <v>3000000</v>
      </c>
      <c r="G34" s="6" t="s">
        <v>5</v>
      </c>
      <c r="H34" s="50" t="s">
        <v>228</v>
      </c>
    </row>
    <row r="35" spans="1:8">
      <c r="A35" s="28" t="s">
        <v>47</v>
      </c>
      <c r="B35" s="29">
        <v>45573</v>
      </c>
      <c r="C35" s="30">
        <v>3756</v>
      </c>
      <c r="D35" s="3" t="s">
        <v>665</v>
      </c>
      <c r="E35" s="6" t="s">
        <v>237</v>
      </c>
      <c r="F35" s="30">
        <v>146000</v>
      </c>
      <c r="G35" s="6" t="s">
        <v>22</v>
      </c>
      <c r="H35" s="50" t="s">
        <v>673</v>
      </c>
    </row>
    <row r="36" spans="1:8">
      <c r="A36" s="28" t="s">
        <v>47</v>
      </c>
      <c r="B36" s="29">
        <v>45573</v>
      </c>
      <c r="C36" s="30">
        <v>3765</v>
      </c>
      <c r="D36" s="3" t="s">
        <v>668</v>
      </c>
      <c r="E36" s="6" t="s">
        <v>237</v>
      </c>
      <c r="F36" s="30">
        <v>1500000</v>
      </c>
      <c r="G36" s="6" t="s">
        <v>5</v>
      </c>
      <c r="H36" s="50" t="s">
        <v>674</v>
      </c>
    </row>
    <row r="37" spans="1:8">
      <c r="A37" s="28" t="s">
        <v>47</v>
      </c>
      <c r="B37" s="29">
        <v>45593</v>
      </c>
      <c r="C37" s="30">
        <v>4044</v>
      </c>
      <c r="D37" s="3" t="s">
        <v>686</v>
      </c>
      <c r="E37" s="6" t="s">
        <v>237</v>
      </c>
      <c r="F37" s="30">
        <v>95000</v>
      </c>
      <c r="G37" s="6" t="s">
        <v>22</v>
      </c>
      <c r="H37" s="50" t="s">
        <v>695</v>
      </c>
    </row>
    <row r="38" spans="1:8">
      <c r="A38" s="28" t="s">
        <v>47</v>
      </c>
      <c r="B38" s="29">
        <v>45593</v>
      </c>
      <c r="C38" s="30">
        <v>4041</v>
      </c>
      <c r="D38" s="3" t="s">
        <v>684</v>
      </c>
      <c r="E38" s="6" t="s">
        <v>237</v>
      </c>
      <c r="F38" s="30">
        <v>113000</v>
      </c>
      <c r="G38" s="6" t="s">
        <v>22</v>
      </c>
      <c r="H38" s="50" t="s">
        <v>696</v>
      </c>
    </row>
    <row r="39" spans="1:8">
      <c r="A39" s="28" t="s">
        <v>47</v>
      </c>
      <c r="B39" s="29">
        <v>45601</v>
      </c>
      <c r="C39" s="30">
        <v>4186</v>
      </c>
      <c r="D39" s="3" t="s">
        <v>720</v>
      </c>
      <c r="E39" s="6" t="s">
        <v>237</v>
      </c>
      <c r="F39" s="30">
        <v>400000</v>
      </c>
      <c r="G39" s="6" t="s">
        <v>5</v>
      </c>
      <c r="H39" s="50" t="s">
        <v>813</v>
      </c>
    </row>
    <row r="40" spans="1:8">
      <c r="A40" s="28" t="s">
        <v>47</v>
      </c>
      <c r="B40" s="29">
        <v>45601</v>
      </c>
      <c r="C40" s="30">
        <v>4190</v>
      </c>
      <c r="D40" s="3" t="s">
        <v>723</v>
      </c>
      <c r="E40" s="6" t="s">
        <v>237</v>
      </c>
      <c r="F40" s="30">
        <v>497200</v>
      </c>
      <c r="G40" s="6" t="s">
        <v>7</v>
      </c>
      <c r="H40" s="50" t="s">
        <v>737</v>
      </c>
    </row>
    <row r="41" spans="1:8">
      <c r="A41" s="28" t="s">
        <v>47</v>
      </c>
      <c r="B41" s="29">
        <v>45601</v>
      </c>
      <c r="C41" s="30">
        <v>4191</v>
      </c>
      <c r="D41" s="3" t="s">
        <v>724</v>
      </c>
      <c r="E41" s="6" t="s">
        <v>237</v>
      </c>
      <c r="F41" s="30">
        <v>70000</v>
      </c>
      <c r="G41" s="6" t="s">
        <v>22</v>
      </c>
      <c r="H41" s="50" t="s">
        <v>737</v>
      </c>
    </row>
    <row r="42" spans="1:8">
      <c r="A42" s="28" t="s">
        <v>47</v>
      </c>
      <c r="B42" s="29">
        <v>45601</v>
      </c>
      <c r="C42" s="30">
        <v>4192</v>
      </c>
      <c r="D42" s="3" t="s">
        <v>1060</v>
      </c>
      <c r="E42" s="6" t="s">
        <v>237</v>
      </c>
      <c r="F42" s="30">
        <v>30000</v>
      </c>
      <c r="G42" s="6" t="s">
        <v>22</v>
      </c>
      <c r="H42" s="50" t="s">
        <v>738</v>
      </c>
    </row>
    <row r="43" spans="1:8">
      <c r="A43" s="28" t="s">
        <v>47</v>
      </c>
      <c r="B43" s="29">
        <v>45607</v>
      </c>
      <c r="C43" s="30">
        <v>4318</v>
      </c>
      <c r="D43" s="3" t="s">
        <v>742</v>
      </c>
      <c r="E43" s="6" t="s">
        <v>237</v>
      </c>
      <c r="F43" s="30">
        <v>2000000</v>
      </c>
      <c r="G43" s="3" t="s">
        <v>5</v>
      </c>
      <c r="H43" s="50" t="s">
        <v>743</v>
      </c>
    </row>
    <row r="44" spans="1:8">
      <c r="A44" s="28" t="s">
        <v>47</v>
      </c>
      <c r="B44" s="29">
        <v>45610</v>
      </c>
      <c r="C44" s="30">
        <v>4384</v>
      </c>
      <c r="D44" s="3" t="s">
        <v>748</v>
      </c>
      <c r="E44" s="6" t="s">
        <v>237</v>
      </c>
      <c r="F44" s="30">
        <v>314310</v>
      </c>
      <c r="G44" s="3" t="s">
        <v>7</v>
      </c>
      <c r="H44" s="50" t="s">
        <v>814</v>
      </c>
    </row>
    <row r="45" spans="1:8">
      <c r="A45" s="28" t="s">
        <v>47</v>
      </c>
      <c r="B45" s="29">
        <v>45622</v>
      </c>
      <c r="C45" s="30">
        <v>4560</v>
      </c>
      <c r="D45" s="3" t="s">
        <v>768</v>
      </c>
      <c r="E45" s="6" t="s">
        <v>237</v>
      </c>
      <c r="F45" s="30">
        <v>273900</v>
      </c>
      <c r="G45" s="3" t="s">
        <v>7</v>
      </c>
      <c r="H45" s="50" t="s">
        <v>815</v>
      </c>
    </row>
    <row r="46" spans="1:8">
      <c r="A46" s="28" t="s">
        <v>47</v>
      </c>
      <c r="B46" s="29">
        <v>45632</v>
      </c>
      <c r="C46" s="30">
        <v>4814</v>
      </c>
      <c r="D46" s="3" t="s">
        <v>810</v>
      </c>
      <c r="E46" s="6" t="s">
        <v>237</v>
      </c>
      <c r="F46" s="30">
        <v>1800000</v>
      </c>
      <c r="G46" s="3" t="s">
        <v>5</v>
      </c>
      <c r="H46" s="50" t="s">
        <v>816</v>
      </c>
    </row>
    <row r="47" spans="1:8">
      <c r="A47" s="28" t="s">
        <v>47</v>
      </c>
      <c r="B47" s="29">
        <v>45632</v>
      </c>
      <c r="C47" s="30">
        <v>4815</v>
      </c>
      <c r="D47" s="3" t="s">
        <v>811</v>
      </c>
      <c r="E47" s="6" t="s">
        <v>237</v>
      </c>
      <c r="F47" s="30">
        <v>2000000</v>
      </c>
      <c r="G47" s="3" t="s">
        <v>5</v>
      </c>
      <c r="H47" s="50" t="s">
        <v>817</v>
      </c>
    </row>
    <row r="48" spans="1:8">
      <c r="A48" s="28" t="s">
        <v>47</v>
      </c>
      <c r="B48" s="29">
        <v>45643</v>
      </c>
      <c r="C48" s="30">
        <v>5075</v>
      </c>
      <c r="D48" s="3" t="s">
        <v>823</v>
      </c>
      <c r="E48" s="6" t="s">
        <v>237</v>
      </c>
      <c r="F48" s="30">
        <v>500000</v>
      </c>
      <c r="G48" s="6" t="s">
        <v>5</v>
      </c>
      <c r="H48" s="50" t="s">
        <v>877</v>
      </c>
    </row>
    <row r="49" spans="1:8">
      <c r="A49" s="28" t="s">
        <v>47</v>
      </c>
      <c r="B49" s="29">
        <v>45643</v>
      </c>
      <c r="C49" s="30">
        <v>5078</v>
      </c>
      <c r="D49" s="3" t="s">
        <v>824</v>
      </c>
      <c r="E49" s="6" t="s">
        <v>237</v>
      </c>
      <c r="F49" s="30">
        <v>1000000</v>
      </c>
      <c r="G49" s="6" t="s">
        <v>5</v>
      </c>
      <c r="H49" s="50" t="s">
        <v>877</v>
      </c>
    </row>
    <row r="50" spans="1:8">
      <c r="A50" s="28" t="s">
        <v>47</v>
      </c>
      <c r="B50" s="29">
        <v>45643</v>
      </c>
      <c r="C50" s="30">
        <v>5097</v>
      </c>
      <c r="D50" s="3" t="s">
        <v>827</v>
      </c>
      <c r="E50" s="6" t="s">
        <v>237</v>
      </c>
      <c r="F50" s="30">
        <v>600000</v>
      </c>
      <c r="G50" s="6" t="s">
        <v>5</v>
      </c>
      <c r="H50" s="50" t="s">
        <v>878</v>
      </c>
    </row>
    <row r="51" spans="1:8">
      <c r="A51" s="28" t="s">
        <v>47</v>
      </c>
      <c r="B51" s="29">
        <v>45644</v>
      </c>
      <c r="C51" s="30">
        <v>5118</v>
      </c>
      <c r="D51" s="3" t="s">
        <v>828</v>
      </c>
      <c r="E51" s="6" t="s">
        <v>237</v>
      </c>
      <c r="F51" s="30">
        <v>1200000</v>
      </c>
      <c r="G51" s="6" t="s">
        <v>5</v>
      </c>
      <c r="H51" s="50" t="s">
        <v>879</v>
      </c>
    </row>
    <row r="52" spans="1:8">
      <c r="A52" s="28" t="s">
        <v>47</v>
      </c>
      <c r="B52" s="29">
        <v>45631</v>
      </c>
      <c r="C52" s="30">
        <v>5149</v>
      </c>
      <c r="D52" s="3" t="s">
        <v>832</v>
      </c>
      <c r="E52" s="6" t="s">
        <v>237</v>
      </c>
      <c r="F52" s="30">
        <v>125000</v>
      </c>
      <c r="G52" s="6" t="s">
        <v>19</v>
      </c>
      <c r="H52" s="50" t="s">
        <v>880</v>
      </c>
    </row>
    <row r="53" spans="1:8">
      <c r="A53" s="28" t="s">
        <v>47</v>
      </c>
      <c r="B53" s="29">
        <v>45644</v>
      </c>
      <c r="C53" s="30">
        <v>5150</v>
      </c>
      <c r="D53" s="3" t="s">
        <v>833</v>
      </c>
      <c r="E53" s="6" t="s">
        <v>237</v>
      </c>
      <c r="F53" s="30">
        <v>119600</v>
      </c>
      <c r="G53" s="6" t="s">
        <v>19</v>
      </c>
      <c r="H53" s="50" t="s">
        <v>880</v>
      </c>
    </row>
    <row r="54" spans="1:8">
      <c r="A54" s="28" t="s">
        <v>47</v>
      </c>
      <c r="B54" s="29">
        <v>45644</v>
      </c>
      <c r="C54" s="30">
        <v>5171</v>
      </c>
      <c r="D54" s="3" t="s">
        <v>845</v>
      </c>
      <c r="E54" s="6" t="s">
        <v>237</v>
      </c>
      <c r="F54" s="30">
        <v>262700</v>
      </c>
      <c r="G54" s="6" t="s">
        <v>7</v>
      </c>
      <c r="H54" s="50" t="s">
        <v>881</v>
      </c>
    </row>
    <row r="55" spans="1:8">
      <c r="A55" s="28" t="s">
        <v>47</v>
      </c>
      <c r="B55" s="29">
        <v>45644</v>
      </c>
      <c r="C55" s="30">
        <v>5180</v>
      </c>
      <c r="D55" s="3" t="s">
        <v>852</v>
      </c>
      <c r="E55" s="6" t="s">
        <v>237</v>
      </c>
      <c r="F55" s="30">
        <v>399000</v>
      </c>
      <c r="G55" s="6" t="s">
        <v>7</v>
      </c>
      <c r="H55" s="50" t="s">
        <v>882</v>
      </c>
    </row>
    <row r="56" spans="1:8">
      <c r="A56" s="28" t="s">
        <v>47</v>
      </c>
      <c r="B56" s="29">
        <v>45645</v>
      </c>
      <c r="C56" s="30">
        <v>5247</v>
      </c>
      <c r="D56" s="3" t="s">
        <v>870</v>
      </c>
      <c r="E56" s="6" t="s">
        <v>237</v>
      </c>
      <c r="F56" s="30">
        <v>4980000</v>
      </c>
      <c r="G56" s="6" t="s">
        <v>6</v>
      </c>
      <c r="H56" s="50" t="s">
        <v>883</v>
      </c>
    </row>
    <row r="57" spans="1:8">
      <c r="A57" s="28" t="s">
        <v>47</v>
      </c>
      <c r="B57" s="29">
        <v>45693</v>
      </c>
      <c r="C57" s="30">
        <v>301</v>
      </c>
      <c r="D57" s="3" t="s">
        <v>937</v>
      </c>
      <c r="E57" s="6" t="s">
        <v>237</v>
      </c>
      <c r="F57" s="30">
        <v>90000</v>
      </c>
      <c r="G57" s="3" t="s">
        <v>22</v>
      </c>
      <c r="H57" s="50" t="s">
        <v>1044</v>
      </c>
    </row>
    <row r="58" spans="1:8">
      <c r="A58" s="28" t="s">
        <v>47</v>
      </c>
      <c r="B58" s="29">
        <v>45693</v>
      </c>
      <c r="C58" s="30">
        <v>302</v>
      </c>
      <c r="D58" s="3" t="s">
        <v>938</v>
      </c>
      <c r="E58" s="6" t="s">
        <v>237</v>
      </c>
      <c r="F58" s="30">
        <v>100000</v>
      </c>
      <c r="G58" s="3" t="s">
        <v>22</v>
      </c>
      <c r="H58" s="50" t="s">
        <v>1044</v>
      </c>
    </row>
  </sheetData>
  <autoFilter ref="H1:H36" xr:uid="{00000000-0009-0000-0000-000004000000}"/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8"/>
  <sheetViews>
    <sheetView workbookViewId="0">
      <selection activeCell="E85" sqref="E85:G86"/>
    </sheetView>
  </sheetViews>
  <sheetFormatPr baseColWidth="10" defaultColWidth="55.5" defaultRowHeight="15"/>
  <cols>
    <col min="1" max="3" width="10.6640625" customWidth="1"/>
    <col min="4" max="4" width="10.1640625" bestFit="1" customWidth="1"/>
    <col min="5" max="5" width="33.33203125" bestFit="1" customWidth="1"/>
    <col min="6" max="6" width="12.1640625" customWidth="1"/>
    <col min="7" max="35" width="10.6640625" customWidth="1"/>
  </cols>
  <sheetData>
    <row r="1" spans="1:6" ht="15" customHeight="1">
      <c r="A1" s="172" t="s">
        <v>55</v>
      </c>
      <c r="B1" s="174" t="s">
        <v>56</v>
      </c>
      <c r="C1" s="175"/>
      <c r="D1" s="178" t="s">
        <v>57</v>
      </c>
      <c r="E1" s="179"/>
      <c r="F1" s="180"/>
    </row>
    <row r="2" spans="1:6" ht="15" customHeight="1">
      <c r="A2" s="173"/>
      <c r="B2" s="176"/>
      <c r="C2" s="177"/>
      <c r="D2" s="51" t="s">
        <v>58</v>
      </c>
      <c r="E2" s="178" t="s">
        <v>59</v>
      </c>
      <c r="F2" s="180"/>
    </row>
    <row r="3" spans="1:6" ht="20" customHeight="1">
      <c r="A3" s="181"/>
      <c r="B3" s="182"/>
      <c r="C3" s="183"/>
      <c r="D3" s="52"/>
      <c r="E3" s="53" t="s">
        <v>60</v>
      </c>
      <c r="F3" s="53" t="s">
        <v>67</v>
      </c>
    </row>
    <row r="4" spans="1:6" ht="20" customHeight="1">
      <c r="A4" s="186" t="s">
        <v>68</v>
      </c>
      <c r="B4" s="186" t="s">
        <v>3</v>
      </c>
      <c r="C4" s="169" t="s">
        <v>3</v>
      </c>
      <c r="D4" s="166">
        <v>736220200</v>
      </c>
      <c r="E4" s="54" t="s">
        <v>69</v>
      </c>
      <c r="F4" s="55">
        <v>681208000</v>
      </c>
    </row>
    <row r="5" spans="1:6" ht="20" customHeight="1">
      <c r="A5" s="187"/>
      <c r="B5" s="187"/>
      <c r="C5" s="170"/>
      <c r="D5" s="167"/>
      <c r="E5" s="56" t="s">
        <v>70</v>
      </c>
      <c r="F5" s="57"/>
    </row>
    <row r="6" spans="1:6" ht="20" customHeight="1">
      <c r="A6" s="187"/>
      <c r="B6" s="187"/>
      <c r="C6" s="170"/>
      <c r="D6" s="167"/>
      <c r="E6" s="56" t="s">
        <v>71</v>
      </c>
      <c r="F6" s="58">
        <v>137200000</v>
      </c>
    </row>
    <row r="7" spans="1:6" ht="20" customHeight="1">
      <c r="A7" s="187"/>
      <c r="B7" s="187"/>
      <c r="C7" s="170"/>
      <c r="D7" s="167"/>
      <c r="E7" s="56" t="s">
        <v>72</v>
      </c>
      <c r="F7" s="58">
        <v>27440000</v>
      </c>
    </row>
    <row r="8" spans="1:6" ht="20" customHeight="1">
      <c r="A8" s="187"/>
      <c r="B8" s="187"/>
      <c r="C8" s="170"/>
      <c r="D8" s="167"/>
      <c r="E8" s="56" t="s">
        <v>73</v>
      </c>
      <c r="F8" s="58">
        <v>8400000</v>
      </c>
    </row>
    <row r="9" spans="1:6" ht="20" customHeight="1">
      <c r="A9" s="187"/>
      <c r="B9" s="187"/>
      <c r="C9" s="170"/>
      <c r="D9" s="167"/>
      <c r="E9" s="56" t="s">
        <v>74</v>
      </c>
      <c r="F9" s="58">
        <v>9520000</v>
      </c>
    </row>
    <row r="10" spans="1:6" ht="20" customHeight="1">
      <c r="A10" s="187"/>
      <c r="B10" s="187"/>
      <c r="C10" s="170"/>
      <c r="D10" s="167"/>
      <c r="E10" s="56" t="s">
        <v>75</v>
      </c>
      <c r="F10" s="58">
        <v>2520000</v>
      </c>
    </row>
    <row r="11" spans="1:6" ht="20" customHeight="1">
      <c r="A11" s="187"/>
      <c r="B11" s="187"/>
      <c r="C11" s="170"/>
      <c r="D11" s="167"/>
      <c r="E11" s="56" t="s">
        <v>76</v>
      </c>
      <c r="F11" s="57"/>
    </row>
    <row r="12" spans="1:6" ht="20" customHeight="1">
      <c r="A12" s="187"/>
      <c r="B12" s="187"/>
      <c r="C12" s="170"/>
      <c r="D12" s="167"/>
      <c r="E12" s="56" t="s">
        <v>77</v>
      </c>
      <c r="F12" s="58">
        <v>322420000</v>
      </c>
    </row>
    <row r="13" spans="1:6" ht="20" customHeight="1">
      <c r="A13" s="187"/>
      <c r="B13" s="187"/>
      <c r="C13" s="170"/>
      <c r="D13" s="167"/>
      <c r="E13" s="56" t="s">
        <v>78</v>
      </c>
      <c r="F13" s="58">
        <v>64484000</v>
      </c>
    </row>
    <row r="14" spans="1:6" ht="20" customHeight="1">
      <c r="A14" s="187"/>
      <c r="B14" s="187"/>
      <c r="C14" s="170"/>
      <c r="D14" s="167"/>
      <c r="E14" s="56" t="s">
        <v>79</v>
      </c>
      <c r="F14" s="58">
        <v>19740000</v>
      </c>
    </row>
    <row r="15" spans="1:6" ht="20" customHeight="1">
      <c r="A15" s="187"/>
      <c r="B15" s="187"/>
      <c r="C15" s="170"/>
      <c r="D15" s="167"/>
      <c r="E15" s="56" t="s">
        <v>80</v>
      </c>
      <c r="F15" s="58">
        <v>22372000</v>
      </c>
    </row>
    <row r="16" spans="1:6" ht="20" customHeight="1">
      <c r="A16" s="187"/>
      <c r="B16" s="187"/>
      <c r="C16" s="170"/>
      <c r="D16" s="167"/>
      <c r="E16" s="56" t="s">
        <v>81</v>
      </c>
      <c r="F16" s="58">
        <v>14805000</v>
      </c>
    </row>
    <row r="17" spans="1:6" ht="20" customHeight="1">
      <c r="A17" s="187"/>
      <c r="B17" s="187"/>
      <c r="C17" s="170"/>
      <c r="D17" s="167"/>
      <c r="E17" s="59" t="s">
        <v>82</v>
      </c>
      <c r="F17" s="60"/>
    </row>
    <row r="18" spans="1:6" ht="20" customHeight="1">
      <c r="A18" s="187"/>
      <c r="B18" s="187"/>
      <c r="C18" s="170"/>
      <c r="D18" s="167"/>
      <c r="E18" s="59" t="s">
        <v>83</v>
      </c>
      <c r="F18" s="61">
        <v>37600000</v>
      </c>
    </row>
    <row r="19" spans="1:6" ht="20" customHeight="1">
      <c r="A19" s="187"/>
      <c r="B19" s="187"/>
      <c r="C19" s="170"/>
      <c r="D19" s="167"/>
      <c r="E19" s="59" t="s">
        <v>84</v>
      </c>
      <c r="F19" s="61">
        <v>7520000</v>
      </c>
    </row>
    <row r="20" spans="1:6" ht="20" customHeight="1">
      <c r="A20" s="187"/>
      <c r="B20" s="187"/>
      <c r="C20" s="170"/>
      <c r="D20" s="167"/>
      <c r="E20" s="56" t="s">
        <v>85</v>
      </c>
      <c r="F20" s="61">
        <v>2440000</v>
      </c>
    </row>
    <row r="21" spans="1:6" ht="20" customHeight="1">
      <c r="A21" s="187"/>
      <c r="B21" s="187"/>
      <c r="C21" s="170"/>
      <c r="D21" s="167"/>
      <c r="E21" s="56" t="s">
        <v>86</v>
      </c>
      <c r="F21" s="61">
        <v>2632000</v>
      </c>
    </row>
    <row r="22" spans="1:6" ht="20" customHeight="1">
      <c r="A22" s="187"/>
      <c r="B22" s="187"/>
      <c r="C22" s="170"/>
      <c r="D22" s="167"/>
      <c r="E22" s="56" t="s">
        <v>87</v>
      </c>
      <c r="F22" s="61">
        <v>2115000</v>
      </c>
    </row>
    <row r="23" spans="1:6" ht="20" customHeight="1">
      <c r="A23" s="187"/>
      <c r="B23" s="187"/>
      <c r="C23" s="170"/>
      <c r="D23" s="167"/>
      <c r="E23" s="62" t="s">
        <v>88</v>
      </c>
      <c r="F23" s="63">
        <v>55012200</v>
      </c>
    </row>
    <row r="24" spans="1:6" ht="20" customHeight="1">
      <c r="A24" s="187"/>
      <c r="B24" s="187"/>
      <c r="C24" s="170"/>
      <c r="D24" s="167"/>
      <c r="E24" s="56" t="s">
        <v>89</v>
      </c>
      <c r="F24" s="57"/>
    </row>
    <row r="25" spans="1:6" ht="20" customHeight="1">
      <c r="A25" s="187"/>
      <c r="B25" s="187"/>
      <c r="C25" s="170"/>
      <c r="D25" s="167"/>
      <c r="E25" s="56" t="s">
        <v>90</v>
      </c>
      <c r="F25" s="58">
        <v>13536000</v>
      </c>
    </row>
    <row r="26" spans="1:6" ht="20" customHeight="1">
      <c r="A26" s="187"/>
      <c r="B26" s="187"/>
      <c r="C26" s="170"/>
      <c r="D26" s="167"/>
      <c r="E26" s="56" t="s">
        <v>91</v>
      </c>
      <c r="F26" s="58">
        <v>2707200</v>
      </c>
    </row>
    <row r="27" spans="1:6" ht="20" customHeight="1">
      <c r="A27" s="187"/>
      <c r="B27" s="187"/>
      <c r="C27" s="170"/>
      <c r="D27" s="167"/>
      <c r="E27" s="56" t="s">
        <v>92</v>
      </c>
      <c r="F27" s="58">
        <v>752000</v>
      </c>
    </row>
    <row r="28" spans="1:6" ht="20" customHeight="1">
      <c r="A28" s="187"/>
      <c r="B28" s="187"/>
      <c r="C28" s="170"/>
      <c r="D28" s="167"/>
      <c r="E28" s="56" t="s">
        <v>93</v>
      </c>
      <c r="F28" s="58">
        <v>752000</v>
      </c>
    </row>
    <row r="29" spans="1:6" ht="20" customHeight="1">
      <c r="A29" s="187"/>
      <c r="B29" s="187"/>
      <c r="C29" s="170"/>
      <c r="D29" s="167"/>
      <c r="E29" s="56" t="s">
        <v>94</v>
      </c>
      <c r="F29" s="64"/>
    </row>
    <row r="30" spans="1:6" ht="20" customHeight="1">
      <c r="A30" s="187"/>
      <c r="B30" s="187"/>
      <c r="C30" s="170"/>
      <c r="D30" s="167"/>
      <c r="E30" s="56" t="s">
        <v>95</v>
      </c>
      <c r="F30" s="58">
        <v>4620000</v>
      </c>
    </row>
    <row r="31" spans="1:6" ht="20" customHeight="1">
      <c r="A31" s="187"/>
      <c r="B31" s="187"/>
      <c r="C31" s="170"/>
      <c r="D31" s="167"/>
      <c r="E31" s="56" t="s">
        <v>96</v>
      </c>
      <c r="F31" s="58">
        <v>924000</v>
      </c>
    </row>
    <row r="32" spans="1:6" ht="20" customHeight="1">
      <c r="A32" s="187"/>
      <c r="B32" s="187"/>
      <c r="C32" s="170"/>
      <c r="D32" s="167"/>
      <c r="E32" s="56" t="s">
        <v>97</v>
      </c>
      <c r="F32" s="58">
        <v>231000</v>
      </c>
    </row>
    <row r="33" spans="1:6" ht="20" customHeight="1">
      <c r="A33" s="187"/>
      <c r="B33" s="187"/>
      <c r="C33" s="170"/>
      <c r="D33" s="167"/>
      <c r="E33" s="56" t="s">
        <v>98</v>
      </c>
      <c r="F33" s="57"/>
    </row>
    <row r="34" spans="1:6" ht="20" customHeight="1">
      <c r="A34" s="187"/>
      <c r="B34" s="187"/>
      <c r="C34" s="170"/>
      <c r="D34" s="167"/>
      <c r="E34" s="56" t="s">
        <v>99</v>
      </c>
      <c r="F34" s="58">
        <v>11280000</v>
      </c>
    </row>
    <row r="35" spans="1:6" ht="20" customHeight="1">
      <c r="A35" s="187"/>
      <c r="B35" s="187"/>
      <c r="C35" s="170"/>
      <c r="D35" s="167"/>
      <c r="E35" s="56" t="s">
        <v>100</v>
      </c>
      <c r="F35" s="58">
        <v>2256000</v>
      </c>
    </row>
    <row r="36" spans="1:6" ht="20" customHeight="1">
      <c r="A36" s="187"/>
      <c r="B36" s="187"/>
      <c r="C36" s="170"/>
      <c r="D36" s="167"/>
      <c r="E36" s="56" t="s">
        <v>101</v>
      </c>
      <c r="F36" s="58">
        <v>564000</v>
      </c>
    </row>
    <row r="37" spans="1:6" ht="20" customHeight="1">
      <c r="A37" s="187"/>
      <c r="B37" s="187"/>
      <c r="C37" s="170"/>
      <c r="D37" s="167"/>
      <c r="E37" s="59" t="s">
        <v>102</v>
      </c>
      <c r="F37" s="61">
        <v>470000</v>
      </c>
    </row>
    <row r="38" spans="1:6" ht="20" customHeight="1">
      <c r="A38" s="187"/>
      <c r="B38" s="187"/>
      <c r="C38" s="170"/>
      <c r="D38" s="167"/>
      <c r="E38" s="56" t="s">
        <v>103</v>
      </c>
      <c r="F38" s="57"/>
    </row>
    <row r="39" spans="1:6" ht="20" customHeight="1">
      <c r="A39" s="187"/>
      <c r="B39" s="187"/>
      <c r="C39" s="170"/>
      <c r="D39" s="167"/>
      <c r="E39" s="56" t="s">
        <v>104</v>
      </c>
      <c r="F39" s="58">
        <v>11280000</v>
      </c>
    </row>
    <row r="40" spans="1:6" ht="20" customHeight="1">
      <c r="A40" s="187"/>
      <c r="B40" s="187"/>
      <c r="C40" s="170"/>
      <c r="D40" s="167"/>
      <c r="E40" s="56" t="s">
        <v>105</v>
      </c>
      <c r="F40" s="58">
        <v>4512000</v>
      </c>
    </row>
    <row r="41" spans="1:6" ht="20" customHeight="1">
      <c r="A41" s="188"/>
      <c r="B41" s="188"/>
      <c r="C41" s="171"/>
      <c r="D41" s="168"/>
      <c r="E41" s="59" t="s">
        <v>106</v>
      </c>
      <c r="F41" s="61">
        <v>1128000</v>
      </c>
    </row>
    <row r="42" spans="1:6" ht="20" customHeight="1">
      <c r="A42" s="186" t="s">
        <v>107</v>
      </c>
      <c r="B42" s="186" t="s">
        <v>108</v>
      </c>
      <c r="C42" s="169" t="s">
        <v>5</v>
      </c>
      <c r="D42" s="166">
        <v>80388000</v>
      </c>
      <c r="E42" s="62" t="s">
        <v>69</v>
      </c>
      <c r="F42" s="63">
        <v>42788000</v>
      </c>
    </row>
    <row r="43" spans="1:6" ht="20" customHeight="1">
      <c r="A43" s="187"/>
      <c r="B43" s="187"/>
      <c r="C43" s="170"/>
      <c r="D43" s="167"/>
      <c r="E43" s="56" t="s">
        <v>109</v>
      </c>
      <c r="F43" s="58">
        <v>2200000</v>
      </c>
    </row>
    <row r="44" spans="1:6" ht="20" customHeight="1">
      <c r="A44" s="187"/>
      <c r="B44" s="187"/>
      <c r="C44" s="170"/>
      <c r="D44" s="167"/>
      <c r="E44" s="56" t="s">
        <v>110</v>
      </c>
      <c r="F44" s="58">
        <v>12000000</v>
      </c>
    </row>
    <row r="45" spans="1:6" ht="20" customHeight="1">
      <c r="A45" s="187"/>
      <c r="B45" s="187"/>
      <c r="C45" s="170"/>
      <c r="D45" s="167"/>
      <c r="E45" s="56" t="s">
        <v>111</v>
      </c>
      <c r="F45" s="58">
        <v>5400000</v>
      </c>
    </row>
    <row r="46" spans="1:6" ht="20" customHeight="1">
      <c r="A46" s="187"/>
      <c r="B46" s="187"/>
      <c r="C46" s="170"/>
      <c r="D46" s="167"/>
      <c r="E46" s="56" t="s">
        <v>112</v>
      </c>
      <c r="F46" s="57"/>
    </row>
    <row r="47" spans="1:6" ht="20" customHeight="1">
      <c r="A47" s="187"/>
      <c r="B47" s="187"/>
      <c r="C47" s="170"/>
      <c r="D47" s="167"/>
      <c r="E47" s="56" t="s">
        <v>113</v>
      </c>
      <c r="F47" s="58">
        <v>1622000</v>
      </c>
    </row>
    <row r="48" spans="1:6" ht="20" customHeight="1">
      <c r="A48" s="187"/>
      <c r="B48" s="187"/>
      <c r="C48" s="170"/>
      <c r="D48" s="167"/>
      <c r="E48" s="56" t="s">
        <v>114</v>
      </c>
      <c r="F48" s="58">
        <v>1622000</v>
      </c>
    </row>
    <row r="49" spans="1:6" ht="20" customHeight="1">
      <c r="A49" s="187"/>
      <c r="B49" s="187"/>
      <c r="C49" s="170"/>
      <c r="D49" s="167"/>
      <c r="E49" s="56" t="s">
        <v>115</v>
      </c>
      <c r="F49" s="58">
        <v>1622000</v>
      </c>
    </row>
    <row r="50" spans="1:6" ht="20" customHeight="1">
      <c r="A50" s="187"/>
      <c r="B50" s="187"/>
      <c r="C50" s="170"/>
      <c r="D50" s="167"/>
      <c r="E50" s="56" t="s">
        <v>116</v>
      </c>
      <c r="F50" s="58">
        <v>1622000</v>
      </c>
    </row>
    <row r="51" spans="1:6" ht="20" customHeight="1">
      <c r="A51" s="187"/>
      <c r="B51" s="187"/>
      <c r="C51" s="170"/>
      <c r="D51" s="167"/>
      <c r="E51" s="56" t="s">
        <v>117</v>
      </c>
      <c r="F51" s="58">
        <v>12500000</v>
      </c>
    </row>
    <row r="52" spans="1:6" ht="20" customHeight="1">
      <c r="A52" s="187"/>
      <c r="B52" s="187"/>
      <c r="C52" s="170"/>
      <c r="D52" s="167"/>
      <c r="E52" s="56" t="s">
        <v>118</v>
      </c>
      <c r="F52" s="58">
        <v>1800000</v>
      </c>
    </row>
    <row r="53" spans="1:6" ht="20" customHeight="1">
      <c r="A53" s="187"/>
      <c r="B53" s="187"/>
      <c r="C53" s="170"/>
      <c r="D53" s="167"/>
      <c r="E53" s="56" t="s">
        <v>119</v>
      </c>
      <c r="F53" s="58">
        <v>1200000</v>
      </c>
    </row>
    <row r="54" spans="1:6" ht="20" customHeight="1">
      <c r="A54" s="187"/>
      <c r="B54" s="187"/>
      <c r="C54" s="170"/>
      <c r="D54" s="167"/>
      <c r="E54" s="56" t="s">
        <v>120</v>
      </c>
      <c r="F54" s="58">
        <v>1200000</v>
      </c>
    </row>
    <row r="55" spans="1:6" ht="20" customHeight="1">
      <c r="A55" s="187"/>
      <c r="B55" s="187"/>
      <c r="C55" s="170"/>
      <c r="D55" s="167"/>
      <c r="E55" s="62" t="s">
        <v>88</v>
      </c>
      <c r="F55" s="63">
        <v>37600000</v>
      </c>
    </row>
    <row r="56" spans="1:6" ht="20" customHeight="1">
      <c r="A56" s="187"/>
      <c r="B56" s="187"/>
      <c r="C56" s="170"/>
      <c r="D56" s="167"/>
      <c r="E56" s="56" t="s">
        <v>121</v>
      </c>
      <c r="F56" s="57"/>
    </row>
    <row r="57" spans="1:6" ht="20" customHeight="1">
      <c r="A57" s="187"/>
      <c r="B57" s="187"/>
      <c r="C57" s="170"/>
      <c r="D57" s="167"/>
      <c r="E57" s="56" t="s">
        <v>122</v>
      </c>
      <c r="F57" s="58">
        <v>6000000</v>
      </c>
    </row>
    <row r="58" spans="1:6" ht="20" customHeight="1">
      <c r="A58" s="187"/>
      <c r="B58" s="187"/>
      <c r="C58" s="170"/>
      <c r="D58" s="167"/>
      <c r="E58" s="56" t="s">
        <v>123</v>
      </c>
      <c r="F58" s="58">
        <v>6000000</v>
      </c>
    </row>
    <row r="59" spans="1:6" ht="20" customHeight="1">
      <c r="A59" s="187"/>
      <c r="B59" s="187"/>
      <c r="C59" s="170"/>
      <c r="D59" s="167"/>
      <c r="E59" s="56" t="s">
        <v>124</v>
      </c>
      <c r="F59" s="58">
        <v>6000000</v>
      </c>
    </row>
    <row r="60" spans="1:6" ht="20" customHeight="1">
      <c r="A60" s="187"/>
      <c r="B60" s="187"/>
      <c r="C60" s="170"/>
      <c r="D60" s="167"/>
      <c r="E60" s="56" t="s">
        <v>125</v>
      </c>
      <c r="F60" s="58">
        <v>6000000</v>
      </c>
    </row>
    <row r="61" spans="1:6" ht="20" customHeight="1">
      <c r="A61" s="187"/>
      <c r="B61" s="187"/>
      <c r="C61" s="170"/>
      <c r="D61" s="167"/>
      <c r="E61" s="56" t="s">
        <v>126</v>
      </c>
      <c r="F61" s="57"/>
    </row>
    <row r="62" spans="1:6" ht="20" customHeight="1">
      <c r="A62" s="187"/>
      <c r="B62" s="187"/>
      <c r="C62" s="170"/>
      <c r="D62" s="167"/>
      <c r="E62" s="56" t="s">
        <v>127</v>
      </c>
      <c r="F62" s="58">
        <v>1800000</v>
      </c>
    </row>
    <row r="63" spans="1:6" ht="20" customHeight="1">
      <c r="A63" s="187"/>
      <c r="B63" s="187"/>
      <c r="C63" s="170"/>
      <c r="D63" s="167"/>
      <c r="E63" s="56" t="s">
        <v>128</v>
      </c>
      <c r="F63" s="58">
        <v>1800000</v>
      </c>
    </row>
    <row r="64" spans="1:6" ht="20" customHeight="1">
      <c r="A64" s="187"/>
      <c r="B64" s="187"/>
      <c r="C64" s="170"/>
      <c r="D64" s="167"/>
      <c r="E64" s="56" t="s">
        <v>129</v>
      </c>
      <c r="F64" s="58">
        <v>300000</v>
      </c>
    </row>
    <row r="65" spans="1:6" ht="20" customHeight="1">
      <c r="A65" s="187"/>
      <c r="B65" s="187"/>
      <c r="C65" s="170"/>
      <c r="D65" s="167"/>
      <c r="E65" s="56" t="s">
        <v>130</v>
      </c>
      <c r="F65" s="57"/>
    </row>
    <row r="66" spans="1:6" ht="20" customHeight="1">
      <c r="A66" s="187"/>
      <c r="B66" s="187"/>
      <c r="C66" s="170"/>
      <c r="D66" s="167"/>
      <c r="E66" s="56" t="s">
        <v>131</v>
      </c>
      <c r="F66" s="58">
        <v>1000000</v>
      </c>
    </row>
    <row r="67" spans="1:6" ht="20" customHeight="1">
      <c r="A67" s="187"/>
      <c r="B67" s="187"/>
      <c r="C67" s="170"/>
      <c r="D67" s="167"/>
      <c r="E67" s="56" t="s">
        <v>132</v>
      </c>
      <c r="F67" s="58">
        <v>600000</v>
      </c>
    </row>
    <row r="68" spans="1:6" ht="20" customHeight="1">
      <c r="A68" s="187"/>
      <c r="B68" s="187"/>
      <c r="C68" s="170"/>
      <c r="D68" s="167"/>
      <c r="E68" s="56" t="s">
        <v>133</v>
      </c>
      <c r="F68" s="57"/>
    </row>
    <row r="69" spans="1:6" ht="20" customHeight="1">
      <c r="A69" s="187"/>
      <c r="B69" s="187"/>
      <c r="C69" s="170"/>
      <c r="D69" s="167"/>
      <c r="E69" s="56" t="s">
        <v>134</v>
      </c>
      <c r="F69" s="58">
        <v>400000</v>
      </c>
    </row>
    <row r="70" spans="1:6" ht="20" customHeight="1">
      <c r="A70" s="187"/>
      <c r="B70" s="187"/>
      <c r="C70" s="170"/>
      <c r="D70" s="167"/>
      <c r="E70" s="56" t="s">
        <v>135</v>
      </c>
      <c r="F70" s="58">
        <v>400000</v>
      </c>
    </row>
    <row r="71" spans="1:6" ht="20" customHeight="1">
      <c r="A71" s="187"/>
      <c r="B71" s="187"/>
      <c r="C71" s="170"/>
      <c r="D71" s="167"/>
      <c r="E71" s="56" t="s">
        <v>136</v>
      </c>
      <c r="F71" s="58">
        <v>400000</v>
      </c>
    </row>
    <row r="72" spans="1:6" ht="20" customHeight="1">
      <c r="A72" s="187"/>
      <c r="B72" s="187"/>
      <c r="C72" s="170"/>
      <c r="D72" s="167"/>
      <c r="E72" s="56" t="s">
        <v>137</v>
      </c>
      <c r="F72" s="58">
        <v>400000</v>
      </c>
    </row>
    <row r="73" spans="1:6" ht="20" customHeight="1">
      <c r="A73" s="187"/>
      <c r="B73" s="187"/>
      <c r="C73" s="170"/>
      <c r="D73" s="167"/>
      <c r="E73" s="56" t="s">
        <v>138</v>
      </c>
      <c r="F73" s="57"/>
    </row>
    <row r="74" spans="1:6" ht="20" customHeight="1">
      <c r="A74" s="187"/>
      <c r="B74" s="187"/>
      <c r="C74" s="170"/>
      <c r="D74" s="167"/>
      <c r="E74" s="56" t="s">
        <v>139</v>
      </c>
      <c r="F74" s="58">
        <v>6000000</v>
      </c>
    </row>
    <row r="75" spans="1:6" ht="20" customHeight="1">
      <c r="A75" s="187"/>
      <c r="B75" s="187"/>
      <c r="C75" s="171"/>
      <c r="D75" s="168"/>
      <c r="E75" s="56" t="s">
        <v>140</v>
      </c>
      <c r="F75" s="58">
        <v>500000</v>
      </c>
    </row>
    <row r="76" spans="1:6" ht="20" customHeight="1">
      <c r="A76" s="187"/>
      <c r="B76" s="187"/>
      <c r="C76" s="169" t="s">
        <v>6</v>
      </c>
      <c r="D76" s="166">
        <v>33500000</v>
      </c>
      <c r="E76" s="62" t="s">
        <v>141</v>
      </c>
      <c r="F76" s="63">
        <v>21000000</v>
      </c>
    </row>
    <row r="77" spans="1:6" ht="20" customHeight="1">
      <c r="A77" s="187"/>
      <c r="B77" s="187"/>
      <c r="C77" s="170"/>
      <c r="D77" s="167"/>
      <c r="E77" s="56" t="s">
        <v>142</v>
      </c>
      <c r="F77" s="58">
        <v>15000000</v>
      </c>
    </row>
    <row r="78" spans="1:6" ht="20" customHeight="1">
      <c r="A78" s="187"/>
      <c r="B78" s="187"/>
      <c r="C78" s="170"/>
      <c r="D78" s="167"/>
      <c r="E78" s="59" t="s">
        <v>143</v>
      </c>
      <c r="F78" s="58">
        <v>4000000</v>
      </c>
    </row>
    <row r="79" spans="1:6" ht="20" customHeight="1">
      <c r="A79" s="187"/>
      <c r="B79" s="187"/>
      <c r="C79" s="170"/>
      <c r="D79" s="167"/>
      <c r="E79" s="56" t="s">
        <v>144</v>
      </c>
      <c r="F79" s="58">
        <v>2000000</v>
      </c>
    </row>
    <row r="80" spans="1:6" ht="20" customHeight="1">
      <c r="A80" s="187"/>
      <c r="B80" s="187"/>
      <c r="C80" s="170"/>
      <c r="D80" s="167"/>
      <c r="E80" s="62" t="s">
        <v>88</v>
      </c>
      <c r="F80" s="63">
        <v>12500000</v>
      </c>
    </row>
    <row r="81" spans="1:6" ht="20" customHeight="1">
      <c r="A81" s="187"/>
      <c r="B81" s="187"/>
      <c r="C81" s="170"/>
      <c r="D81" s="167"/>
      <c r="E81" s="59" t="s">
        <v>145</v>
      </c>
      <c r="F81" s="65"/>
    </row>
    <row r="82" spans="1:6" ht="20" customHeight="1">
      <c r="A82" s="187"/>
      <c r="B82" s="187"/>
      <c r="C82" s="170"/>
      <c r="D82" s="167"/>
      <c r="E82" s="56" t="s">
        <v>146</v>
      </c>
      <c r="F82" s="58">
        <v>1000000</v>
      </c>
    </row>
    <row r="83" spans="1:6" ht="20" customHeight="1">
      <c r="A83" s="187"/>
      <c r="B83" s="187"/>
      <c r="C83" s="170"/>
      <c r="D83" s="167"/>
      <c r="E83" s="56" t="s">
        <v>147</v>
      </c>
      <c r="F83" s="58">
        <v>1000000</v>
      </c>
    </row>
    <row r="84" spans="1:6" ht="20" customHeight="1">
      <c r="A84" s="187"/>
      <c r="B84" s="187"/>
      <c r="C84" s="170"/>
      <c r="D84" s="167"/>
      <c r="E84" s="56" t="s">
        <v>148</v>
      </c>
      <c r="F84" s="58">
        <v>1000000</v>
      </c>
    </row>
    <row r="85" spans="1:6" ht="20" customHeight="1">
      <c r="A85" s="187"/>
      <c r="B85" s="187"/>
      <c r="C85" s="170"/>
      <c r="D85" s="167"/>
      <c r="E85" s="66" t="s">
        <v>149</v>
      </c>
      <c r="F85" s="184">
        <v>4500000</v>
      </c>
    </row>
    <row r="86" spans="1:6" ht="20" customHeight="1">
      <c r="A86" s="187"/>
      <c r="B86" s="187"/>
      <c r="C86" s="170"/>
      <c r="D86" s="167"/>
      <c r="E86" s="56" t="s">
        <v>150</v>
      </c>
      <c r="F86" s="185"/>
    </row>
    <row r="87" spans="1:6" ht="20" customHeight="1">
      <c r="A87" s="187"/>
      <c r="B87" s="187"/>
      <c r="C87" s="170"/>
      <c r="D87" s="167"/>
      <c r="E87" s="67" t="s">
        <v>151</v>
      </c>
      <c r="F87" s="184">
        <v>5000000</v>
      </c>
    </row>
    <row r="88" spans="1:6" ht="20" customHeight="1">
      <c r="A88" s="187"/>
      <c r="B88" s="187"/>
      <c r="C88" s="171"/>
      <c r="D88" s="168"/>
      <c r="E88" s="56" t="s">
        <v>152</v>
      </c>
      <c r="F88" s="185"/>
    </row>
    <row r="89" spans="1:6" ht="20" customHeight="1">
      <c r="A89" s="187"/>
      <c r="B89" s="187"/>
      <c r="C89" s="169" t="s">
        <v>7</v>
      </c>
      <c r="D89" s="166">
        <v>14302473</v>
      </c>
      <c r="E89" s="62" t="s">
        <v>141</v>
      </c>
      <c r="F89" s="63">
        <v>12020920</v>
      </c>
    </row>
    <row r="90" spans="1:6" ht="20" customHeight="1">
      <c r="A90" s="187"/>
      <c r="B90" s="187"/>
      <c r="C90" s="170"/>
      <c r="D90" s="167"/>
      <c r="E90" s="56" t="s">
        <v>153</v>
      </c>
      <c r="F90" s="58">
        <v>12020920</v>
      </c>
    </row>
    <row r="91" spans="1:6" ht="20" customHeight="1">
      <c r="A91" s="187"/>
      <c r="B91" s="187"/>
      <c r="C91" s="170"/>
      <c r="D91" s="167"/>
      <c r="E91" s="62" t="s">
        <v>88</v>
      </c>
      <c r="F91" s="63">
        <v>2281553</v>
      </c>
    </row>
    <row r="92" spans="1:6" ht="20" customHeight="1">
      <c r="A92" s="187"/>
      <c r="B92" s="187"/>
      <c r="C92" s="171"/>
      <c r="D92" s="168"/>
      <c r="E92" s="56" t="s">
        <v>154</v>
      </c>
      <c r="F92" s="58">
        <v>2281553</v>
      </c>
    </row>
    <row r="93" spans="1:6" ht="20" customHeight="1">
      <c r="A93" s="187"/>
      <c r="B93" s="187"/>
      <c r="C93" s="169" t="s">
        <v>8</v>
      </c>
      <c r="D93" s="166">
        <v>3000000</v>
      </c>
      <c r="E93" s="54" t="s">
        <v>141</v>
      </c>
      <c r="F93" s="68">
        <v>3000000</v>
      </c>
    </row>
    <row r="94" spans="1:6" ht="20" customHeight="1">
      <c r="A94" s="187"/>
      <c r="B94" s="188"/>
      <c r="C94" s="171"/>
      <c r="D94" s="168"/>
      <c r="E94" s="56" t="s">
        <v>155</v>
      </c>
      <c r="F94" s="69">
        <v>3000000</v>
      </c>
    </row>
    <row r="95" spans="1:6" ht="20" customHeight="1">
      <c r="A95" s="187"/>
      <c r="B95" s="186" t="s">
        <v>156</v>
      </c>
      <c r="C95" s="169" t="s">
        <v>11</v>
      </c>
      <c r="D95" s="166">
        <v>3700000</v>
      </c>
      <c r="E95" s="62" t="s">
        <v>141</v>
      </c>
      <c r="F95" s="63">
        <v>3700000</v>
      </c>
    </row>
    <row r="96" spans="1:6" ht="20" customHeight="1">
      <c r="A96" s="187"/>
      <c r="B96" s="187"/>
      <c r="C96" s="171"/>
      <c r="D96" s="168"/>
      <c r="E96" s="56" t="s">
        <v>157</v>
      </c>
      <c r="F96" s="58">
        <v>3700000</v>
      </c>
    </row>
    <row r="97" spans="1:6" ht="20" customHeight="1">
      <c r="A97" s="187"/>
      <c r="B97" s="187"/>
      <c r="C97" s="169" t="s">
        <v>9</v>
      </c>
      <c r="D97" s="166">
        <v>3781101</v>
      </c>
      <c r="E97" s="62" t="s">
        <v>141</v>
      </c>
      <c r="F97" s="63">
        <v>3506040</v>
      </c>
    </row>
    <row r="98" spans="1:6" ht="20" customHeight="1">
      <c r="A98" s="187"/>
      <c r="B98" s="187"/>
      <c r="C98" s="170"/>
      <c r="D98" s="167"/>
      <c r="E98" s="56" t="s">
        <v>158</v>
      </c>
      <c r="F98" s="58">
        <v>3144505</v>
      </c>
    </row>
    <row r="99" spans="1:6" ht="20" customHeight="1">
      <c r="A99" s="187"/>
      <c r="B99" s="187"/>
      <c r="C99" s="170"/>
      <c r="D99" s="167"/>
      <c r="E99" s="67" t="s">
        <v>159</v>
      </c>
      <c r="F99" s="184">
        <v>261535</v>
      </c>
    </row>
    <row r="100" spans="1:6" ht="20" customHeight="1">
      <c r="A100" s="187"/>
      <c r="B100" s="187"/>
      <c r="C100" s="170"/>
      <c r="D100" s="167"/>
      <c r="E100" s="56" t="s">
        <v>160</v>
      </c>
      <c r="F100" s="185"/>
    </row>
    <row r="101" spans="1:6" ht="20" customHeight="1">
      <c r="A101" s="187"/>
      <c r="B101" s="187"/>
      <c r="C101" s="170"/>
      <c r="D101" s="167"/>
      <c r="E101" s="59" t="s">
        <v>161</v>
      </c>
      <c r="F101" s="61">
        <v>100000</v>
      </c>
    </row>
    <row r="102" spans="1:6" ht="20" customHeight="1">
      <c r="A102" s="187"/>
      <c r="B102" s="187"/>
      <c r="C102" s="170"/>
      <c r="D102" s="167"/>
      <c r="E102" s="62" t="s">
        <v>162</v>
      </c>
      <c r="F102" s="63">
        <v>275061</v>
      </c>
    </row>
    <row r="103" spans="1:6" ht="20" customHeight="1">
      <c r="A103" s="187"/>
      <c r="B103" s="187"/>
      <c r="C103" s="170"/>
      <c r="D103" s="167"/>
      <c r="E103" s="56" t="s">
        <v>163</v>
      </c>
      <c r="F103" s="61">
        <v>88736</v>
      </c>
    </row>
    <row r="104" spans="1:6" ht="20" customHeight="1">
      <c r="A104" s="187"/>
      <c r="B104" s="187"/>
      <c r="C104" s="170"/>
      <c r="D104" s="167"/>
      <c r="E104" s="56" t="s">
        <v>164</v>
      </c>
      <c r="F104" s="61">
        <v>28875</v>
      </c>
    </row>
    <row r="105" spans="1:6" ht="20" customHeight="1">
      <c r="A105" s="187"/>
      <c r="B105" s="187"/>
      <c r="C105" s="170"/>
      <c r="D105" s="167"/>
      <c r="E105" s="56" t="s">
        <v>165</v>
      </c>
      <c r="F105" s="61">
        <v>72850</v>
      </c>
    </row>
    <row r="106" spans="1:6" ht="20" customHeight="1">
      <c r="A106" s="187"/>
      <c r="B106" s="187"/>
      <c r="C106" s="171"/>
      <c r="D106" s="168"/>
      <c r="E106" s="56" t="s">
        <v>166</v>
      </c>
      <c r="F106" s="61">
        <v>84600</v>
      </c>
    </row>
    <row r="107" spans="1:6" ht="20" customHeight="1">
      <c r="A107" s="187"/>
      <c r="B107" s="187"/>
      <c r="C107" s="169" t="s">
        <v>10</v>
      </c>
      <c r="D107" s="166">
        <v>620000</v>
      </c>
      <c r="E107" s="62" t="s">
        <v>141</v>
      </c>
      <c r="F107" s="63">
        <v>620000</v>
      </c>
    </row>
    <row r="108" spans="1:6" ht="20" customHeight="1">
      <c r="A108" s="187"/>
      <c r="B108" s="187"/>
      <c r="C108" s="170"/>
      <c r="D108" s="167"/>
      <c r="E108" s="56" t="s">
        <v>167</v>
      </c>
      <c r="F108" s="58">
        <v>420000</v>
      </c>
    </row>
    <row r="109" spans="1:6" ht="20" customHeight="1">
      <c r="A109" s="187"/>
      <c r="B109" s="188"/>
      <c r="C109" s="171"/>
      <c r="D109" s="168"/>
      <c r="E109" s="59" t="s">
        <v>168</v>
      </c>
      <c r="F109" s="61">
        <v>200000</v>
      </c>
    </row>
    <row r="110" spans="1:6" ht="20" customHeight="1">
      <c r="A110" s="187"/>
      <c r="B110" s="186" t="s">
        <v>12</v>
      </c>
      <c r="C110" s="169" t="s">
        <v>12</v>
      </c>
      <c r="D110" s="166">
        <v>15600000</v>
      </c>
      <c r="E110" s="62" t="s">
        <v>141</v>
      </c>
      <c r="F110" s="63">
        <v>15600000</v>
      </c>
    </row>
    <row r="111" spans="1:6" ht="20" customHeight="1">
      <c r="A111" s="187"/>
      <c r="B111" s="188"/>
      <c r="C111" s="171"/>
      <c r="D111" s="168"/>
      <c r="E111" s="56" t="s">
        <v>169</v>
      </c>
      <c r="F111" s="58">
        <v>15600000</v>
      </c>
    </row>
    <row r="112" spans="1:6" ht="20" customHeight="1">
      <c r="A112" s="187"/>
      <c r="B112" s="186" t="s">
        <v>13</v>
      </c>
      <c r="C112" s="169" t="s">
        <v>13</v>
      </c>
      <c r="D112" s="166">
        <v>131400000</v>
      </c>
      <c r="E112" s="62" t="s">
        <v>141</v>
      </c>
      <c r="F112" s="63">
        <v>131400000</v>
      </c>
    </row>
    <row r="113" spans="1:6" ht="20" customHeight="1">
      <c r="A113" s="187"/>
      <c r="B113" s="187"/>
      <c r="C113" s="170"/>
      <c r="D113" s="167"/>
      <c r="E113" s="56" t="s">
        <v>170</v>
      </c>
      <c r="F113" s="58">
        <v>65000000</v>
      </c>
    </row>
    <row r="114" spans="1:6" ht="20" customHeight="1">
      <c r="A114" s="187"/>
      <c r="B114" s="187"/>
      <c r="C114" s="170"/>
      <c r="D114" s="167"/>
      <c r="E114" s="56" t="s">
        <v>171</v>
      </c>
      <c r="F114" s="58">
        <v>33000000</v>
      </c>
    </row>
    <row r="115" spans="1:6" ht="20" customHeight="1">
      <c r="A115" s="187"/>
      <c r="B115" s="187"/>
      <c r="C115" s="170"/>
      <c r="D115" s="167"/>
      <c r="E115" s="56" t="s">
        <v>172</v>
      </c>
      <c r="F115" s="58">
        <v>24000000</v>
      </c>
    </row>
    <row r="116" spans="1:6" ht="20" customHeight="1">
      <c r="A116" s="187"/>
      <c r="B116" s="188"/>
      <c r="C116" s="171"/>
      <c r="D116" s="168"/>
      <c r="E116" s="59" t="s">
        <v>173</v>
      </c>
      <c r="F116" s="61">
        <v>9400000</v>
      </c>
    </row>
    <row r="117" spans="1:6" ht="20" customHeight="1">
      <c r="A117" s="187"/>
      <c r="B117" s="186" t="s">
        <v>14</v>
      </c>
      <c r="C117" s="169" t="s">
        <v>14</v>
      </c>
      <c r="D117" s="166">
        <v>5400000</v>
      </c>
      <c r="E117" s="62" t="s">
        <v>141</v>
      </c>
      <c r="F117" s="63">
        <v>5400000</v>
      </c>
    </row>
    <row r="118" spans="1:6" ht="20" customHeight="1">
      <c r="A118" s="187"/>
      <c r="B118" s="188"/>
      <c r="C118" s="171"/>
      <c r="D118" s="168"/>
      <c r="E118" s="56" t="s">
        <v>174</v>
      </c>
      <c r="F118" s="58">
        <v>5400000</v>
      </c>
    </row>
    <row r="119" spans="1:6" ht="20" customHeight="1">
      <c r="A119" s="187"/>
      <c r="B119" s="186" t="s">
        <v>175</v>
      </c>
      <c r="C119" s="169" t="s">
        <v>176</v>
      </c>
      <c r="D119" s="166">
        <v>1000000</v>
      </c>
      <c r="E119" s="54" t="s">
        <v>141</v>
      </c>
      <c r="F119" s="55">
        <v>1000000</v>
      </c>
    </row>
    <row r="120" spans="1:6" ht="20" customHeight="1">
      <c r="A120" s="187"/>
      <c r="B120" s="188"/>
      <c r="C120" s="171"/>
      <c r="D120" s="168"/>
      <c r="E120" s="59" t="s">
        <v>177</v>
      </c>
      <c r="F120" s="61">
        <v>1000000</v>
      </c>
    </row>
    <row r="121" spans="1:6" ht="20" customHeight="1">
      <c r="A121" s="187"/>
      <c r="B121" s="186" t="s">
        <v>178</v>
      </c>
      <c r="C121" s="169" t="s">
        <v>17</v>
      </c>
      <c r="D121" s="166">
        <v>30000000</v>
      </c>
      <c r="E121" s="62" t="s">
        <v>141</v>
      </c>
      <c r="F121" s="63">
        <v>30000000</v>
      </c>
    </row>
    <row r="122" spans="1:6" ht="20" customHeight="1">
      <c r="A122" s="187"/>
      <c r="B122" s="187"/>
      <c r="C122" s="170"/>
      <c r="D122" s="167"/>
      <c r="E122" s="56" t="s">
        <v>179</v>
      </c>
      <c r="F122" s="58">
        <v>20000000</v>
      </c>
    </row>
    <row r="123" spans="1:6" ht="20" customHeight="1">
      <c r="A123" s="187"/>
      <c r="B123" s="187"/>
      <c r="C123" s="170"/>
      <c r="D123" s="167"/>
      <c r="E123" s="59" t="s">
        <v>180</v>
      </c>
      <c r="F123" s="61">
        <v>5000000</v>
      </c>
    </row>
    <row r="124" spans="1:6" ht="20" customHeight="1">
      <c r="A124" s="187"/>
      <c r="B124" s="187"/>
      <c r="C124" s="171"/>
      <c r="D124" s="168"/>
      <c r="E124" s="59" t="s">
        <v>181</v>
      </c>
      <c r="F124" s="61">
        <v>5000000</v>
      </c>
    </row>
    <row r="125" spans="1:6" ht="20" customHeight="1">
      <c r="A125" s="187"/>
      <c r="B125" s="187"/>
      <c r="C125" s="169" t="s">
        <v>18</v>
      </c>
      <c r="D125" s="166">
        <v>90600000</v>
      </c>
      <c r="E125" s="62" t="s">
        <v>141</v>
      </c>
      <c r="F125" s="63">
        <v>90600000</v>
      </c>
    </row>
    <row r="126" spans="1:6" ht="20" customHeight="1">
      <c r="A126" s="187"/>
      <c r="B126" s="187"/>
      <c r="C126" s="170"/>
      <c r="D126" s="167"/>
      <c r="E126" s="56" t="s">
        <v>182</v>
      </c>
      <c r="F126" s="58">
        <v>55000000</v>
      </c>
    </row>
    <row r="127" spans="1:6" ht="20" customHeight="1">
      <c r="A127" s="187"/>
      <c r="B127" s="188"/>
      <c r="C127" s="171"/>
      <c r="D127" s="168"/>
      <c r="E127" s="56" t="s">
        <v>183</v>
      </c>
      <c r="F127" s="58">
        <v>35600000</v>
      </c>
    </row>
    <row r="128" spans="1:6" ht="20" customHeight="1">
      <c r="A128" s="187"/>
      <c r="B128" s="186" t="s">
        <v>184</v>
      </c>
      <c r="C128" s="169" t="s">
        <v>185</v>
      </c>
      <c r="D128" s="166">
        <v>12320000</v>
      </c>
      <c r="E128" s="62" t="s">
        <v>141</v>
      </c>
      <c r="F128" s="63">
        <v>12320000</v>
      </c>
    </row>
    <row r="129" spans="1:6" ht="20" customHeight="1">
      <c r="A129" s="187"/>
      <c r="B129" s="187"/>
      <c r="C129" s="170"/>
      <c r="D129" s="167"/>
      <c r="E129" s="56" t="s">
        <v>186</v>
      </c>
      <c r="F129" s="64"/>
    </row>
    <row r="130" spans="1:6" ht="20" customHeight="1">
      <c r="A130" s="187"/>
      <c r="B130" s="187"/>
      <c r="C130" s="170"/>
      <c r="D130" s="167"/>
      <c r="E130" s="59" t="s">
        <v>187</v>
      </c>
      <c r="F130" s="61">
        <v>3600000</v>
      </c>
    </row>
    <row r="131" spans="1:6" ht="20" customHeight="1">
      <c r="A131" s="187"/>
      <c r="B131" s="187"/>
      <c r="C131" s="170"/>
      <c r="D131" s="167"/>
      <c r="E131" s="56" t="s">
        <v>188</v>
      </c>
      <c r="F131" s="58">
        <v>1620000</v>
      </c>
    </row>
    <row r="132" spans="1:6" ht="20" customHeight="1">
      <c r="A132" s="187"/>
      <c r="B132" s="187"/>
      <c r="C132" s="170"/>
      <c r="D132" s="167"/>
      <c r="E132" s="56" t="s">
        <v>189</v>
      </c>
      <c r="F132" s="58">
        <v>4320000</v>
      </c>
    </row>
    <row r="133" spans="1:6" ht="20" customHeight="1">
      <c r="A133" s="187"/>
      <c r="B133" s="187"/>
      <c r="C133" s="170"/>
      <c r="D133" s="167"/>
      <c r="E133" s="59" t="s">
        <v>190</v>
      </c>
      <c r="F133" s="61">
        <v>1620000</v>
      </c>
    </row>
    <row r="134" spans="1:6" ht="20" customHeight="1">
      <c r="A134" s="187"/>
      <c r="B134" s="187"/>
      <c r="C134" s="170"/>
      <c r="D134" s="167"/>
      <c r="E134" s="59" t="s">
        <v>191</v>
      </c>
      <c r="F134" s="60"/>
    </row>
    <row r="135" spans="1:6" ht="20" customHeight="1">
      <c r="A135" s="187"/>
      <c r="B135" s="187"/>
      <c r="C135" s="170"/>
      <c r="D135" s="167"/>
      <c r="E135" s="59" t="s">
        <v>192</v>
      </c>
      <c r="F135" s="61">
        <v>400000</v>
      </c>
    </row>
    <row r="136" spans="1:6" ht="20" customHeight="1">
      <c r="A136" s="187"/>
      <c r="B136" s="187"/>
      <c r="C136" s="170"/>
      <c r="D136" s="167"/>
      <c r="E136" s="56" t="s">
        <v>193</v>
      </c>
      <c r="F136" s="61">
        <v>180000</v>
      </c>
    </row>
    <row r="137" spans="1:6" ht="20" customHeight="1">
      <c r="A137" s="187"/>
      <c r="B137" s="187"/>
      <c r="C137" s="170"/>
      <c r="D137" s="167"/>
      <c r="E137" s="56" t="s">
        <v>194</v>
      </c>
      <c r="F137" s="61">
        <v>400000</v>
      </c>
    </row>
    <row r="138" spans="1:6" ht="20" customHeight="1">
      <c r="A138" s="187"/>
      <c r="B138" s="187"/>
      <c r="C138" s="171"/>
      <c r="D138" s="168"/>
      <c r="E138" s="59" t="s">
        <v>195</v>
      </c>
      <c r="F138" s="61">
        <v>180000</v>
      </c>
    </row>
    <row r="139" spans="1:6" ht="20" customHeight="1">
      <c r="A139" s="187"/>
      <c r="B139" s="187"/>
      <c r="C139" s="169" t="s">
        <v>185</v>
      </c>
      <c r="D139" s="166">
        <v>7000000</v>
      </c>
      <c r="E139" s="62" t="s">
        <v>141</v>
      </c>
      <c r="F139" s="63">
        <v>7000000</v>
      </c>
    </row>
    <row r="140" spans="1:6" ht="20" customHeight="1">
      <c r="A140" s="188"/>
      <c r="B140" s="188"/>
      <c r="C140" s="171"/>
      <c r="D140" s="168"/>
      <c r="E140" s="56" t="s">
        <v>196</v>
      </c>
      <c r="F140" s="58">
        <v>7000000</v>
      </c>
    </row>
    <row r="141" spans="1:6" ht="20" customHeight="1">
      <c r="A141" s="186" t="s">
        <v>197</v>
      </c>
      <c r="B141" s="186" t="s">
        <v>19</v>
      </c>
      <c r="C141" s="169" t="s">
        <v>19</v>
      </c>
      <c r="D141" s="166">
        <v>81200000</v>
      </c>
      <c r="E141" s="62" t="s">
        <v>141</v>
      </c>
      <c r="F141" s="63">
        <v>80000000</v>
      </c>
    </row>
    <row r="142" spans="1:6" ht="20" customHeight="1">
      <c r="A142" s="187"/>
      <c r="B142" s="187"/>
      <c r="C142" s="170"/>
      <c r="D142" s="167"/>
      <c r="E142" s="56" t="s">
        <v>198</v>
      </c>
      <c r="F142" s="58">
        <v>80000000</v>
      </c>
    </row>
    <row r="143" spans="1:6" ht="20" customHeight="1">
      <c r="A143" s="187"/>
      <c r="B143" s="187"/>
      <c r="C143" s="170"/>
      <c r="D143" s="167"/>
      <c r="E143" s="62" t="s">
        <v>162</v>
      </c>
      <c r="F143" s="63">
        <v>1200000</v>
      </c>
    </row>
    <row r="144" spans="1:6" ht="20" customHeight="1">
      <c r="A144" s="187"/>
      <c r="B144" s="188"/>
      <c r="C144" s="171"/>
      <c r="D144" s="168"/>
      <c r="E144" s="56" t="s">
        <v>199</v>
      </c>
      <c r="F144" s="58">
        <v>1200000</v>
      </c>
    </row>
    <row r="145" spans="1:6" ht="20" customHeight="1">
      <c r="A145" s="187"/>
      <c r="B145" s="186" t="s">
        <v>200</v>
      </c>
      <c r="C145" s="169" t="s">
        <v>200</v>
      </c>
      <c r="D145" s="166">
        <v>13000000</v>
      </c>
      <c r="E145" s="62" t="s">
        <v>141</v>
      </c>
      <c r="F145" s="63">
        <v>13000000</v>
      </c>
    </row>
    <row r="146" spans="1:6" ht="20" customHeight="1">
      <c r="A146" s="188"/>
      <c r="B146" s="188"/>
      <c r="C146" s="171"/>
      <c r="D146" s="168"/>
      <c r="E146" s="56" t="s">
        <v>201</v>
      </c>
      <c r="F146" s="58">
        <v>13000000</v>
      </c>
    </row>
    <row r="147" spans="1:6" ht="20" customHeight="1">
      <c r="A147" s="186" t="s">
        <v>202</v>
      </c>
      <c r="B147" s="186" t="s">
        <v>203</v>
      </c>
      <c r="C147" s="169" t="s">
        <v>22</v>
      </c>
      <c r="D147" s="166">
        <v>13030000</v>
      </c>
      <c r="E147" s="62" t="s">
        <v>141</v>
      </c>
      <c r="F147" s="63">
        <v>11250000</v>
      </c>
    </row>
    <row r="148" spans="1:6" ht="20" customHeight="1">
      <c r="A148" s="187"/>
      <c r="B148" s="187"/>
      <c r="C148" s="170"/>
      <c r="D148" s="167"/>
      <c r="E148" s="56" t="s">
        <v>204</v>
      </c>
      <c r="F148" s="58">
        <v>11250000</v>
      </c>
    </row>
    <row r="149" spans="1:6" ht="20" customHeight="1">
      <c r="A149" s="187"/>
      <c r="B149" s="187"/>
      <c r="C149" s="170"/>
      <c r="D149" s="167"/>
      <c r="E149" s="62" t="s">
        <v>88</v>
      </c>
      <c r="F149" s="63">
        <v>1780000</v>
      </c>
    </row>
    <row r="150" spans="1:6" ht="20" customHeight="1">
      <c r="A150" s="187"/>
      <c r="B150" s="187"/>
      <c r="C150" s="170"/>
      <c r="D150" s="167"/>
      <c r="E150" s="56" t="s">
        <v>205</v>
      </c>
      <c r="F150" s="58">
        <v>340000</v>
      </c>
    </row>
    <row r="151" spans="1:6" ht="20" customHeight="1">
      <c r="A151" s="187"/>
      <c r="B151" s="187"/>
      <c r="C151" s="170"/>
      <c r="D151" s="167"/>
      <c r="E151" s="56" t="s">
        <v>206</v>
      </c>
      <c r="F151" s="58">
        <v>960000</v>
      </c>
    </row>
    <row r="152" spans="1:6" ht="20" customHeight="1">
      <c r="A152" s="187"/>
      <c r="B152" s="187"/>
      <c r="C152" s="170"/>
      <c r="D152" s="167"/>
      <c r="E152" s="56" t="s">
        <v>207</v>
      </c>
      <c r="F152" s="58">
        <v>300000</v>
      </c>
    </row>
    <row r="153" spans="1:6" ht="20" customHeight="1">
      <c r="A153" s="187"/>
      <c r="B153" s="188"/>
      <c r="C153" s="171"/>
      <c r="D153" s="168"/>
      <c r="E153" s="56" t="s">
        <v>208</v>
      </c>
      <c r="F153" s="58">
        <v>180000</v>
      </c>
    </row>
    <row r="154" spans="1:6" ht="20" customHeight="1">
      <c r="A154" s="187"/>
      <c r="B154" s="186" t="s">
        <v>21</v>
      </c>
      <c r="C154" s="169" t="s">
        <v>21</v>
      </c>
      <c r="D154" s="166">
        <v>9750000</v>
      </c>
      <c r="E154" s="62" t="s">
        <v>141</v>
      </c>
      <c r="F154" s="63">
        <v>9750000</v>
      </c>
    </row>
    <row r="155" spans="1:6" ht="20" customHeight="1">
      <c r="A155" s="187"/>
      <c r="B155" s="187"/>
      <c r="C155" s="170"/>
      <c r="D155" s="167"/>
      <c r="E155" s="56" t="s">
        <v>209</v>
      </c>
      <c r="F155" s="58">
        <v>1800000</v>
      </c>
    </row>
    <row r="156" spans="1:6" ht="20" customHeight="1">
      <c r="A156" s="187"/>
      <c r="B156" s="187"/>
      <c r="C156" s="170"/>
      <c r="D156" s="167"/>
      <c r="E156" s="56" t="s">
        <v>210</v>
      </c>
      <c r="F156" s="58">
        <v>4950000</v>
      </c>
    </row>
    <row r="157" spans="1:6" ht="20" customHeight="1">
      <c r="A157" s="188"/>
      <c r="B157" s="188"/>
      <c r="C157" s="171"/>
      <c r="D157" s="168"/>
      <c r="E157" s="56" t="s">
        <v>211</v>
      </c>
      <c r="F157" s="58">
        <v>3000000</v>
      </c>
    </row>
    <row r="158" spans="1:6" ht="20" customHeight="1">
      <c r="A158" s="186" t="s">
        <v>212</v>
      </c>
      <c r="B158" s="186" t="s">
        <v>213</v>
      </c>
      <c r="C158" s="169" t="s">
        <v>214</v>
      </c>
      <c r="D158" s="166">
        <v>154188226</v>
      </c>
      <c r="E158" s="62" t="s">
        <v>69</v>
      </c>
      <c r="F158" s="63">
        <v>144837040</v>
      </c>
    </row>
    <row r="159" spans="1:6" ht="20" customHeight="1">
      <c r="A159" s="187"/>
      <c r="B159" s="187"/>
      <c r="C159" s="170"/>
      <c r="D159" s="167"/>
      <c r="E159" s="56" t="s">
        <v>70</v>
      </c>
      <c r="F159" s="64"/>
    </row>
    <row r="160" spans="1:6" ht="20" customHeight="1">
      <c r="A160" s="187"/>
      <c r="B160" s="187"/>
      <c r="C160" s="170"/>
      <c r="D160" s="167"/>
      <c r="E160" s="56" t="s">
        <v>215</v>
      </c>
      <c r="F160" s="58">
        <v>24060400</v>
      </c>
    </row>
    <row r="161" spans="1:6" ht="20" customHeight="1">
      <c r="A161" s="187"/>
      <c r="B161" s="187"/>
      <c r="C161" s="170"/>
      <c r="D161" s="167"/>
      <c r="E161" s="56" t="s">
        <v>216</v>
      </c>
      <c r="F161" s="58">
        <v>16800000</v>
      </c>
    </row>
    <row r="162" spans="1:6" ht="20" customHeight="1">
      <c r="A162" s="187"/>
      <c r="B162" s="187"/>
      <c r="C162" s="170"/>
      <c r="D162" s="167"/>
      <c r="E162" s="56" t="s">
        <v>76</v>
      </c>
      <c r="F162" s="64"/>
    </row>
    <row r="163" spans="1:6" ht="20" customHeight="1">
      <c r="A163" s="187"/>
      <c r="B163" s="187"/>
      <c r="C163" s="170"/>
      <c r="D163" s="167"/>
      <c r="E163" s="56" t="s">
        <v>217</v>
      </c>
      <c r="F163" s="58">
        <v>57696730</v>
      </c>
    </row>
    <row r="164" spans="1:6" ht="20" customHeight="1">
      <c r="A164" s="187"/>
      <c r="B164" s="187"/>
      <c r="C164" s="170"/>
      <c r="D164" s="167"/>
      <c r="E164" s="56" t="s">
        <v>218</v>
      </c>
      <c r="F164" s="58">
        <v>39480000</v>
      </c>
    </row>
    <row r="165" spans="1:6" ht="20" customHeight="1">
      <c r="A165" s="187"/>
      <c r="B165" s="187"/>
      <c r="C165" s="170"/>
      <c r="D165" s="167"/>
      <c r="E165" s="56" t="s">
        <v>82</v>
      </c>
      <c r="F165" s="70"/>
    </row>
    <row r="166" spans="1:6" ht="20" customHeight="1">
      <c r="A166" s="187"/>
      <c r="B166" s="187"/>
      <c r="C166" s="170"/>
      <c r="D166" s="167"/>
      <c r="E166" s="56" t="s">
        <v>219</v>
      </c>
      <c r="F166" s="58">
        <v>6799910</v>
      </c>
    </row>
    <row r="167" spans="1:6" ht="20" customHeight="1">
      <c r="A167" s="187"/>
      <c r="B167" s="187"/>
      <c r="C167" s="170"/>
      <c r="D167" s="167"/>
      <c r="E167" s="62" t="s">
        <v>88</v>
      </c>
      <c r="F167" s="63">
        <v>9351186</v>
      </c>
    </row>
    <row r="168" spans="1:6" ht="20" customHeight="1">
      <c r="A168" s="187"/>
      <c r="B168" s="187"/>
      <c r="C168" s="170"/>
      <c r="D168" s="167"/>
      <c r="E168" s="56" t="s">
        <v>220</v>
      </c>
      <c r="F168" s="58">
        <v>2307136</v>
      </c>
    </row>
    <row r="169" spans="1:6" ht="20" customHeight="1">
      <c r="A169" s="187"/>
      <c r="B169" s="187"/>
      <c r="C169" s="170"/>
      <c r="D169" s="167"/>
      <c r="E169" s="56" t="s">
        <v>221</v>
      </c>
      <c r="F169" s="58">
        <v>750750</v>
      </c>
    </row>
    <row r="170" spans="1:6" ht="20" customHeight="1">
      <c r="A170" s="187"/>
      <c r="B170" s="187"/>
      <c r="C170" s="170"/>
      <c r="D170" s="167"/>
      <c r="E170" s="56" t="s">
        <v>222</v>
      </c>
      <c r="F170" s="58">
        <v>1894100</v>
      </c>
    </row>
    <row r="171" spans="1:6" ht="20" customHeight="1">
      <c r="A171" s="188"/>
      <c r="B171" s="188"/>
      <c r="C171" s="171"/>
      <c r="D171" s="168"/>
      <c r="E171" s="56" t="s">
        <v>223</v>
      </c>
      <c r="F171" s="58">
        <v>4399200</v>
      </c>
    </row>
    <row r="172" spans="1:6" ht="20" customHeight="1">
      <c r="A172" s="189" t="s">
        <v>61</v>
      </c>
      <c r="B172" s="190"/>
      <c r="C172" s="191"/>
      <c r="D172" s="71">
        <v>1440000000</v>
      </c>
      <c r="E172" s="72"/>
      <c r="F172" s="73"/>
    </row>
    <row r="180" ht="16.5" customHeight="1"/>
    <row r="182" ht="16.5" customHeight="1"/>
    <row r="191" ht="16.5" customHeight="1"/>
    <row r="200" ht="16.5" customHeight="1"/>
    <row r="218" ht="16.5" customHeight="1"/>
  </sheetData>
  <mergeCells count="70">
    <mergeCell ref="C158:C171"/>
    <mergeCell ref="A147:A157"/>
    <mergeCell ref="B147:B153"/>
    <mergeCell ref="C147:C153"/>
    <mergeCell ref="B154:B157"/>
    <mergeCell ref="A172:C172"/>
    <mergeCell ref="A4:A41"/>
    <mergeCell ref="B4:B41"/>
    <mergeCell ref="A42:A140"/>
    <mergeCell ref="B42:B94"/>
    <mergeCell ref="B95:B109"/>
    <mergeCell ref="B110:B111"/>
    <mergeCell ref="B112:B116"/>
    <mergeCell ref="B117:B118"/>
    <mergeCell ref="B119:B120"/>
    <mergeCell ref="C119:C120"/>
    <mergeCell ref="B121:B127"/>
    <mergeCell ref="B128:B140"/>
    <mergeCell ref="A158:A171"/>
    <mergeCell ref="B158:B171"/>
    <mergeCell ref="C128:C138"/>
    <mergeCell ref="C139:C140"/>
    <mergeCell ref="A141:A146"/>
    <mergeCell ref="D119:D120"/>
    <mergeCell ref="C121:C124"/>
    <mergeCell ref="D121:D124"/>
    <mergeCell ref="C125:C127"/>
    <mergeCell ref="D125:D127"/>
    <mergeCell ref="C145:C146"/>
    <mergeCell ref="D145:D146"/>
    <mergeCell ref="B141:B144"/>
    <mergeCell ref="B145:B146"/>
    <mergeCell ref="C110:C111"/>
    <mergeCell ref="D110:D111"/>
    <mergeCell ref="C112:C116"/>
    <mergeCell ref="D112:D116"/>
    <mergeCell ref="C117:C118"/>
    <mergeCell ref="D117:D118"/>
    <mergeCell ref="C97:C106"/>
    <mergeCell ref="D97:D106"/>
    <mergeCell ref="F99:F100"/>
    <mergeCell ref="C107:C109"/>
    <mergeCell ref="D107:D109"/>
    <mergeCell ref="F85:F86"/>
    <mergeCell ref="F87:F88"/>
    <mergeCell ref="C89:C92"/>
    <mergeCell ref="D89:D92"/>
    <mergeCell ref="C93:C94"/>
    <mergeCell ref="D93:D94"/>
    <mergeCell ref="A1:A2"/>
    <mergeCell ref="B1:C2"/>
    <mergeCell ref="D1:F1"/>
    <mergeCell ref="E2:F2"/>
    <mergeCell ref="A3:C3"/>
    <mergeCell ref="D147:D153"/>
    <mergeCell ref="C154:C157"/>
    <mergeCell ref="D154:D157"/>
    <mergeCell ref="D158:D171"/>
    <mergeCell ref="C4:C41"/>
    <mergeCell ref="D4:D41"/>
    <mergeCell ref="D128:D138"/>
    <mergeCell ref="D139:D140"/>
    <mergeCell ref="C141:C144"/>
    <mergeCell ref="D141:D144"/>
    <mergeCell ref="C42:C75"/>
    <mergeCell ref="D42:D75"/>
    <mergeCell ref="C76:C88"/>
    <mergeCell ref="D76:D88"/>
    <mergeCell ref="C95:C96"/>
    <mergeCell ref="D95:D96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총액</vt:lpstr>
      <vt:lpstr>사업비</vt:lpstr>
      <vt:lpstr>연구비</vt:lpstr>
      <vt:lpstr>집행관리(사업비)</vt:lpstr>
      <vt:lpstr>집행관리(연구비)</vt:lpstr>
      <vt:lpstr>사업계획서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Youngshin Kim</cp:lastModifiedBy>
  <cp:lastPrinted>2023-05-16T06:10:04Z</cp:lastPrinted>
  <dcterms:created xsi:type="dcterms:W3CDTF">2023-05-12T00:13:01Z</dcterms:created>
  <dcterms:modified xsi:type="dcterms:W3CDTF">2025-07-10T05:21:42Z</dcterms:modified>
</cp:coreProperties>
</file>