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nterlebow/Documents/bucknell/anop370/exams/"/>
    </mc:Choice>
  </mc:AlternateContent>
  <xr:revisionPtr revIDLastSave="0" documentId="13_ncr:1_{B36CB0DF-6C18-EE42-87A3-BBF85B9D80B3}" xr6:coauthVersionLast="47" xr6:coauthVersionMax="47" xr10:uidLastSave="{00000000-0000-0000-0000-000000000000}"/>
  <bookViews>
    <workbookView xWindow="13880" yWindow="500" windowWidth="14920" windowHeight="15820" firstSheet="1" activeTab="3" xr2:uid="{E9ACB8F7-20C0-F44E-9C3B-658B5B73C026}"/>
  </bookViews>
  <sheets>
    <sheet name="Q1" sheetId="1" r:id="rId1"/>
    <sheet name="Sensitivity Report Q1" sheetId="2" r:id="rId2"/>
    <sheet name="Q2 - 6hr" sheetId="3" r:id="rId3"/>
    <sheet name="Q2 - 8hr" sheetId="4" r:id="rId4"/>
    <sheet name="Q2 - both" sheetId="6" r:id="rId5"/>
  </sheets>
  <definedNames>
    <definedName name="solver_adj" localSheetId="0" hidden="1">'Q1'!$C$24:$I$27</definedName>
    <definedName name="solver_adj" localSheetId="2" hidden="1">'Q2 - 6hr'!$B$4:$M$4</definedName>
    <definedName name="solver_adj" localSheetId="3" hidden="1">'Q2 - 8hr'!$B$4:$M$4</definedName>
    <definedName name="solver_adj" localSheetId="4" hidden="1">'Q2 - both'!$B$4:$Y$4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'Q1'!$C$28:$I$28</definedName>
    <definedName name="solver_lhs1" localSheetId="2" hidden="1">'Q2 - 6hr'!$B$4:$M$4</definedName>
    <definedName name="solver_lhs1" localSheetId="3" hidden="1">'Q2 - 8hr'!$B$4:$M$4</definedName>
    <definedName name="solver_lhs1" localSheetId="4" hidden="1">'Q2 - both'!$AB$8:$AB$19</definedName>
    <definedName name="solver_lhs2" localSheetId="0" hidden="1">'Q1'!$J$24:$J$27</definedName>
    <definedName name="solver_lhs2" localSheetId="2" hidden="1">'Q2 - 6hr'!$N$7:$N$18</definedName>
    <definedName name="solver_lhs2" localSheetId="3" hidden="1">'Q2 - 8hr'!$N$7:$N$18</definedName>
    <definedName name="solver_lhs2" localSheetId="4" hidden="1">'Q2 - both'!$B$4:$Y$4</definedName>
    <definedName name="solver_lin" localSheetId="0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opt" localSheetId="0" hidden="1">'Q1'!$B$32</definedName>
    <definedName name="solver_opt" localSheetId="2" hidden="1">'Q2 - 6hr'!$B$19</definedName>
    <definedName name="solver_opt" localSheetId="3" hidden="1">'Q2 - 8hr'!$B$19</definedName>
    <definedName name="solver_opt" localSheetId="4" hidden="1">'Q2 - both'!$D$24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0" hidden="1">3</definedName>
    <definedName name="solver_rel1" localSheetId="2" hidden="1">4</definedName>
    <definedName name="solver_rel1" localSheetId="3" hidden="1">4</definedName>
    <definedName name="solver_rel1" localSheetId="4" hidden="1">3</definedName>
    <definedName name="solver_rel2" localSheetId="0" hidden="1">1</definedName>
    <definedName name="solver_rel2" localSheetId="2" hidden="1">3</definedName>
    <definedName name="solver_rel2" localSheetId="3" hidden="1">3</definedName>
    <definedName name="solver_rel2" localSheetId="4" hidden="1">4</definedName>
    <definedName name="solver_rhs1" localSheetId="0" hidden="1">'Q1'!$C$30:$I$30</definedName>
    <definedName name="solver_rhs1" localSheetId="2" hidden="1">"integer"</definedName>
    <definedName name="solver_rhs1" localSheetId="3" hidden="1">"integer"</definedName>
    <definedName name="solver_rhs1" localSheetId="4" hidden="1">'Q2 - both'!$AD$8:$AD$19</definedName>
    <definedName name="solver_rhs2" localSheetId="0" hidden="1">'Q1'!$L$24:$L$27</definedName>
    <definedName name="solver_rhs2" localSheetId="2" hidden="1">'Q2 - 6hr'!$P$7:$P$18</definedName>
    <definedName name="solver_rhs2" localSheetId="3" hidden="1">'Q2 - 8hr'!$P$7:$P$18</definedName>
    <definedName name="solver_rhs2" localSheetId="4" hidden="1">"integer"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1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2</definedName>
    <definedName name="solver_ver" localSheetId="2" hidden="1">2</definedName>
    <definedName name="solver_ver" localSheetId="3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4" l="1"/>
  <c r="AA8" i="6"/>
  <c r="Z8" i="6"/>
  <c r="B22" i="6"/>
  <c r="B23" i="6"/>
  <c r="D23" i="6" s="1"/>
  <c r="Z19" i="6"/>
  <c r="Z9" i="6"/>
  <c r="Z10" i="6"/>
  <c r="Z11" i="6"/>
  <c r="Z12" i="6"/>
  <c r="Z13" i="6"/>
  <c r="Z14" i="6"/>
  <c r="Z15" i="6"/>
  <c r="Z16" i="6"/>
  <c r="Z17" i="6"/>
  <c r="Z18" i="6"/>
  <c r="AD8" i="6"/>
  <c r="AA9" i="6"/>
  <c r="AA10" i="6"/>
  <c r="AA11" i="6"/>
  <c r="AA12" i="6"/>
  <c r="AA13" i="6"/>
  <c r="AA14" i="6"/>
  <c r="AA15" i="6"/>
  <c r="AA16" i="6"/>
  <c r="AA17" i="6"/>
  <c r="AA18" i="6"/>
  <c r="AA19" i="6"/>
  <c r="AD19" i="6"/>
  <c r="AD18" i="6"/>
  <c r="AD17" i="6"/>
  <c r="AD16" i="6"/>
  <c r="AD15" i="6"/>
  <c r="AD14" i="6"/>
  <c r="AD13" i="6"/>
  <c r="AD12" i="6"/>
  <c r="AD11" i="6"/>
  <c r="AD10" i="6"/>
  <c r="AD9" i="6"/>
  <c r="N18" i="4"/>
  <c r="N8" i="4"/>
  <c r="N9" i="4"/>
  <c r="N10" i="4"/>
  <c r="N11" i="4"/>
  <c r="N12" i="4"/>
  <c r="N13" i="4"/>
  <c r="N14" i="4"/>
  <c r="N15" i="4"/>
  <c r="N16" i="4"/>
  <c r="N17" i="4"/>
  <c r="N7" i="4"/>
  <c r="P18" i="4"/>
  <c r="P17" i="4"/>
  <c r="P16" i="4"/>
  <c r="P15" i="4"/>
  <c r="P14" i="4"/>
  <c r="P13" i="4"/>
  <c r="P12" i="4"/>
  <c r="P11" i="4"/>
  <c r="P10" i="4"/>
  <c r="P9" i="4"/>
  <c r="P8" i="4"/>
  <c r="P7" i="4"/>
  <c r="P8" i="3"/>
  <c r="P9" i="3"/>
  <c r="P10" i="3"/>
  <c r="P11" i="3"/>
  <c r="P12" i="3"/>
  <c r="P13" i="3"/>
  <c r="P14" i="3"/>
  <c r="P15" i="3"/>
  <c r="P16" i="3"/>
  <c r="P17" i="3"/>
  <c r="P18" i="3"/>
  <c r="P7" i="3"/>
  <c r="N9" i="3"/>
  <c r="B19" i="3"/>
  <c r="N18" i="3"/>
  <c r="N8" i="3"/>
  <c r="N10" i="3"/>
  <c r="N11" i="3"/>
  <c r="N12" i="3"/>
  <c r="N13" i="3"/>
  <c r="N14" i="3"/>
  <c r="N15" i="3"/>
  <c r="N16" i="3"/>
  <c r="N17" i="3"/>
  <c r="N7" i="3"/>
  <c r="B16" i="1"/>
  <c r="D28" i="1"/>
  <c r="E28" i="1"/>
  <c r="F28" i="1"/>
  <c r="G28" i="1"/>
  <c r="H28" i="1"/>
  <c r="I28" i="1"/>
  <c r="C28" i="1"/>
  <c r="J25" i="1"/>
  <c r="J26" i="1"/>
  <c r="J27" i="1"/>
  <c r="J24" i="1"/>
  <c r="H17" i="1"/>
  <c r="H18" i="1"/>
  <c r="H19" i="1"/>
  <c r="H16" i="1"/>
  <c r="G17" i="1"/>
  <c r="G18" i="1"/>
  <c r="G19" i="1"/>
  <c r="G16" i="1"/>
  <c r="F17" i="1"/>
  <c r="F18" i="1"/>
  <c r="F19" i="1"/>
  <c r="F16" i="1"/>
  <c r="E17" i="1"/>
  <c r="E18" i="1"/>
  <c r="E19" i="1"/>
  <c r="E16" i="1"/>
  <c r="D17" i="1"/>
  <c r="D18" i="1"/>
  <c r="D19" i="1"/>
  <c r="D16" i="1"/>
  <c r="C17" i="1"/>
  <c r="C18" i="1"/>
  <c r="C19" i="1"/>
  <c r="C16" i="1"/>
  <c r="B17" i="1"/>
  <c r="B18" i="1"/>
  <c r="B19" i="1"/>
  <c r="B24" i="6" l="1"/>
  <c r="D22" i="6"/>
  <c r="D24" i="6" s="1"/>
  <c r="AB8" i="6"/>
  <c r="AB14" i="6"/>
  <c r="AB12" i="6"/>
  <c r="AB13" i="6"/>
  <c r="AB19" i="6"/>
  <c r="AB17" i="6"/>
  <c r="AB9" i="6"/>
  <c r="AB11" i="6"/>
  <c r="AB18" i="6"/>
  <c r="AB10" i="6"/>
  <c r="AB15" i="6"/>
  <c r="AB16" i="6"/>
  <c r="B32" i="1"/>
</calcChain>
</file>

<file path=xl/sharedStrings.xml><?xml version="1.0" encoding="utf-8"?>
<sst xmlns="http://schemas.openxmlformats.org/spreadsheetml/2006/main" count="281" uniqueCount="189">
  <si>
    <t>Plants</t>
  </si>
  <si>
    <t>Tacoma</t>
  </si>
  <si>
    <t>San Diego</t>
  </si>
  <si>
    <t>Dallas</t>
  </si>
  <si>
    <t>St Louis</t>
  </si>
  <si>
    <t>Tampa</t>
  </si>
  <si>
    <t>Baltimore</t>
  </si>
  <si>
    <t>Denver</t>
  </si>
  <si>
    <t>Macon</t>
  </si>
  <si>
    <t>Louisville</t>
  </si>
  <si>
    <t>Detriot</t>
  </si>
  <si>
    <t>Phoenix</t>
  </si>
  <si>
    <t>Demand</t>
  </si>
  <si>
    <t>Price</t>
  </si>
  <si>
    <t xml:space="preserve">Louisville </t>
  </si>
  <si>
    <t xml:space="preserve">Detriot </t>
  </si>
  <si>
    <t>Transportation Cost per Unit</t>
  </si>
  <si>
    <t>Production Cost at Plant</t>
  </si>
  <si>
    <t xml:space="preserve">Phoenix </t>
  </si>
  <si>
    <t>EBITDA per unit</t>
  </si>
  <si>
    <t>Plant</t>
  </si>
  <si>
    <t>Production</t>
  </si>
  <si>
    <t>&lt;=</t>
  </si>
  <si>
    <t>Subject to</t>
  </si>
  <si>
    <t>Decision Variables</t>
  </si>
  <si>
    <t>Microsoft Excel 16.67 Sensitivity Report</t>
  </si>
  <si>
    <t>Worksheet: [midterm3.xlsx]Sheet1</t>
  </si>
  <si>
    <t>Report Created: 11/30/22 5:37:35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</si>
  <si>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</si>
  <si>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</si>
  <si>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</si>
  <si>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</si>
  <si>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</si>
  <si>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</si>
  <si>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</si>
  <si>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</si>
  <si>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</si>
  <si>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</si>
  <si>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</si>
  <si>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</si>
  <si>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</si>
  <si>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</si>
  <si>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Constraint</t>
  </si>
  <si>
    <t>R.H. Side</t>
  </si>
  <si>
    <t>$B$24</t>
  </si>
  <si>
    <t>Macon Tacoma</t>
  </si>
  <si>
    <t>$C$24</t>
  </si>
  <si>
    <t>Macon San Diego</t>
  </si>
  <si>
    <t>$D$24</t>
  </si>
  <si>
    <t>Macon Dallas</t>
  </si>
  <si>
    <t>$E$24</t>
  </si>
  <si>
    <t>Macon Denver</t>
  </si>
  <si>
    <t>$F$24</t>
  </si>
  <si>
    <t>Macon St Louis</t>
  </si>
  <si>
    <t>$G$24</t>
  </si>
  <si>
    <t>Macon Tampa</t>
  </si>
  <si>
    <t>$H$24</t>
  </si>
  <si>
    <t>Macon Baltimore</t>
  </si>
  <si>
    <t>$B$25</t>
  </si>
  <si>
    <t>Louisville Tacoma</t>
  </si>
  <si>
    <t>$C$25</t>
  </si>
  <si>
    <t>Louisville San Diego</t>
  </si>
  <si>
    <t>$D$25</t>
  </si>
  <si>
    <t>Louisville Dallas</t>
  </si>
  <si>
    <t>$E$25</t>
  </si>
  <si>
    <t>Louisville Denver</t>
  </si>
  <si>
    <t>$F$25</t>
  </si>
  <si>
    <t>Louisville St Louis</t>
  </si>
  <si>
    <t>$G$25</t>
  </si>
  <si>
    <t>Louisville Tampa</t>
  </si>
  <si>
    <t>$H$25</t>
  </si>
  <si>
    <t>Louisville Baltimore</t>
  </si>
  <si>
    <t>$B$26</t>
  </si>
  <si>
    <t>Detriot Tacoma</t>
  </si>
  <si>
    <t>$C$26</t>
  </si>
  <si>
    <t>Detriot San Diego</t>
  </si>
  <si>
    <t>$D$26</t>
  </si>
  <si>
    <t>Detriot Dallas</t>
  </si>
  <si>
    <t>$E$26</t>
  </si>
  <si>
    <t>Detriot Denver</t>
  </si>
  <si>
    <t>$F$26</t>
  </si>
  <si>
    <t>Detriot St Louis</t>
  </si>
  <si>
    <t>$G$26</t>
  </si>
  <si>
    <t>Detriot Tampa</t>
  </si>
  <si>
    <t>$H$26</t>
  </si>
  <si>
    <t>Detriot Baltimore</t>
  </si>
  <si>
    <t>$B$27</t>
  </si>
  <si>
    <t>Phoenix Tacoma</t>
  </si>
  <si>
    <t>$C$27</t>
  </si>
  <si>
    <t>Phoenix San Diego</t>
  </si>
  <si>
    <t>$D$27</t>
  </si>
  <si>
    <t>Phoenix Dallas</t>
  </si>
  <si>
    <t>$E$27</t>
  </si>
  <si>
    <t>Phoenix Denver</t>
  </si>
  <si>
    <t>$F$27</t>
  </si>
  <si>
    <t>Phoenix St Louis</t>
  </si>
  <si>
    <t>$G$27</t>
  </si>
  <si>
    <t>Phoenix Tampa</t>
  </si>
  <si>
    <t>$H$27</t>
  </si>
  <si>
    <t>Phoenix Baltimore</t>
  </si>
  <si>
    <t>$B$28</t>
  </si>
  <si>
    <t>Market Tacoma</t>
  </si>
  <si>
    <t>$C$28</t>
  </si>
  <si>
    <t>Market San Diego</t>
  </si>
  <si>
    <t>$D$28</t>
  </si>
  <si>
    <t>Market Dallas</t>
  </si>
  <si>
    <t>$E$28</t>
  </si>
  <si>
    <t>Market Denver</t>
  </si>
  <si>
    <t>$F$28</t>
  </si>
  <si>
    <t>Market St Louis</t>
  </si>
  <si>
    <t>$G$28</t>
  </si>
  <si>
    <t>Market Tampa</t>
  </si>
  <si>
    <t>$H$28</t>
  </si>
  <si>
    <t>Market Baltimore</t>
  </si>
  <si>
    <t>$I$24</t>
  </si>
  <si>
    <t>Macon Production</t>
  </si>
  <si>
    <t>$I$25</t>
  </si>
  <si>
    <t>Louisville Production</t>
  </si>
  <si>
    <t>$I$26</t>
  </si>
  <si>
    <t>Detriot Production</t>
  </si>
  <si>
    <t>$I$27</t>
  </si>
  <si>
    <t>Phoenix Production</t>
  </si>
  <si>
    <t>Total EBITDA</t>
  </si>
  <si>
    <t>Capacity Limit</t>
  </si>
  <si>
    <t>Shipped</t>
  </si>
  <si>
    <t>Demand Limit</t>
  </si>
  <si>
    <t>2, 4</t>
  </si>
  <si>
    <t>0, 2</t>
  </si>
  <si>
    <t>4, 6</t>
  </si>
  <si>
    <t>6, 8</t>
  </si>
  <si>
    <t>8, 10</t>
  </si>
  <si>
    <t>10, 12</t>
  </si>
  <si>
    <t>12, 14</t>
  </si>
  <si>
    <t>16, 18</t>
  </si>
  <si>
    <t>20, 22</t>
  </si>
  <si>
    <t>22, 0</t>
  </si>
  <si>
    <t>14, 16</t>
  </si>
  <si>
    <t>18, 20</t>
  </si>
  <si>
    <t>Min Employees</t>
  </si>
  <si>
    <t>Shifts</t>
  </si>
  <si>
    <t>Total Employees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</si>
  <si>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</si>
  <si>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</si>
  <si>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</si>
  <si>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</si>
  <si>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</si>
  <si>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</si>
  <si>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</si>
  <si>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</si>
  <si>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</si>
  <si>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</si>
  <si>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</si>
  <si>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</si>
  <si>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&gt;=</t>
  </si>
  <si>
    <t>Employees</t>
  </si>
  <si>
    <t>6 hour schedule</t>
  </si>
  <si>
    <t>8 hour schedule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</si>
  <si>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</si>
  <si>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</si>
  <si>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</si>
  <si>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</si>
  <si>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</si>
  <si>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</si>
  <si>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</si>
  <si>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</si>
  <si>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</si>
  <si>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</si>
  <si>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</si>
  <si>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</si>
  <si>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</si>
  <si>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</si>
  <si>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</si>
  <si>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</si>
  <si>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</si>
  <si>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</si>
  <si>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</si>
  <si>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</si>
  <si>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</si>
  <si>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</si>
  <si>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</si>
  <si>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</si>
  <si>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6hr Employees</t>
  </si>
  <si>
    <t>Fulll Schedule</t>
  </si>
  <si>
    <t>8hr Employees</t>
  </si>
  <si>
    <t>USD/hr</t>
  </si>
  <si>
    <t>Staffing Cost</t>
  </si>
  <si>
    <t>Total</t>
  </si>
  <si>
    <t>Shift Hours</t>
  </si>
  <si>
    <t>Employees 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</si>
</sst>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rgb="FF7F7F7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EDB4A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1" fillId="4" borderId="3" applyBorder="0"/>
    <xf numFmtId="0" fontId="1" fillId="5" borderId="0"/>
    <xf numFmtId="0" fontId="8" fillId="0" borderId="0" applyNumberFormat="0" applyFill="0" applyBorder="0" applyAlignment="0" applyProtection="0"/>
  </cellStyleXfs>
  <cellXfs count="127">
    <xf numFmtId="0" fontId="0" fillId="0" borderId="0" xfId="0"/>
    <xf numFmtId="0" fontId="5" fillId="0" borderId="0" xfId="0" applyFont="1"/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0" fillId="4" borderId="3" xfId="0" applyFill="1" applyBorder="1"/>
    <xf numFmtId="0" fontId="0" fillId="4" borderId="3" xfId="1" applyNumberFormat="1" applyFont="1" applyFill="1" applyBorder="1"/>
    <xf numFmtId="0" fontId="5" fillId="0" borderId="0" xfId="0" applyFont="1" applyAlignment="1">
      <alignment horizontal="center"/>
    </xf>
    <xf numFmtId="164" fontId="3" fillId="3" borderId="1" xfId="3" applyNumberFormat="1"/>
    <xf numFmtId="0" fontId="2" fillId="2" borderId="1" xfId="2"/>
    <xf numFmtId="164" fontId="2" fillId="2" borderId="1" xfId="2" applyNumberFormat="1"/>
    <xf numFmtId="0" fontId="5" fillId="0" borderId="2" xfId="5" applyFill="1"/>
    <xf numFmtId="44" fontId="5" fillId="0" borderId="2" xfId="5" applyNumberFormat="1" applyFill="1"/>
    <xf numFmtId="0" fontId="0" fillId="0" borderId="6" xfId="0" applyBorder="1" applyAlignment="1">
      <alignment horizontal="center"/>
    </xf>
    <xf numFmtId="0" fontId="0" fillId="4" borderId="6" xfId="0" applyFill="1" applyBorder="1"/>
    <xf numFmtId="0" fontId="0" fillId="4" borderId="6" xfId="1" applyNumberFormat="1" applyFont="1" applyFill="1" applyBorder="1"/>
    <xf numFmtId="0" fontId="0" fillId="6" borderId="33" xfId="0" applyFill="1" applyBorder="1"/>
    <xf numFmtId="0" fontId="5" fillId="5" borderId="30" xfId="0" applyFont="1" applyFill="1" applyBorder="1"/>
    <xf numFmtId="0" fontId="0" fillId="6" borderId="5" xfId="0" applyFill="1" applyBorder="1"/>
    <xf numFmtId="0" fontId="0" fillId="5" borderId="17" xfId="0" applyFill="1" applyBorder="1"/>
    <xf numFmtId="0" fontId="0" fillId="6" borderId="8" xfId="0" applyFill="1" applyBorder="1"/>
    <xf numFmtId="0" fontId="0" fillId="5" borderId="10" xfId="0" applyFill="1" applyBorder="1"/>
    <xf numFmtId="0" fontId="0" fillId="4" borderId="4" xfId="1" applyNumberFormat="1" applyFont="1" applyFill="1" applyBorder="1"/>
    <xf numFmtId="0" fontId="0" fillId="4" borderId="33" xfId="1" applyNumberFormat="1" applyFont="1" applyFill="1" applyBorder="1"/>
    <xf numFmtId="0" fontId="0" fillId="6" borderId="32" xfId="0" applyFill="1" applyBorder="1"/>
    <xf numFmtId="0" fontId="0" fillId="6" borderId="30" xfId="0" applyFill="1" applyBorder="1"/>
    <xf numFmtId="0" fontId="1" fillId="5" borderId="8" xfId="7" applyBorder="1"/>
    <xf numFmtId="0" fontId="1" fillId="5" borderId="9" xfId="7" applyBorder="1"/>
    <xf numFmtId="0" fontId="1" fillId="5" borderId="10" xfId="7" applyBorder="1"/>
    <xf numFmtId="0" fontId="1" fillId="0" borderId="28" xfId="7" applyFill="1" applyBorder="1"/>
    <xf numFmtId="0" fontId="1" fillId="0" borderId="24" xfId="7" applyFill="1" applyBorder="1"/>
    <xf numFmtId="0" fontId="1" fillId="0" borderId="29" xfId="7" applyFill="1" applyBorder="1"/>
    <xf numFmtId="0" fontId="1" fillId="0" borderId="0" xfId="6" applyFill="1" applyBorder="1"/>
    <xf numFmtId="0" fontId="1" fillId="0" borderId="5" xfId="6" applyFill="1" applyBorder="1"/>
    <xf numFmtId="0" fontId="1" fillId="0" borderId="17" xfId="6" applyFill="1" applyBorder="1"/>
    <xf numFmtId="0" fontId="1" fillId="4" borderId="8" xfId="6" applyBorder="1"/>
    <xf numFmtId="0" fontId="1" fillId="4" borderId="9" xfId="6" applyBorder="1"/>
    <xf numFmtId="0" fontId="1" fillId="4" borderId="10" xfId="6" applyBorder="1"/>
    <xf numFmtId="0" fontId="0" fillId="6" borderId="0" xfId="0" applyFill="1"/>
    <xf numFmtId="0" fontId="1" fillId="5" borderId="0" xfId="7"/>
    <xf numFmtId="0" fontId="0" fillId="6" borderId="9" xfId="0" applyFill="1" applyBorder="1"/>
    <xf numFmtId="0" fontId="1" fillId="4" borderId="3" xfId="6" applyBorder="1"/>
    <xf numFmtId="0" fontId="1" fillId="0" borderId="3" xfId="6" applyFill="1" applyBorder="1"/>
    <xf numFmtId="0" fontId="0" fillId="6" borderId="23" xfId="0" applyFill="1" applyBorder="1"/>
    <xf numFmtId="0" fontId="1" fillId="0" borderId="4" xfId="6" applyFill="1" applyBorder="1"/>
    <xf numFmtId="0" fontId="0" fillId="6" borderId="34" xfId="0" applyFill="1" applyBorder="1"/>
    <xf numFmtId="0" fontId="0" fillId="6" borderId="35" xfId="0" applyFill="1" applyBorder="1"/>
    <xf numFmtId="0" fontId="8" fillId="0" borderId="17" xfId="8" applyFill="1" applyBorder="1"/>
    <xf numFmtId="0" fontId="8" fillId="0" borderId="10" xfId="8" applyFill="1" applyBorder="1"/>
    <xf numFmtId="0" fontId="5" fillId="0" borderId="4" xfId="0" applyFont="1" applyBorder="1"/>
    <xf numFmtId="0" fontId="5" fillId="6" borderId="3" xfId="0" applyFont="1" applyFill="1" applyBorder="1"/>
    <xf numFmtId="0" fontId="5" fillId="5" borderId="3" xfId="7" applyFont="1" applyBorder="1"/>
    <xf numFmtId="0" fontId="11" fillId="0" borderId="3" xfId="8" applyFont="1" applyFill="1" applyBorder="1"/>
    <xf numFmtId="0" fontId="9" fillId="7" borderId="3" xfId="6" applyFont="1" applyFill="1" applyBorder="1"/>
    <xf numFmtId="0" fontId="9" fillId="7" borderId="3" xfId="0" applyFont="1" applyFill="1" applyBorder="1"/>
    <xf numFmtId="0" fontId="5" fillId="0" borderId="7" xfId="0" applyFont="1" applyBorder="1"/>
    <xf numFmtId="0" fontId="9" fillId="7" borderId="7" xfId="6" applyFont="1" applyFill="1" applyBorder="1"/>
    <xf numFmtId="0" fontId="9" fillId="7" borderId="21" xfId="6" applyFont="1" applyFill="1" applyBorder="1"/>
    <xf numFmtId="0" fontId="7" fillId="7" borderId="3" xfId="0" applyFont="1" applyFill="1" applyBorder="1"/>
    <xf numFmtId="0" fontId="11" fillId="0" borderId="12" xfId="8" applyFont="1" applyFill="1" applyBorder="1"/>
    <xf numFmtId="0" fontId="5" fillId="6" borderId="42" xfId="0" applyFont="1" applyFill="1" applyBorder="1"/>
    <xf numFmtId="0" fontId="5" fillId="5" borderId="43" xfId="7" applyFont="1" applyBorder="1"/>
    <xf numFmtId="0" fontId="0" fillId="6" borderId="22" xfId="0" applyFill="1" applyBorder="1"/>
    <xf numFmtId="0" fontId="1" fillId="5" borderId="28" xfId="7" applyBorder="1"/>
    <xf numFmtId="0" fontId="1" fillId="5" borderId="29" xfId="7" applyBorder="1"/>
    <xf numFmtId="0" fontId="5" fillId="0" borderId="0" xfId="5" applyFill="1" applyBorder="1" applyAlignment="1"/>
    <xf numFmtId="0" fontId="9" fillId="0" borderId="0" xfId="0" applyFont="1"/>
    <xf numFmtId="0" fontId="5" fillId="0" borderId="3" xfId="0" applyFont="1" applyBorder="1" applyAlignment="1">
      <alignment vertical="center"/>
    </xf>
    <xf numFmtId="0" fontId="1" fillId="4" borderId="23" xfId="6" applyBorder="1"/>
    <xf numFmtId="0" fontId="1" fillId="4" borderId="24" xfId="6" applyBorder="1"/>
    <xf numFmtId="0" fontId="1" fillId="4" borderId="39" xfId="6" applyBorder="1"/>
    <xf numFmtId="0" fontId="1" fillId="4" borderId="40" xfId="6" applyBorder="1"/>
    <xf numFmtId="0" fontId="1" fillId="4" borderId="36" xfId="6" applyBorder="1"/>
    <xf numFmtId="0" fontId="1" fillId="4" borderId="41" xfId="6" applyBorder="1"/>
    <xf numFmtId="0" fontId="0" fillId="9" borderId="3" xfId="0" applyFill="1" applyBorder="1"/>
    <xf numFmtId="0" fontId="0" fillId="9" borderId="38" xfId="0" applyFill="1" applyBorder="1"/>
    <xf numFmtId="0" fontId="1" fillId="9" borderId="7" xfId="6" applyFill="1" applyBorder="1"/>
    <xf numFmtId="0" fontId="1" fillId="9" borderId="3" xfId="6" applyFill="1" applyBorder="1"/>
    <xf numFmtId="0" fontId="0" fillId="9" borderId="0" xfId="0" applyFill="1"/>
    <xf numFmtId="0" fontId="5" fillId="9" borderId="6" xfId="0" applyFont="1" applyFill="1" applyBorder="1"/>
    <xf numFmtId="0" fontId="5" fillId="4" borderId="2" xfId="5" applyFill="1" applyAlignment="1"/>
    <xf numFmtId="0" fontId="5" fillId="0" borderId="2" xfId="5" applyFill="1" applyAlignment="1"/>
    <xf numFmtId="164" fontId="5" fillId="0" borderId="2" xfId="5" applyNumberFormat="1" applyFill="1" applyAlignment="1"/>
    <xf numFmtId="0" fontId="13" fillId="7" borderId="0" xfId="0" applyFont="1" applyFill="1" applyAlignment="1">
      <alignment horizontal="left"/>
    </xf>
    <xf numFmtId="0" fontId="0" fillId="10" borderId="0" xfId="0" applyFill="1"/>
    <xf numFmtId="0" fontId="0" fillId="8" borderId="0" xfId="0" applyFill="1" applyAlignment="1">
      <alignment horizontal="left"/>
    </xf>
    <xf numFmtId="164" fontId="0" fillId="10" borderId="0" xfId="0" applyNumberFormat="1" applyFill="1"/>
    <xf numFmtId="0" fontId="0" fillId="10" borderId="9" xfId="0" applyFill="1" applyBorder="1"/>
    <xf numFmtId="0" fontId="4" fillId="0" borderId="25" xfId="4" applyFill="1" applyBorder="1" applyAlignment="1">
      <alignment horizontal="center"/>
    </xf>
    <xf numFmtId="0" fontId="4" fillId="0" borderId="26" xfId="4" applyFill="1" applyBorder="1" applyAlignment="1">
      <alignment horizontal="center"/>
    </xf>
    <xf numFmtId="0" fontId="4" fillId="0" borderId="3" xfId="4" applyFill="1" applyBorder="1" applyAlignment="1">
      <alignment horizontal="center" vertical="center"/>
    </xf>
    <xf numFmtId="164" fontId="4" fillId="0" borderId="3" xfId="4" applyNumberForma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3" xfId="0" applyBorder="1" applyAlignment="1">
      <alignment horizontal="right"/>
    </xf>
    <xf numFmtId="0" fontId="4" fillId="0" borderId="27" xfId="4" applyFill="1" applyBorder="1" applyAlignment="1">
      <alignment horizontal="center" vertical="center"/>
    </xf>
    <xf numFmtId="0" fontId="4" fillId="0" borderId="21" xfId="4" applyFill="1" applyBorder="1" applyAlignment="1">
      <alignment horizontal="center" vertical="center"/>
    </xf>
    <xf numFmtId="0" fontId="4" fillId="0" borderId="31" xfId="4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44" xfId="4" applyBorder="1" applyAlignment="1">
      <alignment horizontal="center"/>
    </xf>
    <xf numFmtId="0" fontId="4" fillId="0" borderId="25" xfId="4" applyBorder="1" applyAlignment="1">
      <alignment horizontal="center"/>
    </xf>
    <xf numFmtId="0" fontId="4" fillId="0" borderId="26" xfId="4" applyBorder="1" applyAlignment="1">
      <alignment horizontal="center"/>
    </xf>
    <xf numFmtId="0" fontId="12" fillId="0" borderId="4" xfId="4" applyFont="1" applyBorder="1" applyAlignment="1">
      <alignment horizontal="center" vertical="center"/>
    </xf>
    <xf numFmtId="0" fontId="12" fillId="0" borderId="37" xfId="4" applyFont="1" applyBorder="1" applyAlignment="1">
      <alignment horizontal="center" vertical="center"/>
    </xf>
    <xf numFmtId="0" fontId="12" fillId="0" borderId="45" xfId="4" applyFont="1" applyBorder="1" applyAlignment="1">
      <alignment horizontal="center" vertical="center"/>
    </xf>
    <xf numFmtId="0" fontId="5" fillId="0" borderId="18" xfId="0" applyFont="1" applyBorder="1" applyAlignment="1">
      <alignment horizontal="center"/>
    </xf>
  </cellXfs>
  <cellStyles count="9">
    <cellStyle name="Calculation" xfId="3" builtinId="22"/>
    <cellStyle name="Constraints" xfId="7" xr:uid="{A2885C02-BC75-7E40-A894-67D6307360DF}"/>
    <cellStyle name="Currency" xfId="1" builtinId="4"/>
    <cellStyle name="Decision Variables" xfId="6" xr:uid="{099081D3-249B-304D-8716-D74DFAE20981}"/>
    <cellStyle name="Explanatory Text" xfId="8" builtinId="53"/>
    <cellStyle name="Input" xfId="2" builtinId="20"/>
    <cellStyle name="Normal" xfId="0" builtinId="0"/>
    <cellStyle name="Total" xfId="5" builtinId="25"/>
    <cellStyle name="Warning Text" xfId="4" builtinId="11"/>
  </cellStyles>
  <dxfs count="0"/>
  <tableStyles count="0" defaultTableStyle="TableStyleMedium2" defaultPivotStyle="PivotStyleLight16"/>
  <colors>
    <mruColors>
      <color rgb="FFEDB4AC"/>
      <color rgb="FFEA8B8E"/>
      <color rgb="FFE97B75"/>
      <color rgb="FFE87472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32C4-C69C-2040-A23A-401DA8BCFEE0}">
  <dimension ref="A1:L34"/>
  <sheetViews>
    <sheetView topLeftCell="A5" zoomScaleNormal="100" workbookViewId="0">
      <selection activeCell="J15" sqref="J15"/>
    </sheetView>
  </sheetViews>
  <sheetFormatPr baseColWidth="10" defaultRowHeight="16" x14ac:dyDescent="0.2"/>
  <cols>
    <col min="1" max="1" width="12" bestFit="1" customWidth="1"/>
    <col min="2" max="2" width="12.83203125" bestFit="1" customWidth="1"/>
    <col min="3" max="3" width="9.5" bestFit="1" customWidth="1"/>
    <col min="4" max="4" width="9.33203125" bestFit="1" customWidth="1"/>
    <col min="5" max="5" width="7.1640625" bestFit="1" customWidth="1"/>
    <col min="6" max="7" width="7.5" bestFit="1" customWidth="1"/>
    <col min="8" max="8" width="9.33203125" bestFit="1" customWidth="1"/>
    <col min="9" max="9" width="20.83203125" bestFit="1" customWidth="1"/>
    <col min="10" max="10" width="12.1640625" customWidth="1"/>
    <col min="11" max="11" width="3.1640625" bestFit="1" customWidth="1"/>
    <col min="12" max="12" width="12.83203125" bestFit="1" customWidth="1"/>
  </cols>
  <sheetData>
    <row r="1" spans="1:11" x14ac:dyDescent="0.2">
      <c r="A1" s="114" t="s">
        <v>0</v>
      </c>
      <c r="B1" s="114" t="s">
        <v>16</v>
      </c>
      <c r="C1" s="114"/>
      <c r="D1" s="114"/>
      <c r="E1" s="114"/>
      <c r="F1" s="114"/>
      <c r="G1" s="114"/>
      <c r="H1" s="114"/>
      <c r="I1" s="114" t="s">
        <v>17</v>
      </c>
    </row>
    <row r="2" spans="1:11" x14ac:dyDescent="0.2">
      <c r="A2" s="114"/>
      <c r="B2" s="4" t="s">
        <v>1</v>
      </c>
      <c r="C2" s="4" t="s">
        <v>2</v>
      </c>
      <c r="D2" s="4" t="s">
        <v>3</v>
      </c>
      <c r="E2" s="4" t="s">
        <v>7</v>
      </c>
      <c r="F2" s="4" t="s">
        <v>4</v>
      </c>
      <c r="G2" s="4" t="s">
        <v>5</v>
      </c>
      <c r="H2" s="4" t="s">
        <v>6</v>
      </c>
      <c r="I2" s="114"/>
    </row>
    <row r="3" spans="1:11" x14ac:dyDescent="0.2">
      <c r="A3" s="2" t="s">
        <v>8</v>
      </c>
      <c r="B3" s="14">
        <v>2.5</v>
      </c>
      <c r="C3" s="14">
        <v>2.75</v>
      </c>
      <c r="D3" s="14">
        <v>1.75</v>
      </c>
      <c r="E3" s="14">
        <v>2</v>
      </c>
      <c r="F3" s="14">
        <v>2.1</v>
      </c>
      <c r="G3" s="14">
        <v>1.8</v>
      </c>
      <c r="H3" s="14">
        <v>1.65</v>
      </c>
      <c r="I3" s="14">
        <v>35.5</v>
      </c>
    </row>
    <row r="4" spans="1:11" x14ac:dyDescent="0.2">
      <c r="A4" s="2" t="s">
        <v>9</v>
      </c>
      <c r="B4" s="14">
        <v>1.85</v>
      </c>
      <c r="C4" s="14">
        <v>1.9</v>
      </c>
      <c r="D4" s="14">
        <v>1.5</v>
      </c>
      <c r="E4" s="14">
        <v>1.6</v>
      </c>
      <c r="F4" s="14">
        <v>1</v>
      </c>
      <c r="G4" s="14">
        <v>1.9</v>
      </c>
      <c r="H4" s="14">
        <v>1.85</v>
      </c>
      <c r="I4" s="14">
        <v>37.5</v>
      </c>
    </row>
    <row r="5" spans="1:11" x14ac:dyDescent="0.2">
      <c r="A5" s="2" t="s">
        <v>10</v>
      </c>
      <c r="B5" s="14">
        <v>2.2999999999999998</v>
      </c>
      <c r="C5" s="14">
        <v>2.25</v>
      </c>
      <c r="D5" s="14">
        <v>1.85</v>
      </c>
      <c r="E5" s="14">
        <v>1.25</v>
      </c>
      <c r="F5" s="14">
        <v>1.5</v>
      </c>
      <c r="G5" s="14">
        <v>2.25</v>
      </c>
      <c r="H5" s="14">
        <v>2</v>
      </c>
      <c r="I5" s="14">
        <v>39</v>
      </c>
    </row>
    <row r="6" spans="1:11" x14ac:dyDescent="0.2">
      <c r="A6" s="2" t="s">
        <v>11</v>
      </c>
      <c r="B6" s="14">
        <v>1.9</v>
      </c>
      <c r="C6" s="14">
        <v>0.9</v>
      </c>
      <c r="D6" s="14">
        <v>1.6</v>
      </c>
      <c r="E6" s="14">
        <v>1.75</v>
      </c>
      <c r="F6" s="14">
        <v>2</v>
      </c>
      <c r="G6" s="14">
        <v>2.5</v>
      </c>
      <c r="H6" s="14">
        <v>2.65</v>
      </c>
      <c r="I6" s="14">
        <v>36.25</v>
      </c>
    </row>
    <row r="7" spans="1:11" x14ac:dyDescent="0.2">
      <c r="A7" s="1"/>
    </row>
    <row r="8" spans="1:11" x14ac:dyDescent="0.2">
      <c r="A8" s="1"/>
    </row>
    <row r="9" spans="1:11" x14ac:dyDescent="0.2">
      <c r="A9" s="3" t="s">
        <v>0</v>
      </c>
      <c r="B9" s="3" t="s">
        <v>1</v>
      </c>
      <c r="C9" s="3" t="s">
        <v>2</v>
      </c>
      <c r="D9" s="3" t="s">
        <v>3</v>
      </c>
      <c r="E9" s="3" t="s">
        <v>7</v>
      </c>
      <c r="F9" s="3" t="s">
        <v>4</v>
      </c>
      <c r="G9" s="3" t="s">
        <v>5</v>
      </c>
      <c r="H9" s="3" t="s">
        <v>6</v>
      </c>
    </row>
    <row r="10" spans="1:11" x14ac:dyDescent="0.2">
      <c r="A10" s="2" t="s">
        <v>12</v>
      </c>
      <c r="B10" s="14">
        <v>8500</v>
      </c>
      <c r="C10" s="14">
        <v>14500</v>
      </c>
      <c r="D10" s="14">
        <v>13500</v>
      </c>
      <c r="E10" s="14">
        <v>12600</v>
      </c>
      <c r="F10" s="14">
        <v>18000</v>
      </c>
      <c r="G10" s="14">
        <v>15000</v>
      </c>
      <c r="H10" s="14">
        <v>9000</v>
      </c>
    </row>
    <row r="11" spans="1:11" x14ac:dyDescent="0.2">
      <c r="A11" s="2" t="s">
        <v>13</v>
      </c>
      <c r="B11" s="15">
        <v>45</v>
      </c>
      <c r="C11" s="15">
        <v>43</v>
      </c>
      <c r="D11" s="15">
        <v>39</v>
      </c>
      <c r="E11" s="15">
        <v>40</v>
      </c>
      <c r="F11" s="15">
        <v>41</v>
      </c>
      <c r="G11" s="15">
        <v>42</v>
      </c>
      <c r="H11" s="15">
        <v>44</v>
      </c>
    </row>
    <row r="12" spans="1:11" x14ac:dyDescent="0.2">
      <c r="K12" s="12"/>
    </row>
    <row r="14" spans="1:11" x14ac:dyDescent="0.2">
      <c r="A14" s="112" t="s">
        <v>20</v>
      </c>
      <c r="B14" s="109" t="s">
        <v>19</v>
      </c>
      <c r="C14" s="110"/>
      <c r="D14" s="110"/>
      <c r="E14" s="110"/>
      <c r="F14" s="110"/>
      <c r="G14" s="110"/>
      <c r="H14" s="111"/>
    </row>
    <row r="15" spans="1:11" x14ac:dyDescent="0.2">
      <c r="A15" s="113"/>
      <c r="B15" s="5" t="s">
        <v>1</v>
      </c>
      <c r="C15" s="5" t="s">
        <v>2</v>
      </c>
      <c r="D15" s="5" t="s">
        <v>3</v>
      </c>
      <c r="E15" s="5" t="s">
        <v>7</v>
      </c>
      <c r="F15" s="5" t="s">
        <v>4</v>
      </c>
      <c r="G15" s="5" t="s">
        <v>5</v>
      </c>
      <c r="H15" s="5" t="s">
        <v>6</v>
      </c>
    </row>
    <row r="16" spans="1:11" x14ac:dyDescent="0.2">
      <c r="A16" s="2" t="s">
        <v>8</v>
      </c>
      <c r="B16" s="13">
        <f>$B$11-I3-B3</f>
        <v>7</v>
      </c>
      <c r="C16" s="13">
        <f>$C$11-I3-C3</f>
        <v>4.75</v>
      </c>
      <c r="D16" s="13">
        <f>$D$11-I3-D3</f>
        <v>1.75</v>
      </c>
      <c r="E16" s="13">
        <f>$E$11-I3-E3</f>
        <v>2.5</v>
      </c>
      <c r="F16" s="13">
        <f>$F$11-I3-F3</f>
        <v>3.4</v>
      </c>
      <c r="G16" s="13">
        <f>$G$11-I3-G3</f>
        <v>4.7</v>
      </c>
      <c r="H16" s="13">
        <f>$H$11-I3-H3</f>
        <v>6.85</v>
      </c>
    </row>
    <row r="17" spans="1:12" x14ac:dyDescent="0.2">
      <c r="A17" s="2" t="s">
        <v>14</v>
      </c>
      <c r="B17" s="13">
        <f>$B$11-I4-B4</f>
        <v>5.65</v>
      </c>
      <c r="C17" s="13">
        <f>$C$11-I4-C4</f>
        <v>3.6</v>
      </c>
      <c r="D17" s="13">
        <f>$D$11-I4-D4</f>
        <v>0</v>
      </c>
      <c r="E17" s="13">
        <f>$E$11-I4-E4</f>
        <v>0.89999999999999991</v>
      </c>
      <c r="F17" s="13">
        <f>$F$11-I4-F4</f>
        <v>2.5</v>
      </c>
      <c r="G17" s="13">
        <f>$G$11-I4-G4</f>
        <v>2.6</v>
      </c>
      <c r="H17" s="13">
        <f>$H$11-I4-H4</f>
        <v>4.6500000000000004</v>
      </c>
    </row>
    <row r="18" spans="1:12" x14ac:dyDescent="0.2">
      <c r="A18" s="2" t="s">
        <v>15</v>
      </c>
      <c r="B18" s="13">
        <f>$B$11-I5-B5</f>
        <v>3.7</v>
      </c>
      <c r="C18" s="13">
        <f>$C$11-I5-C5</f>
        <v>1.75</v>
      </c>
      <c r="D18" s="13">
        <f>$D$11-I5-D5</f>
        <v>-1.85</v>
      </c>
      <c r="E18" s="13">
        <f>$E$11-I5-E5</f>
        <v>-0.25</v>
      </c>
      <c r="F18" s="13">
        <f>$F$11-I5-F5</f>
        <v>0.5</v>
      </c>
      <c r="G18" s="13">
        <f>$G$11-I5-G5</f>
        <v>0.75</v>
      </c>
      <c r="H18" s="13">
        <f>$H$11-I5-H5</f>
        <v>3</v>
      </c>
    </row>
    <row r="19" spans="1:12" x14ac:dyDescent="0.2">
      <c r="A19" s="2" t="s">
        <v>18</v>
      </c>
      <c r="B19" s="13">
        <f>$B$11-I6-B6</f>
        <v>6.85</v>
      </c>
      <c r="C19" s="13">
        <f>$C$11-I6-C6</f>
        <v>5.85</v>
      </c>
      <c r="D19" s="13">
        <f>$D$11-I6-D6</f>
        <v>1.1499999999999999</v>
      </c>
      <c r="E19" s="13">
        <f>$E$11-I6-E6</f>
        <v>2</v>
      </c>
      <c r="F19" s="13">
        <f>$F$11-I6-F6</f>
        <v>2.75</v>
      </c>
      <c r="G19" s="13">
        <f>$G$11-I6-G6</f>
        <v>3.25</v>
      </c>
      <c r="H19" s="13">
        <f>$H$11-I6-H6</f>
        <v>5.0999999999999996</v>
      </c>
    </row>
    <row r="21" spans="1:12" ht="17" thickBot="1" x14ac:dyDescent="0.25"/>
    <row r="22" spans="1:12" x14ac:dyDescent="0.2">
      <c r="A22" s="103" t="s">
        <v>0</v>
      </c>
      <c r="B22" s="104"/>
      <c r="C22" s="107" t="s">
        <v>24</v>
      </c>
      <c r="D22" s="107"/>
      <c r="E22" s="107"/>
      <c r="F22" s="107"/>
      <c r="G22" s="107"/>
      <c r="H22" s="107"/>
      <c r="I22" s="108"/>
      <c r="J22" s="93" t="s">
        <v>23</v>
      </c>
      <c r="K22" s="93"/>
      <c r="L22" s="94"/>
    </row>
    <row r="23" spans="1:12" x14ac:dyDescent="0.2">
      <c r="A23" s="105"/>
      <c r="B23" s="106"/>
      <c r="C23" s="5" t="s">
        <v>1</v>
      </c>
      <c r="D23" s="5" t="s">
        <v>2</v>
      </c>
      <c r="E23" s="5" t="s">
        <v>3</v>
      </c>
      <c r="F23" s="5" t="s">
        <v>7</v>
      </c>
      <c r="G23" s="5" t="s">
        <v>4</v>
      </c>
      <c r="H23" s="5" t="s">
        <v>5</v>
      </c>
      <c r="I23" s="18" t="s">
        <v>6</v>
      </c>
      <c r="J23" s="21" t="s">
        <v>21</v>
      </c>
      <c r="K23" s="95" t="s">
        <v>22</v>
      </c>
      <c r="L23" s="22" t="s">
        <v>123</v>
      </c>
    </row>
    <row r="24" spans="1:12" x14ac:dyDescent="0.2">
      <c r="A24" s="97" t="s">
        <v>8</v>
      </c>
      <c r="B24" s="98"/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15000</v>
      </c>
      <c r="I24" s="19">
        <v>3000</v>
      </c>
      <c r="J24" s="23">
        <f>SUM(C24:I24)</f>
        <v>18000</v>
      </c>
      <c r="K24" s="95"/>
      <c r="L24" s="24">
        <v>18000</v>
      </c>
    </row>
    <row r="25" spans="1:12" x14ac:dyDescent="0.2">
      <c r="A25" s="97" t="s">
        <v>9</v>
      </c>
      <c r="B25" s="98"/>
      <c r="C25" s="11">
        <v>0</v>
      </c>
      <c r="D25" s="11">
        <v>0</v>
      </c>
      <c r="E25" s="11">
        <v>0</v>
      </c>
      <c r="F25" s="11">
        <v>0</v>
      </c>
      <c r="G25" s="11">
        <v>15000</v>
      </c>
      <c r="H25" s="11">
        <v>0</v>
      </c>
      <c r="I25" s="20">
        <v>0</v>
      </c>
      <c r="J25" s="23">
        <f t="shared" ref="J25:J27" si="0">SUM(C25:I25)</f>
        <v>15000</v>
      </c>
      <c r="K25" s="95"/>
      <c r="L25" s="24">
        <v>15000</v>
      </c>
    </row>
    <row r="26" spans="1:12" x14ac:dyDescent="0.2">
      <c r="A26" s="97" t="s">
        <v>10</v>
      </c>
      <c r="B26" s="98"/>
      <c r="C26" s="11">
        <v>3000</v>
      </c>
      <c r="D26" s="11">
        <v>0</v>
      </c>
      <c r="E26" s="11">
        <v>0</v>
      </c>
      <c r="F26" s="11">
        <v>0</v>
      </c>
      <c r="G26" s="11">
        <v>3000</v>
      </c>
      <c r="H26" s="11">
        <v>0</v>
      </c>
      <c r="I26" s="20">
        <v>6000</v>
      </c>
      <c r="J26" s="23">
        <f t="shared" si="0"/>
        <v>12000</v>
      </c>
      <c r="K26" s="95"/>
      <c r="L26" s="24">
        <v>25000</v>
      </c>
    </row>
    <row r="27" spans="1:12" ht="17" thickBot="1" x14ac:dyDescent="0.25">
      <c r="A27" s="99" t="s">
        <v>11</v>
      </c>
      <c r="B27" s="98"/>
      <c r="C27" s="27">
        <v>5500</v>
      </c>
      <c r="D27" s="27">
        <v>14500</v>
      </c>
      <c r="E27" s="27">
        <v>0</v>
      </c>
      <c r="F27" s="27">
        <v>0</v>
      </c>
      <c r="G27" s="27">
        <v>0</v>
      </c>
      <c r="H27" s="27">
        <v>0</v>
      </c>
      <c r="I27" s="28">
        <v>0</v>
      </c>
      <c r="J27" s="25">
        <f t="shared" si="0"/>
        <v>20000</v>
      </c>
      <c r="K27" s="95"/>
      <c r="L27" s="26">
        <v>20000</v>
      </c>
    </row>
    <row r="28" spans="1:12" x14ac:dyDescent="0.2">
      <c r="A28" s="100" t="s">
        <v>23</v>
      </c>
      <c r="B28" s="21" t="s">
        <v>124</v>
      </c>
      <c r="C28" s="29">
        <f>SUM(C24:C27)</f>
        <v>8500</v>
      </c>
      <c r="D28" s="29">
        <f t="shared" ref="D28:I28" si="1">SUM(D24:D27)</f>
        <v>14500</v>
      </c>
      <c r="E28" s="29">
        <f t="shared" si="1"/>
        <v>0</v>
      </c>
      <c r="F28" s="29">
        <f t="shared" si="1"/>
        <v>0</v>
      </c>
      <c r="G28" s="29">
        <f t="shared" si="1"/>
        <v>18000</v>
      </c>
      <c r="H28" s="29">
        <f t="shared" si="1"/>
        <v>15000</v>
      </c>
      <c r="I28" s="30">
        <f t="shared" si="1"/>
        <v>9000</v>
      </c>
      <c r="L28" s="34"/>
    </row>
    <row r="29" spans="1:12" x14ac:dyDescent="0.2">
      <c r="A29" s="101"/>
      <c r="B29" s="96" t="s">
        <v>22</v>
      </c>
      <c r="C29" s="96"/>
      <c r="D29" s="96"/>
      <c r="E29" s="96"/>
      <c r="F29" s="96"/>
      <c r="G29" s="96"/>
      <c r="H29" s="96"/>
      <c r="I29" s="96"/>
      <c r="L29" s="34"/>
    </row>
    <row r="30" spans="1:12" ht="17" thickBot="1" x14ac:dyDescent="0.25">
      <c r="A30" s="102"/>
      <c r="B30" s="31" t="s">
        <v>125</v>
      </c>
      <c r="C30" s="32">
        <v>8500</v>
      </c>
      <c r="D30" s="32">
        <v>14500</v>
      </c>
      <c r="E30" s="32">
        <v>13500</v>
      </c>
      <c r="F30" s="32">
        <v>12600</v>
      </c>
      <c r="G30" s="32">
        <v>18000</v>
      </c>
      <c r="H30" s="32">
        <v>15000</v>
      </c>
      <c r="I30" s="33">
        <v>9000</v>
      </c>
      <c r="J30" s="35"/>
      <c r="K30" s="35"/>
      <c r="L30" s="36"/>
    </row>
    <row r="32" spans="1:12" ht="17" thickBot="1" x14ac:dyDescent="0.25">
      <c r="A32" s="16" t="s">
        <v>122</v>
      </c>
      <c r="B32" s="17">
        <f>SUMPRODUCT(B16:H19,C24:I27)</f>
        <v>281650</v>
      </c>
    </row>
    <row r="33" spans="1:1" ht="17" thickTop="1" x14ac:dyDescent="0.2"/>
    <row r="34" spans="1:1" x14ac:dyDescent="0.2">
      <c r="A34" s="1"/>
    </row>
  </sheetData>
  <mergeCells count="15">
    <mergeCell ref="B14:H14"/>
    <mergeCell ref="A14:A15"/>
    <mergeCell ref="I1:I2"/>
    <mergeCell ref="B1:H1"/>
    <mergeCell ref="A1:A2"/>
    <mergeCell ref="J22:L22"/>
    <mergeCell ref="K23:K27"/>
    <mergeCell ref="B29:I29"/>
    <mergeCell ref="A24:B24"/>
    <mergeCell ref="A25:B25"/>
    <mergeCell ref="A26:B26"/>
    <mergeCell ref="A27:B27"/>
    <mergeCell ref="A28:A30"/>
    <mergeCell ref="A22:B23"/>
    <mergeCell ref="C22:I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E381-0C50-5A47-BB82-1D6B2AFE99C5}">
  <dimension ref="A1:H51"/>
  <sheetViews>
    <sheetView showGridLines="0" topLeftCell="A22" workbookViewId="0">
      <selection activeCell="E51" sqref="E51"/>
    </sheetView>
  </sheetViews>
  <sheetFormatPr baseColWidth="10" defaultRowHeight="16" x14ac:dyDescent="0.2"/>
  <cols>
    <col min="1" max="1" width="3.83203125" customWidth="1"/>
    <col min="2" max="2" width="6.5" bestFit="1" customWidth="1"/>
    <col min="3" max="3" width="18" bestFit="1" customWidth="1"/>
    <col min="4" max="4" width="6.1640625" bestFit="1" customWidth="1"/>
    <col min="5" max="5" width="8.1640625" bestFit="1" customWidth="1"/>
    <col min="6" max="6" width="10" bestFit="1" customWidth="1"/>
    <col min="7" max="8" width="9.33203125" bestFit="1" customWidth="1"/>
  </cols>
  <sheetData>
    <row r="1" spans="1:8" x14ac:dyDescent="0.2">
      <c r="A1" s="1" t="s">
        <v>25</v>
      </c>
    </row>
    <row r="2" spans="1:8" x14ac:dyDescent="0.2">
      <c r="A2" s="1" t="s">
        <v>26</v>
      </c>
    </row>
    <row r="3" spans="1:8" x14ac:dyDescent="0.2">
      <c r="A3" s="1" t="s">
        <v>27</v>
      </c>
    </row>
    <row r="6" spans="1:8" ht="17" thickBot="1" x14ac:dyDescent="0.25">
      <c r="A6" t="s">
        <v>28</v>
      </c>
    </row>
    <row r="7" spans="1:8" x14ac:dyDescent="0.2">
      <c r="B7" s="8"/>
      <c r="C7" s="8"/>
      <c r="D7" s="8" t="s">
        <v>31</v>
      </c>
      <c r="E7" s="8" t="s">
        <v>33</v>
      </c>
      <c r="F7" s="8" t="s">
        <v>35</v>
      </c>
      <c r="G7" s="8" t="s">
        <v>37</v>
      </c>
      <c r="H7" s="8" t="s">
        <v>37</v>
      </c>
    </row>
    <row r="8" spans="1:8" ht="17" thickBot="1" x14ac:dyDescent="0.25">
      <c r="B8" s="9" t="s">
        <v>29</v>
      </c>
      <c r="C8" s="9" t="s">
        <v>30</v>
      </c>
      <c r="D8" s="9" t="s">
        <v>32</v>
      </c>
      <c r="E8" s="9" t="s">
        <v>34</v>
      </c>
      <c r="F8" s="9" t="s">
        <v>36</v>
      </c>
      <c r="G8" s="9" t="s">
        <v>38</v>
      </c>
      <c r="H8" s="9" t="s">
        <v>39</v>
      </c>
    </row>
    <row r="9" spans="1:8" x14ac:dyDescent="0.2">
      <c r="B9" s="6" t="s">
        <v>44</v>
      </c>
      <c r="C9" s="6" t="s">
        <v>45</v>
      </c>
      <c r="D9" s="6">
        <v>0</v>
      </c>
      <c r="E9" s="6">
        <v>-0.55000000000000071</v>
      </c>
      <c r="F9" s="6">
        <v>7</v>
      </c>
      <c r="G9" s="6">
        <v>0.55000000000000071</v>
      </c>
      <c r="H9" s="6">
        <v>1E+30</v>
      </c>
    </row>
    <row r="10" spans="1:8" x14ac:dyDescent="0.2">
      <c r="B10" s="6" t="s">
        <v>46</v>
      </c>
      <c r="C10" s="6" t="s">
        <v>47</v>
      </c>
      <c r="D10" s="6">
        <v>0</v>
      </c>
      <c r="E10" s="6">
        <v>-1.7999999999999936</v>
      </c>
      <c r="F10" s="6">
        <v>4.75</v>
      </c>
      <c r="G10" s="6">
        <v>1.7999999999999936</v>
      </c>
      <c r="H10" s="6">
        <v>1E+30</v>
      </c>
    </row>
    <row r="11" spans="1:8" x14ac:dyDescent="0.2">
      <c r="B11" s="6" t="s">
        <v>48</v>
      </c>
      <c r="C11" s="6" t="s">
        <v>49</v>
      </c>
      <c r="D11" s="6">
        <v>0</v>
      </c>
      <c r="E11" s="6">
        <v>-2.0999999999999979</v>
      </c>
      <c r="F11" s="6">
        <v>1.75</v>
      </c>
      <c r="G11" s="6">
        <v>2.0999999999999979</v>
      </c>
      <c r="H11" s="6">
        <v>1E+30</v>
      </c>
    </row>
    <row r="12" spans="1:8" x14ac:dyDescent="0.2">
      <c r="B12" s="6" t="s">
        <v>50</v>
      </c>
      <c r="C12" s="6" t="s">
        <v>51</v>
      </c>
      <c r="D12" s="6">
        <v>0</v>
      </c>
      <c r="E12" s="6">
        <v>-1.3499999999999979</v>
      </c>
      <c r="F12" s="6">
        <v>2.5</v>
      </c>
      <c r="G12" s="6">
        <v>1.3499999999999979</v>
      </c>
      <c r="H12" s="6">
        <v>1E+30</v>
      </c>
    </row>
    <row r="13" spans="1:8" x14ac:dyDescent="0.2">
      <c r="B13" s="6" t="s">
        <v>52</v>
      </c>
      <c r="C13" s="6" t="s">
        <v>53</v>
      </c>
      <c r="D13" s="6">
        <v>0</v>
      </c>
      <c r="E13" s="6">
        <v>-0.94999999999999929</v>
      </c>
      <c r="F13" s="6">
        <v>3.3999999999999986</v>
      </c>
      <c r="G13" s="6">
        <v>0.94999999999999929</v>
      </c>
      <c r="H13" s="6">
        <v>1E+30</v>
      </c>
    </row>
    <row r="14" spans="1:8" x14ac:dyDescent="0.2">
      <c r="B14" s="6" t="s">
        <v>54</v>
      </c>
      <c r="C14" s="6" t="s">
        <v>55</v>
      </c>
      <c r="D14" s="6">
        <v>15000</v>
      </c>
      <c r="E14" s="6">
        <v>0</v>
      </c>
      <c r="F14" s="6">
        <v>4.6999999999999993</v>
      </c>
      <c r="G14" s="6">
        <v>1E+30</v>
      </c>
      <c r="H14" s="6">
        <v>0.10000000000000142</v>
      </c>
    </row>
    <row r="15" spans="1:8" x14ac:dyDescent="0.2">
      <c r="B15" s="6" t="s">
        <v>56</v>
      </c>
      <c r="C15" s="6" t="s">
        <v>57</v>
      </c>
      <c r="D15" s="6">
        <v>3000</v>
      </c>
      <c r="E15" s="6">
        <v>0</v>
      </c>
      <c r="F15" s="6">
        <v>6.8499999999999979</v>
      </c>
      <c r="G15" s="6">
        <v>0.10000000000000142</v>
      </c>
      <c r="H15" s="6">
        <v>0.55000000000000071</v>
      </c>
    </row>
    <row r="16" spans="1:8" x14ac:dyDescent="0.2">
      <c r="B16" s="6" t="s">
        <v>58</v>
      </c>
      <c r="C16" s="6" t="s">
        <v>59</v>
      </c>
      <c r="D16" s="6">
        <v>0</v>
      </c>
      <c r="E16" s="6">
        <v>-5.0000000000004263E-2</v>
      </c>
      <c r="F16" s="6">
        <v>5.6499999999999986</v>
      </c>
      <c r="G16" s="6">
        <v>5.0000000000004263E-2</v>
      </c>
      <c r="H16" s="6">
        <v>1E+30</v>
      </c>
    </row>
    <row r="17" spans="2:8" x14ac:dyDescent="0.2">
      <c r="B17" s="6" t="s">
        <v>60</v>
      </c>
      <c r="C17" s="6" t="s">
        <v>61</v>
      </c>
      <c r="D17" s="6">
        <v>0</v>
      </c>
      <c r="E17" s="6">
        <v>-1.0999999999999943</v>
      </c>
      <c r="F17" s="6">
        <v>3.6000000000000014</v>
      </c>
      <c r="G17" s="6">
        <v>1.0999999999999943</v>
      </c>
      <c r="H17" s="6">
        <v>1E+30</v>
      </c>
    </row>
    <row r="18" spans="2:8" x14ac:dyDescent="0.2">
      <c r="B18" s="6" t="s">
        <v>62</v>
      </c>
      <c r="C18" s="6" t="s">
        <v>63</v>
      </c>
      <c r="D18" s="6">
        <v>0</v>
      </c>
      <c r="E18" s="6">
        <v>-2</v>
      </c>
      <c r="F18" s="6">
        <v>0</v>
      </c>
      <c r="G18" s="6">
        <v>2</v>
      </c>
      <c r="H18" s="6">
        <v>1E+30</v>
      </c>
    </row>
    <row r="19" spans="2:8" x14ac:dyDescent="0.2">
      <c r="B19" s="6" t="s">
        <v>64</v>
      </c>
      <c r="C19" s="6" t="s">
        <v>65</v>
      </c>
      <c r="D19" s="6">
        <v>0</v>
      </c>
      <c r="E19" s="6">
        <v>-1.1000000000000014</v>
      </c>
      <c r="F19" s="6">
        <v>0.89999999999999858</v>
      </c>
      <c r="G19" s="6">
        <v>1.1000000000000014</v>
      </c>
      <c r="H19" s="6">
        <v>1E+30</v>
      </c>
    </row>
    <row r="20" spans="2:8" x14ac:dyDescent="0.2">
      <c r="B20" s="6" t="s">
        <v>66</v>
      </c>
      <c r="C20" s="6" t="s">
        <v>67</v>
      </c>
      <c r="D20" s="6">
        <v>15000</v>
      </c>
      <c r="E20" s="6">
        <v>0</v>
      </c>
      <c r="F20" s="6">
        <v>2.5</v>
      </c>
      <c r="G20" s="6">
        <v>1E+30</v>
      </c>
      <c r="H20" s="6">
        <v>5.0000000000004263E-2</v>
      </c>
    </row>
    <row r="21" spans="2:8" x14ac:dyDescent="0.2">
      <c r="B21" s="6" t="s">
        <v>68</v>
      </c>
      <c r="C21" s="6" t="s">
        <v>69</v>
      </c>
      <c r="D21" s="6">
        <v>0</v>
      </c>
      <c r="E21" s="6">
        <v>-0.25</v>
      </c>
      <c r="F21" s="6">
        <v>2.6000000000000014</v>
      </c>
      <c r="G21" s="6">
        <v>0.25</v>
      </c>
      <c r="H21" s="6">
        <v>1E+30</v>
      </c>
    </row>
    <row r="22" spans="2:8" x14ac:dyDescent="0.2">
      <c r="B22" s="6" t="s">
        <v>70</v>
      </c>
      <c r="C22" s="6" t="s">
        <v>71</v>
      </c>
      <c r="D22" s="6">
        <v>0</v>
      </c>
      <c r="E22" s="6">
        <v>-0.35000000000000142</v>
      </c>
      <c r="F22" s="6">
        <v>4.6499999999999986</v>
      </c>
      <c r="G22" s="6">
        <v>0.35000000000000142</v>
      </c>
      <c r="H22" s="6">
        <v>1E+30</v>
      </c>
    </row>
    <row r="23" spans="2:8" x14ac:dyDescent="0.2">
      <c r="B23" s="6" t="s">
        <v>72</v>
      </c>
      <c r="C23" s="6" t="s">
        <v>73</v>
      </c>
      <c r="D23" s="6">
        <v>3000</v>
      </c>
      <c r="E23" s="6">
        <v>0</v>
      </c>
      <c r="F23" s="6">
        <v>3.7000000000000028</v>
      </c>
      <c r="G23" s="6">
        <v>0.75</v>
      </c>
      <c r="H23" s="6">
        <v>5.0000000000004263E-2</v>
      </c>
    </row>
    <row r="24" spans="2:8" x14ac:dyDescent="0.2">
      <c r="B24" s="6" t="s">
        <v>74</v>
      </c>
      <c r="C24" s="6" t="s">
        <v>75</v>
      </c>
      <c r="D24" s="6">
        <v>0</v>
      </c>
      <c r="E24" s="6">
        <v>-0.94999999999999574</v>
      </c>
      <c r="F24" s="6">
        <v>1.75</v>
      </c>
      <c r="G24" s="6">
        <v>0.94999999999999574</v>
      </c>
      <c r="H24" s="6">
        <v>1E+30</v>
      </c>
    </row>
    <row r="25" spans="2:8" x14ac:dyDescent="0.2">
      <c r="B25" s="6" t="s">
        <v>76</v>
      </c>
      <c r="C25" s="6" t="s">
        <v>77</v>
      </c>
      <c r="D25" s="6">
        <v>0</v>
      </c>
      <c r="E25" s="6">
        <v>-1.8500000000000014</v>
      </c>
      <c r="F25" s="6">
        <v>-1.8500000000000014</v>
      </c>
      <c r="G25" s="6">
        <v>1.8500000000000014</v>
      </c>
      <c r="H25" s="6">
        <v>1E+30</v>
      </c>
    </row>
    <row r="26" spans="2:8" x14ac:dyDescent="0.2">
      <c r="B26" s="6" t="s">
        <v>78</v>
      </c>
      <c r="C26" s="6" t="s">
        <v>79</v>
      </c>
      <c r="D26" s="6">
        <v>0</v>
      </c>
      <c r="E26" s="6">
        <v>-0.25</v>
      </c>
      <c r="F26" s="6">
        <v>-0.25</v>
      </c>
      <c r="G26" s="6">
        <v>0.25</v>
      </c>
      <c r="H26" s="6">
        <v>1E+30</v>
      </c>
    </row>
    <row r="27" spans="2:8" x14ac:dyDescent="0.2">
      <c r="B27" s="6" t="s">
        <v>80</v>
      </c>
      <c r="C27" s="6" t="s">
        <v>81</v>
      </c>
      <c r="D27" s="6">
        <v>3000</v>
      </c>
      <c r="E27" s="6">
        <v>0</v>
      </c>
      <c r="F27" s="6">
        <v>0.5</v>
      </c>
      <c r="G27" s="6">
        <v>5.0000000000004263E-2</v>
      </c>
      <c r="H27" s="6">
        <v>0.5</v>
      </c>
    </row>
    <row r="28" spans="2:8" x14ac:dyDescent="0.2">
      <c r="B28" s="6" t="s">
        <v>82</v>
      </c>
      <c r="C28" s="6" t="s">
        <v>83</v>
      </c>
      <c r="D28" s="6">
        <v>0</v>
      </c>
      <c r="E28" s="6">
        <v>-0.10000000000000142</v>
      </c>
      <c r="F28" s="6">
        <v>0.75</v>
      </c>
      <c r="G28" s="6">
        <v>0.10000000000000142</v>
      </c>
      <c r="H28" s="6">
        <v>1E+30</v>
      </c>
    </row>
    <row r="29" spans="2:8" x14ac:dyDescent="0.2">
      <c r="B29" s="6" t="s">
        <v>84</v>
      </c>
      <c r="C29" s="6" t="s">
        <v>85</v>
      </c>
      <c r="D29" s="6">
        <v>6000</v>
      </c>
      <c r="E29" s="6">
        <v>0</v>
      </c>
      <c r="F29" s="6">
        <v>3</v>
      </c>
      <c r="G29" s="6">
        <v>0.55000000000000071</v>
      </c>
      <c r="H29" s="6">
        <v>0.10000000000000142</v>
      </c>
    </row>
    <row r="30" spans="2:8" x14ac:dyDescent="0.2">
      <c r="B30" s="6" t="s">
        <v>86</v>
      </c>
      <c r="C30" s="6" t="s">
        <v>87</v>
      </c>
      <c r="D30" s="6">
        <v>5500</v>
      </c>
      <c r="E30" s="6">
        <v>0</v>
      </c>
      <c r="F30" s="6">
        <v>6.8500000000000014</v>
      </c>
      <c r="G30" s="6">
        <v>0.94999999999999574</v>
      </c>
      <c r="H30" s="6">
        <v>0.75</v>
      </c>
    </row>
    <row r="31" spans="2:8" x14ac:dyDescent="0.2">
      <c r="B31" s="6" t="s">
        <v>88</v>
      </c>
      <c r="C31" s="6" t="s">
        <v>89</v>
      </c>
      <c r="D31" s="6">
        <v>14500</v>
      </c>
      <c r="E31" s="6">
        <v>0</v>
      </c>
      <c r="F31" s="6">
        <v>5.8499999999999943</v>
      </c>
      <c r="G31" s="6">
        <v>1E+30</v>
      </c>
      <c r="H31" s="6">
        <v>0.94999999999999574</v>
      </c>
    </row>
    <row r="32" spans="2:8" x14ac:dyDescent="0.2">
      <c r="B32" s="6" t="s">
        <v>90</v>
      </c>
      <c r="C32" s="6" t="s">
        <v>91</v>
      </c>
      <c r="D32" s="6">
        <v>0</v>
      </c>
      <c r="E32" s="6">
        <v>-1.9999999999999929</v>
      </c>
      <c r="F32" s="6">
        <v>1.1500000000000057</v>
      </c>
      <c r="G32" s="6">
        <v>1.9999999999999929</v>
      </c>
      <c r="H32" s="6">
        <v>1E+30</v>
      </c>
    </row>
    <row r="33" spans="1:8" x14ac:dyDescent="0.2">
      <c r="B33" s="6" t="s">
        <v>92</v>
      </c>
      <c r="C33" s="6" t="s">
        <v>93</v>
      </c>
      <c r="D33" s="6">
        <v>0</v>
      </c>
      <c r="E33" s="6">
        <v>-1.1499999999999986</v>
      </c>
      <c r="F33" s="6">
        <v>2</v>
      </c>
      <c r="G33" s="6">
        <v>1.1499999999999986</v>
      </c>
      <c r="H33" s="6">
        <v>1E+30</v>
      </c>
    </row>
    <row r="34" spans="1:8" x14ac:dyDescent="0.2">
      <c r="B34" s="6" t="s">
        <v>94</v>
      </c>
      <c r="C34" s="6" t="s">
        <v>95</v>
      </c>
      <c r="D34" s="6">
        <v>0</v>
      </c>
      <c r="E34" s="6">
        <v>-0.89999999999999858</v>
      </c>
      <c r="F34" s="6">
        <v>2.75</v>
      </c>
      <c r="G34" s="6">
        <v>0.89999999999999858</v>
      </c>
      <c r="H34" s="6">
        <v>1E+30</v>
      </c>
    </row>
    <row r="35" spans="1:8" x14ac:dyDescent="0.2">
      <c r="B35" s="6" t="s">
        <v>96</v>
      </c>
      <c r="C35" s="6" t="s">
        <v>97</v>
      </c>
      <c r="D35" s="6">
        <v>0</v>
      </c>
      <c r="E35" s="6">
        <v>-0.75</v>
      </c>
      <c r="F35" s="6">
        <v>3.25</v>
      </c>
      <c r="G35" s="6">
        <v>0.75</v>
      </c>
      <c r="H35" s="6">
        <v>1E+30</v>
      </c>
    </row>
    <row r="36" spans="1:8" ht="17" thickBot="1" x14ac:dyDescent="0.25">
      <c r="B36" s="7" t="s">
        <v>98</v>
      </c>
      <c r="C36" s="7" t="s">
        <v>99</v>
      </c>
      <c r="D36" s="7">
        <v>0</v>
      </c>
      <c r="E36" s="7">
        <v>-1.0500000000000043</v>
      </c>
      <c r="F36" s="7">
        <v>5.0999999999999943</v>
      </c>
      <c r="G36" s="7">
        <v>1.0500000000000043</v>
      </c>
      <c r="H36" s="7">
        <v>1E+30</v>
      </c>
    </row>
    <row r="38" spans="1:8" ht="17" thickBot="1" x14ac:dyDescent="0.25">
      <c r="A38" t="s">
        <v>40</v>
      </c>
    </row>
    <row r="39" spans="1:8" x14ac:dyDescent="0.2">
      <c r="B39" s="8"/>
      <c r="C39" s="8"/>
      <c r="D39" s="8" t="s">
        <v>31</v>
      </c>
      <c r="E39" s="8" t="s">
        <v>41</v>
      </c>
      <c r="F39" s="8" t="s">
        <v>42</v>
      </c>
      <c r="G39" s="8" t="s">
        <v>37</v>
      </c>
      <c r="H39" s="8" t="s">
        <v>37</v>
      </c>
    </row>
    <row r="40" spans="1:8" ht="17" thickBot="1" x14ac:dyDescent="0.25">
      <c r="B40" s="9" t="s">
        <v>29</v>
      </c>
      <c r="C40" s="9" t="s">
        <v>30</v>
      </c>
      <c r="D40" s="9" t="s">
        <v>32</v>
      </c>
      <c r="E40" s="9" t="s">
        <v>13</v>
      </c>
      <c r="F40" s="9" t="s">
        <v>43</v>
      </c>
      <c r="G40" s="9" t="s">
        <v>38</v>
      </c>
      <c r="H40" s="9" t="s">
        <v>39</v>
      </c>
    </row>
    <row r="41" spans="1:8" x14ac:dyDescent="0.2">
      <c r="B41" s="6" t="s">
        <v>100</v>
      </c>
      <c r="C41" s="6" t="s">
        <v>101</v>
      </c>
      <c r="D41" s="6">
        <v>8500</v>
      </c>
      <c r="E41" s="6">
        <v>3.7000000000000028</v>
      </c>
      <c r="F41" s="6">
        <v>8500</v>
      </c>
      <c r="G41" s="6">
        <v>13000</v>
      </c>
      <c r="H41" s="6">
        <v>3000</v>
      </c>
    </row>
    <row r="42" spans="1:8" x14ac:dyDescent="0.2">
      <c r="B42" s="6" t="s">
        <v>102</v>
      </c>
      <c r="C42" s="6" t="s">
        <v>103</v>
      </c>
      <c r="D42" s="6">
        <v>14500</v>
      </c>
      <c r="E42" s="6">
        <v>2.6999999999999957</v>
      </c>
      <c r="F42" s="6">
        <v>14500</v>
      </c>
      <c r="G42" s="6">
        <v>5500</v>
      </c>
      <c r="H42" s="6">
        <v>3000</v>
      </c>
    </row>
    <row r="43" spans="1:8" x14ac:dyDescent="0.2">
      <c r="B43" s="6" t="s">
        <v>104</v>
      </c>
      <c r="C43" s="6" t="s">
        <v>105</v>
      </c>
      <c r="D43" s="6">
        <v>0</v>
      </c>
      <c r="E43" s="6">
        <v>0</v>
      </c>
      <c r="F43" s="6">
        <v>13500</v>
      </c>
      <c r="G43" s="6">
        <v>1E+30</v>
      </c>
      <c r="H43" s="6">
        <v>13500</v>
      </c>
    </row>
    <row r="44" spans="1:8" x14ac:dyDescent="0.2">
      <c r="B44" s="6" t="s">
        <v>106</v>
      </c>
      <c r="C44" s="6" t="s">
        <v>107</v>
      </c>
      <c r="D44" s="6">
        <v>0</v>
      </c>
      <c r="E44" s="6">
        <v>0</v>
      </c>
      <c r="F44" s="6">
        <v>12600</v>
      </c>
      <c r="G44" s="6">
        <v>1E+30</v>
      </c>
      <c r="H44" s="6">
        <v>12600</v>
      </c>
    </row>
    <row r="45" spans="1:8" x14ac:dyDescent="0.2">
      <c r="B45" s="6" t="s">
        <v>108</v>
      </c>
      <c r="C45" s="6" t="s">
        <v>109</v>
      </c>
      <c r="D45" s="6">
        <v>18000</v>
      </c>
      <c r="E45" s="6">
        <v>0.5</v>
      </c>
      <c r="F45" s="6">
        <v>18000</v>
      </c>
      <c r="G45" s="6">
        <v>13000</v>
      </c>
      <c r="H45" s="6">
        <v>3000</v>
      </c>
    </row>
    <row r="46" spans="1:8" x14ac:dyDescent="0.2">
      <c r="B46" s="6" t="s">
        <v>110</v>
      </c>
      <c r="C46" s="6" t="s">
        <v>111</v>
      </c>
      <c r="D46" s="6">
        <v>15000</v>
      </c>
      <c r="E46" s="6">
        <v>0.85000000000000142</v>
      </c>
      <c r="F46" s="6">
        <v>15000</v>
      </c>
      <c r="G46" s="6">
        <v>3000</v>
      </c>
      <c r="H46" s="6">
        <v>6000</v>
      </c>
    </row>
    <row r="47" spans="1:8" x14ac:dyDescent="0.2">
      <c r="B47" s="6" t="s">
        <v>112</v>
      </c>
      <c r="C47" s="6" t="s">
        <v>113</v>
      </c>
      <c r="D47" s="6">
        <v>9000</v>
      </c>
      <c r="E47" s="6">
        <v>3</v>
      </c>
      <c r="F47" s="6">
        <v>9000</v>
      </c>
      <c r="G47" s="6">
        <v>13000</v>
      </c>
      <c r="H47" s="6">
        <v>6000</v>
      </c>
    </row>
    <row r="48" spans="1:8" x14ac:dyDescent="0.2">
      <c r="B48" s="6" t="s">
        <v>114</v>
      </c>
      <c r="C48" s="6" t="s">
        <v>115</v>
      </c>
      <c r="D48" s="6">
        <v>18000</v>
      </c>
      <c r="E48" s="6">
        <v>3.8499999999999979</v>
      </c>
      <c r="F48" s="6">
        <v>18000</v>
      </c>
      <c r="G48" s="6">
        <v>6000</v>
      </c>
      <c r="H48" s="6">
        <v>3000</v>
      </c>
    </row>
    <row r="49" spans="2:8" x14ac:dyDescent="0.2">
      <c r="B49" s="6" t="s">
        <v>116</v>
      </c>
      <c r="C49" s="6" t="s">
        <v>117</v>
      </c>
      <c r="D49" s="6">
        <v>15000</v>
      </c>
      <c r="E49" s="6">
        <v>2</v>
      </c>
      <c r="F49" s="6">
        <v>15000</v>
      </c>
      <c r="G49" s="6">
        <v>3000</v>
      </c>
      <c r="H49" s="6">
        <v>13000</v>
      </c>
    </row>
    <row r="50" spans="2:8" x14ac:dyDescent="0.2">
      <c r="B50" s="6" t="s">
        <v>118</v>
      </c>
      <c r="C50" s="6" t="s">
        <v>119</v>
      </c>
      <c r="D50" s="6">
        <v>12000</v>
      </c>
      <c r="E50" s="6">
        <v>0</v>
      </c>
      <c r="F50" s="6">
        <v>25000</v>
      </c>
      <c r="G50" s="6">
        <v>1E+30</v>
      </c>
      <c r="H50" s="6">
        <v>13000</v>
      </c>
    </row>
    <row r="51" spans="2:8" ht="17" thickBot="1" x14ac:dyDescent="0.25">
      <c r="B51" s="7" t="s">
        <v>120</v>
      </c>
      <c r="C51" s="7" t="s">
        <v>121</v>
      </c>
      <c r="D51" s="7">
        <v>20000</v>
      </c>
      <c r="E51" s="7">
        <v>3.1499999999999986</v>
      </c>
      <c r="F51" s="7">
        <v>20000</v>
      </c>
      <c r="G51" s="7">
        <v>3000</v>
      </c>
      <c r="H51" s="7">
        <v>5500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14AA-2887-9C45-84F5-7735102BE82B}">
  <dimension ref="A2:Q19"/>
  <sheetViews>
    <sheetView zoomScale="91" zoomScaleNormal="70" workbookViewId="0">
      <selection activeCell="O32" sqref="O32"/>
    </sheetView>
  </sheetViews>
  <sheetFormatPr baseColWidth="10" defaultRowHeight="16" x14ac:dyDescent="0.2"/>
  <cols>
    <col min="1" max="1" width="14.6640625" bestFit="1" customWidth="1"/>
    <col min="2" max="10" width="3.5" bestFit="1" customWidth="1"/>
    <col min="11" max="13" width="4.5" bestFit="1" customWidth="1"/>
    <col min="15" max="15" width="3.1640625" bestFit="1" customWidth="1"/>
    <col min="16" max="16" width="14.33203125" bestFit="1" customWidth="1"/>
    <col min="17" max="17" width="9.1640625" bestFit="1" customWidth="1"/>
  </cols>
  <sheetData>
    <row r="2" spans="1:17" x14ac:dyDescent="0.2">
      <c r="A2" s="1"/>
      <c r="B2" s="115" t="s">
        <v>24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7"/>
    </row>
    <row r="3" spans="1:17" x14ac:dyDescent="0.2">
      <c r="B3" s="38" t="s">
        <v>141</v>
      </c>
      <c r="C3" s="37" t="s">
        <v>142</v>
      </c>
      <c r="D3" s="37" t="s">
        <v>143</v>
      </c>
      <c r="E3" s="37" t="s">
        <v>144</v>
      </c>
      <c r="F3" s="37" t="s">
        <v>145</v>
      </c>
      <c r="G3" s="37" t="s">
        <v>146</v>
      </c>
      <c r="H3" s="37" t="s">
        <v>147</v>
      </c>
      <c r="I3" s="37" t="s">
        <v>148</v>
      </c>
      <c r="J3" s="37" t="s">
        <v>149</v>
      </c>
      <c r="K3" s="37" t="s">
        <v>150</v>
      </c>
      <c r="L3" s="37" t="s">
        <v>151</v>
      </c>
      <c r="M3" s="39" t="s">
        <v>152</v>
      </c>
    </row>
    <row r="4" spans="1:17" x14ac:dyDescent="0.2">
      <c r="B4" s="40">
        <v>7</v>
      </c>
      <c r="C4" s="41">
        <v>1</v>
      </c>
      <c r="D4" s="41">
        <v>0</v>
      </c>
      <c r="E4" s="41">
        <v>2</v>
      </c>
      <c r="F4" s="41">
        <v>4</v>
      </c>
      <c r="G4" s="41">
        <v>2</v>
      </c>
      <c r="H4" s="41">
        <v>3</v>
      </c>
      <c r="I4" s="41">
        <v>2</v>
      </c>
      <c r="J4" s="41">
        <v>1</v>
      </c>
      <c r="K4" s="41">
        <v>2</v>
      </c>
      <c r="L4" s="41">
        <v>0</v>
      </c>
      <c r="M4" s="42">
        <v>0</v>
      </c>
    </row>
    <row r="6" spans="1:17" x14ac:dyDescent="0.2">
      <c r="A6" s="2" t="s">
        <v>139</v>
      </c>
      <c r="B6" s="116" t="s">
        <v>155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55" t="s">
        <v>154</v>
      </c>
      <c r="O6" s="2"/>
      <c r="P6" s="56" t="s">
        <v>138</v>
      </c>
      <c r="Q6" s="57" t="s">
        <v>12</v>
      </c>
    </row>
    <row r="7" spans="1:17" x14ac:dyDescent="0.2">
      <c r="A7" s="2" t="s">
        <v>127</v>
      </c>
      <c r="B7" s="46">
        <v>1</v>
      </c>
      <c r="C7" s="47"/>
      <c r="D7" s="47"/>
      <c r="E7" s="47"/>
      <c r="F7" s="47"/>
      <c r="G7" s="47"/>
      <c r="H7" s="47"/>
      <c r="I7" s="47"/>
      <c r="J7" s="47"/>
      <c r="K7" s="47"/>
      <c r="L7" s="46">
        <v>1</v>
      </c>
      <c r="M7" s="46">
        <v>1</v>
      </c>
      <c r="N7" s="43">
        <f t="shared" ref="N7:N18" si="0">SUMPRODUCT($B$4:$M$4,B7:M7)</f>
        <v>7</v>
      </c>
      <c r="O7" s="118" t="s">
        <v>153</v>
      </c>
      <c r="P7" s="44">
        <f t="shared" ref="P7:P18" si="1">ROUNDUP(Q7/10, 0)</f>
        <v>7</v>
      </c>
      <c r="Q7" s="52">
        <v>63</v>
      </c>
    </row>
    <row r="8" spans="1:17" x14ac:dyDescent="0.2">
      <c r="A8" s="2" t="s">
        <v>126</v>
      </c>
      <c r="B8" s="46">
        <v>1</v>
      </c>
      <c r="C8" s="46">
        <v>1</v>
      </c>
      <c r="D8" s="47"/>
      <c r="E8" s="47"/>
      <c r="F8" s="47"/>
      <c r="G8" s="47"/>
      <c r="H8" s="47"/>
      <c r="I8" s="47"/>
      <c r="J8" s="47"/>
      <c r="K8" s="47"/>
      <c r="L8" s="47"/>
      <c r="M8" s="46">
        <v>1</v>
      </c>
      <c r="N8" s="43">
        <f t="shared" si="0"/>
        <v>8</v>
      </c>
      <c r="O8" s="118"/>
      <c r="P8" s="44">
        <f t="shared" si="1"/>
        <v>8</v>
      </c>
      <c r="Q8" s="52">
        <v>72</v>
      </c>
    </row>
    <row r="9" spans="1:17" x14ac:dyDescent="0.2">
      <c r="A9" s="2" t="s">
        <v>128</v>
      </c>
      <c r="B9" s="46">
        <v>1</v>
      </c>
      <c r="C9" s="46">
        <v>1</v>
      </c>
      <c r="D9" s="46">
        <v>1</v>
      </c>
      <c r="E9" s="47"/>
      <c r="F9" s="47"/>
      <c r="G9" s="47"/>
      <c r="H9" s="47"/>
      <c r="I9" s="47"/>
      <c r="J9" s="47"/>
      <c r="K9" s="47"/>
      <c r="L9" s="47"/>
      <c r="M9" s="47"/>
      <c r="N9" s="43">
        <f t="shared" si="0"/>
        <v>8</v>
      </c>
      <c r="O9" s="118"/>
      <c r="P9" s="44">
        <f t="shared" si="1"/>
        <v>4</v>
      </c>
      <c r="Q9" s="52">
        <v>32</v>
      </c>
    </row>
    <row r="10" spans="1:17" x14ac:dyDescent="0.2">
      <c r="A10" s="2" t="s">
        <v>129</v>
      </c>
      <c r="B10" s="47"/>
      <c r="C10" s="46">
        <v>1</v>
      </c>
      <c r="D10" s="46">
        <v>1</v>
      </c>
      <c r="E10" s="46">
        <v>1</v>
      </c>
      <c r="F10" s="47"/>
      <c r="G10" s="47"/>
      <c r="H10" s="47"/>
      <c r="I10" s="47"/>
      <c r="J10" s="47"/>
      <c r="K10" s="47"/>
      <c r="L10" s="47"/>
      <c r="M10" s="47"/>
      <c r="N10" s="43">
        <f t="shared" si="0"/>
        <v>3</v>
      </c>
      <c r="O10" s="118"/>
      <c r="P10" s="44">
        <f t="shared" si="1"/>
        <v>3</v>
      </c>
      <c r="Q10" s="52">
        <v>22</v>
      </c>
    </row>
    <row r="11" spans="1:17" x14ac:dyDescent="0.2">
      <c r="A11" s="2" t="s">
        <v>130</v>
      </c>
      <c r="B11" s="47"/>
      <c r="C11" s="47"/>
      <c r="D11" s="46">
        <v>1</v>
      </c>
      <c r="E11" s="46">
        <v>1</v>
      </c>
      <c r="F11" s="46">
        <v>1</v>
      </c>
      <c r="G11" s="47"/>
      <c r="H11" s="47"/>
      <c r="I11" s="47"/>
      <c r="J11" s="47"/>
      <c r="K11" s="47"/>
      <c r="L11" s="47"/>
      <c r="M11" s="47"/>
      <c r="N11" s="43">
        <f t="shared" si="0"/>
        <v>6</v>
      </c>
      <c r="O11" s="118"/>
      <c r="P11" s="44">
        <f t="shared" si="1"/>
        <v>6</v>
      </c>
      <c r="Q11" s="52">
        <v>56</v>
      </c>
    </row>
    <row r="12" spans="1:17" x14ac:dyDescent="0.2">
      <c r="A12" s="2" t="s">
        <v>131</v>
      </c>
      <c r="B12" s="47"/>
      <c r="C12" s="47"/>
      <c r="D12" s="47"/>
      <c r="E12" s="46">
        <v>1</v>
      </c>
      <c r="F12" s="46">
        <v>1</v>
      </c>
      <c r="G12" s="46">
        <v>1</v>
      </c>
      <c r="H12" s="47"/>
      <c r="I12" s="47"/>
      <c r="J12" s="47"/>
      <c r="K12" s="47"/>
      <c r="L12" s="47"/>
      <c r="M12" s="47"/>
      <c r="N12" s="43">
        <f t="shared" si="0"/>
        <v>8</v>
      </c>
      <c r="O12" s="118"/>
      <c r="P12" s="44">
        <f t="shared" si="1"/>
        <v>8</v>
      </c>
      <c r="Q12" s="52">
        <v>75</v>
      </c>
    </row>
    <row r="13" spans="1:17" x14ac:dyDescent="0.2">
      <c r="A13" s="2" t="s">
        <v>132</v>
      </c>
      <c r="B13" s="47"/>
      <c r="C13" s="47"/>
      <c r="D13" s="47"/>
      <c r="E13" s="47"/>
      <c r="F13" s="46">
        <v>1</v>
      </c>
      <c r="G13" s="46">
        <v>1</v>
      </c>
      <c r="H13" s="46">
        <v>1</v>
      </c>
      <c r="I13" s="47"/>
      <c r="J13" s="47"/>
      <c r="K13" s="47"/>
      <c r="L13" s="47"/>
      <c r="M13" s="47"/>
      <c r="N13" s="43">
        <f t="shared" si="0"/>
        <v>9</v>
      </c>
      <c r="O13" s="118"/>
      <c r="P13" s="44">
        <f t="shared" si="1"/>
        <v>9</v>
      </c>
      <c r="Q13" s="52">
        <v>83</v>
      </c>
    </row>
    <row r="14" spans="1:17" x14ac:dyDescent="0.2">
      <c r="A14" s="2" t="s">
        <v>136</v>
      </c>
      <c r="B14" s="47"/>
      <c r="C14" s="47"/>
      <c r="D14" s="47"/>
      <c r="E14" s="47"/>
      <c r="F14" s="47"/>
      <c r="G14" s="46">
        <v>1</v>
      </c>
      <c r="H14" s="46">
        <v>1</v>
      </c>
      <c r="I14" s="46">
        <v>1</v>
      </c>
      <c r="J14" s="47"/>
      <c r="K14" s="47"/>
      <c r="L14" s="47"/>
      <c r="M14" s="47"/>
      <c r="N14" s="43">
        <f t="shared" si="0"/>
        <v>7</v>
      </c>
      <c r="O14" s="118"/>
      <c r="P14" s="44">
        <f t="shared" si="1"/>
        <v>7</v>
      </c>
      <c r="Q14" s="52">
        <v>68</v>
      </c>
    </row>
    <row r="15" spans="1:17" x14ac:dyDescent="0.2">
      <c r="A15" s="2" t="s">
        <v>133</v>
      </c>
      <c r="B15" s="47"/>
      <c r="C15" s="47"/>
      <c r="D15" s="47"/>
      <c r="E15" s="47"/>
      <c r="F15" s="47"/>
      <c r="G15" s="47"/>
      <c r="H15" s="46">
        <v>1</v>
      </c>
      <c r="I15" s="46">
        <v>1</v>
      </c>
      <c r="J15" s="46">
        <v>1</v>
      </c>
      <c r="K15" s="47"/>
      <c r="L15" s="47"/>
      <c r="M15" s="47"/>
      <c r="N15" s="43">
        <f t="shared" si="0"/>
        <v>6</v>
      </c>
      <c r="O15" s="118"/>
      <c r="P15" s="44">
        <f t="shared" si="1"/>
        <v>6</v>
      </c>
      <c r="Q15" s="52">
        <v>52</v>
      </c>
    </row>
    <row r="16" spans="1:17" x14ac:dyDescent="0.2">
      <c r="A16" s="2" t="s">
        <v>137</v>
      </c>
      <c r="B16" s="47"/>
      <c r="C16" s="47"/>
      <c r="D16" s="47"/>
      <c r="E16" s="47"/>
      <c r="F16" s="47"/>
      <c r="G16" s="47"/>
      <c r="H16" s="47"/>
      <c r="I16" s="46">
        <v>1</v>
      </c>
      <c r="J16" s="46">
        <v>1</v>
      </c>
      <c r="K16" s="46">
        <v>1</v>
      </c>
      <c r="L16" s="47"/>
      <c r="M16" s="47"/>
      <c r="N16" s="43">
        <f t="shared" si="0"/>
        <v>5</v>
      </c>
      <c r="O16" s="118"/>
      <c r="P16" s="44">
        <f t="shared" si="1"/>
        <v>5</v>
      </c>
      <c r="Q16" s="52">
        <v>41</v>
      </c>
    </row>
    <row r="17" spans="1:17" x14ac:dyDescent="0.2">
      <c r="A17" s="2" t="s">
        <v>134</v>
      </c>
      <c r="B17" s="47"/>
      <c r="C17" s="47"/>
      <c r="D17" s="47"/>
      <c r="E17" s="47"/>
      <c r="F17" s="47"/>
      <c r="G17" s="47"/>
      <c r="H17" s="47"/>
      <c r="I17" s="47"/>
      <c r="J17" s="46">
        <v>1</v>
      </c>
      <c r="K17" s="46">
        <v>1</v>
      </c>
      <c r="L17" s="46">
        <v>1</v>
      </c>
      <c r="M17" s="47"/>
      <c r="N17" s="43">
        <f t="shared" si="0"/>
        <v>3</v>
      </c>
      <c r="O17" s="118"/>
      <c r="P17" s="44">
        <f t="shared" si="1"/>
        <v>3</v>
      </c>
      <c r="Q17" s="52">
        <v>23</v>
      </c>
    </row>
    <row r="18" spans="1:17" ht="17" thickBot="1" x14ac:dyDescent="0.25">
      <c r="A18" s="54" t="s">
        <v>135</v>
      </c>
      <c r="B18" s="49"/>
      <c r="C18" s="47"/>
      <c r="D18" s="47"/>
      <c r="E18" s="47"/>
      <c r="F18" s="47"/>
      <c r="G18" s="47"/>
      <c r="H18" s="47"/>
      <c r="I18" s="47"/>
      <c r="J18" s="47"/>
      <c r="K18" s="46">
        <v>1</v>
      </c>
      <c r="L18" s="46">
        <v>1</v>
      </c>
      <c r="M18" s="46">
        <v>1</v>
      </c>
      <c r="N18" s="45">
        <f t="shared" si="0"/>
        <v>2</v>
      </c>
      <c r="O18" s="119"/>
      <c r="P18" s="32">
        <f t="shared" si="1"/>
        <v>2</v>
      </c>
      <c r="Q18" s="53">
        <v>15</v>
      </c>
    </row>
    <row r="19" spans="1:17" ht="17" thickBot="1" x14ac:dyDescent="0.25">
      <c r="A19" s="50" t="s">
        <v>140</v>
      </c>
      <c r="B19" s="51">
        <f>SUM(B4:M4)</f>
        <v>24</v>
      </c>
    </row>
  </sheetData>
  <mergeCells count="3">
    <mergeCell ref="B2:M2"/>
    <mergeCell ref="B6:M6"/>
    <mergeCell ref="O7:O18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8434-A216-1240-B57D-97C3D0729C6B}">
  <dimension ref="A2:Q19"/>
  <sheetViews>
    <sheetView tabSelected="1" workbookViewId="0">
      <selection activeCell="E21" sqref="E21"/>
    </sheetView>
  </sheetViews>
  <sheetFormatPr baseColWidth="10" defaultRowHeight="16" x14ac:dyDescent="0.2"/>
  <cols>
    <col min="1" max="1" width="14.6640625" bestFit="1" customWidth="1"/>
    <col min="2" max="10" width="3.1640625" bestFit="1" customWidth="1"/>
    <col min="11" max="13" width="4.1640625" bestFit="1" customWidth="1"/>
    <col min="14" max="14" width="10.1640625" bestFit="1" customWidth="1"/>
    <col min="15" max="15" width="3.1640625" bestFit="1" customWidth="1"/>
    <col min="16" max="16" width="13.83203125" bestFit="1" customWidth="1"/>
    <col min="17" max="17" width="8.83203125" bestFit="1" customWidth="1"/>
  </cols>
  <sheetData>
    <row r="2" spans="1:17" x14ac:dyDescent="0.2">
      <c r="A2" s="1"/>
      <c r="B2" s="115" t="s">
        <v>24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7"/>
    </row>
    <row r="3" spans="1:17" x14ac:dyDescent="0.2">
      <c r="B3" s="38" t="s">
        <v>141</v>
      </c>
      <c r="C3" s="37" t="s">
        <v>142</v>
      </c>
      <c r="D3" s="37" t="s">
        <v>143</v>
      </c>
      <c r="E3" s="37" t="s">
        <v>144</v>
      </c>
      <c r="F3" s="37" t="s">
        <v>145</v>
      </c>
      <c r="G3" s="37" t="s">
        <v>146</v>
      </c>
      <c r="H3" s="37" t="s">
        <v>147</v>
      </c>
      <c r="I3" s="37" t="s">
        <v>148</v>
      </c>
      <c r="J3" s="37" t="s">
        <v>149</v>
      </c>
      <c r="K3" s="37" t="s">
        <v>150</v>
      </c>
      <c r="L3" s="37" t="s">
        <v>151</v>
      </c>
      <c r="M3" s="39" t="s">
        <v>152</v>
      </c>
    </row>
    <row r="4" spans="1:17" x14ac:dyDescent="0.2">
      <c r="B4" s="40">
        <v>6</v>
      </c>
      <c r="C4" s="41">
        <v>2</v>
      </c>
      <c r="D4" s="41">
        <v>1</v>
      </c>
      <c r="E4" s="41">
        <v>3</v>
      </c>
      <c r="F4" s="41">
        <v>2</v>
      </c>
      <c r="G4" s="41">
        <v>3</v>
      </c>
      <c r="H4" s="41">
        <v>2</v>
      </c>
      <c r="I4" s="41">
        <v>1</v>
      </c>
      <c r="J4" s="41">
        <v>0</v>
      </c>
      <c r="K4" s="41">
        <v>0</v>
      </c>
      <c r="L4" s="41">
        <v>0</v>
      </c>
      <c r="M4" s="42">
        <v>1</v>
      </c>
    </row>
    <row r="6" spans="1:17" x14ac:dyDescent="0.2">
      <c r="A6" s="2" t="s">
        <v>139</v>
      </c>
      <c r="B6" s="116" t="s">
        <v>156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55" t="s">
        <v>154</v>
      </c>
      <c r="O6" s="2"/>
      <c r="P6" s="56" t="s">
        <v>138</v>
      </c>
      <c r="Q6" s="57" t="s">
        <v>12</v>
      </c>
    </row>
    <row r="7" spans="1:17" x14ac:dyDescent="0.2">
      <c r="A7" s="2" t="s">
        <v>127</v>
      </c>
      <c r="B7" s="46">
        <v>1</v>
      </c>
      <c r="C7" s="47"/>
      <c r="D7" s="47"/>
      <c r="E7" s="47"/>
      <c r="F7" s="47"/>
      <c r="G7" s="47"/>
      <c r="H7" s="47"/>
      <c r="I7" s="47"/>
      <c r="J7" s="46">
        <v>1</v>
      </c>
      <c r="K7" s="46">
        <v>1</v>
      </c>
      <c r="L7" s="47"/>
      <c r="M7" s="46">
        <v>1</v>
      </c>
      <c r="N7" s="43">
        <f>SUMPRODUCT($B$4:$M$4,B7:M7)</f>
        <v>7</v>
      </c>
      <c r="O7" s="118" t="s">
        <v>153</v>
      </c>
      <c r="P7" s="44">
        <f t="shared" ref="P7:P18" si="0">ROUNDUP(Q7/10, 0)</f>
        <v>7</v>
      </c>
      <c r="Q7" s="52">
        <v>63</v>
      </c>
    </row>
    <row r="8" spans="1:17" x14ac:dyDescent="0.2">
      <c r="A8" s="2" t="s">
        <v>126</v>
      </c>
      <c r="B8" s="46">
        <v>1</v>
      </c>
      <c r="C8" s="46">
        <v>1</v>
      </c>
      <c r="D8" s="47"/>
      <c r="E8" s="47"/>
      <c r="F8" s="47"/>
      <c r="G8" s="47"/>
      <c r="H8" s="47"/>
      <c r="I8" s="47"/>
      <c r="J8" s="47"/>
      <c r="K8" s="46">
        <v>1</v>
      </c>
      <c r="L8" s="46">
        <v>1</v>
      </c>
      <c r="M8" s="47"/>
      <c r="N8" s="43">
        <f t="shared" ref="N8:N17" si="1">SUMPRODUCT($B$4:$M$4,B8:M8)</f>
        <v>8</v>
      </c>
      <c r="O8" s="118"/>
      <c r="P8" s="44">
        <f t="shared" si="0"/>
        <v>8</v>
      </c>
      <c r="Q8" s="52">
        <v>72</v>
      </c>
    </row>
    <row r="9" spans="1:17" x14ac:dyDescent="0.2">
      <c r="A9" s="2" t="s">
        <v>128</v>
      </c>
      <c r="B9" s="47"/>
      <c r="C9" s="46">
        <v>1</v>
      </c>
      <c r="D9" s="46">
        <v>1</v>
      </c>
      <c r="E9" s="47"/>
      <c r="F9" s="47"/>
      <c r="G9" s="47"/>
      <c r="H9" s="47"/>
      <c r="I9" s="47"/>
      <c r="J9" s="47"/>
      <c r="K9" s="47"/>
      <c r="L9" s="46">
        <v>1</v>
      </c>
      <c r="M9" s="46">
        <v>1</v>
      </c>
      <c r="N9" s="43">
        <f t="shared" si="1"/>
        <v>4</v>
      </c>
      <c r="O9" s="118"/>
      <c r="P9" s="44">
        <f t="shared" si="0"/>
        <v>4</v>
      </c>
      <c r="Q9" s="52">
        <v>32</v>
      </c>
    </row>
    <row r="10" spans="1:17" x14ac:dyDescent="0.2">
      <c r="A10" s="2" t="s">
        <v>129</v>
      </c>
      <c r="B10" s="46">
        <v>1</v>
      </c>
      <c r="C10" s="47"/>
      <c r="D10" s="46">
        <v>1</v>
      </c>
      <c r="E10" s="46">
        <v>1</v>
      </c>
      <c r="F10" s="47"/>
      <c r="G10" s="47"/>
      <c r="H10" s="47"/>
      <c r="I10" s="47"/>
      <c r="J10" s="47"/>
      <c r="K10" s="47"/>
      <c r="L10" s="47"/>
      <c r="M10" s="46">
        <v>1</v>
      </c>
      <c r="N10" s="43">
        <f>SUMPRODUCT($B$4:$M$4,B10:M10)</f>
        <v>11</v>
      </c>
      <c r="O10" s="118"/>
      <c r="P10" s="44">
        <f t="shared" si="0"/>
        <v>3</v>
      </c>
      <c r="Q10" s="52">
        <v>22</v>
      </c>
    </row>
    <row r="11" spans="1:17" x14ac:dyDescent="0.2">
      <c r="A11" s="2" t="s">
        <v>130</v>
      </c>
      <c r="B11" s="46">
        <v>1</v>
      </c>
      <c r="C11" s="46">
        <v>1</v>
      </c>
      <c r="D11" s="47"/>
      <c r="E11" s="46">
        <v>1</v>
      </c>
      <c r="F11" s="46">
        <v>1</v>
      </c>
      <c r="G11" s="47"/>
      <c r="H11" s="47"/>
      <c r="I11" s="47"/>
      <c r="J11" s="47"/>
      <c r="K11" s="47"/>
      <c r="L11" s="47"/>
      <c r="M11" s="47"/>
      <c r="N11" s="43">
        <f t="shared" si="1"/>
        <v>13</v>
      </c>
      <c r="O11" s="118"/>
      <c r="P11" s="44">
        <f t="shared" si="0"/>
        <v>6</v>
      </c>
      <c r="Q11" s="52">
        <v>56</v>
      </c>
    </row>
    <row r="12" spans="1:17" x14ac:dyDescent="0.2">
      <c r="A12" s="2" t="s">
        <v>131</v>
      </c>
      <c r="C12" s="46">
        <v>1</v>
      </c>
      <c r="D12" s="46">
        <v>1</v>
      </c>
      <c r="E12" s="47"/>
      <c r="F12" s="46">
        <v>1</v>
      </c>
      <c r="G12" s="46">
        <v>1</v>
      </c>
      <c r="H12" s="47"/>
      <c r="I12" s="47"/>
      <c r="J12" s="47"/>
      <c r="K12" s="47"/>
      <c r="L12" s="47"/>
      <c r="M12" s="47"/>
      <c r="N12" s="43">
        <f t="shared" si="1"/>
        <v>8</v>
      </c>
      <c r="O12" s="118"/>
      <c r="P12" s="44">
        <f t="shared" si="0"/>
        <v>8</v>
      </c>
      <c r="Q12" s="52">
        <v>75</v>
      </c>
    </row>
    <row r="13" spans="1:17" x14ac:dyDescent="0.2">
      <c r="A13" s="2" t="s">
        <v>132</v>
      </c>
      <c r="B13" s="47"/>
      <c r="D13" s="46">
        <v>1</v>
      </c>
      <c r="E13" s="46">
        <v>1</v>
      </c>
      <c r="F13" s="47"/>
      <c r="G13" s="46">
        <v>1</v>
      </c>
      <c r="H13" s="46">
        <v>1</v>
      </c>
      <c r="I13" s="47"/>
      <c r="J13" s="47"/>
      <c r="K13" s="47"/>
      <c r="L13" s="47"/>
      <c r="M13" s="47"/>
      <c r="N13" s="43">
        <f t="shared" si="1"/>
        <v>9</v>
      </c>
      <c r="O13" s="118"/>
      <c r="P13" s="44">
        <f t="shared" si="0"/>
        <v>9</v>
      </c>
      <c r="Q13" s="52">
        <v>83</v>
      </c>
    </row>
    <row r="14" spans="1:17" x14ac:dyDescent="0.2">
      <c r="A14" s="2" t="s">
        <v>136</v>
      </c>
      <c r="B14" s="47"/>
      <c r="C14" s="47"/>
      <c r="E14" s="46">
        <v>1</v>
      </c>
      <c r="F14" s="46">
        <v>1</v>
      </c>
      <c r="G14" s="47"/>
      <c r="H14" s="46">
        <v>1</v>
      </c>
      <c r="I14" s="46">
        <v>1</v>
      </c>
      <c r="J14" s="47"/>
      <c r="K14" s="47"/>
      <c r="L14" s="47"/>
      <c r="M14" s="47"/>
      <c r="N14" s="43">
        <f t="shared" si="1"/>
        <v>8</v>
      </c>
      <c r="O14" s="118"/>
      <c r="P14" s="44">
        <f t="shared" si="0"/>
        <v>7</v>
      </c>
      <c r="Q14" s="52">
        <v>68</v>
      </c>
    </row>
    <row r="15" spans="1:17" x14ac:dyDescent="0.2">
      <c r="A15" s="2" t="s">
        <v>133</v>
      </c>
      <c r="B15" s="47"/>
      <c r="C15" s="47"/>
      <c r="D15" s="47"/>
      <c r="F15" s="46">
        <v>1</v>
      </c>
      <c r="G15" s="46">
        <v>1</v>
      </c>
      <c r="H15" s="47"/>
      <c r="I15" s="46">
        <v>1</v>
      </c>
      <c r="J15" s="46">
        <v>1</v>
      </c>
      <c r="K15" s="47"/>
      <c r="L15" s="47"/>
      <c r="M15" s="47"/>
      <c r="N15" s="43">
        <f t="shared" si="1"/>
        <v>6</v>
      </c>
      <c r="O15" s="118"/>
      <c r="P15" s="44">
        <f t="shared" si="0"/>
        <v>6</v>
      </c>
      <c r="Q15" s="52">
        <v>52</v>
      </c>
    </row>
    <row r="16" spans="1:17" x14ac:dyDescent="0.2">
      <c r="A16" s="2" t="s">
        <v>137</v>
      </c>
      <c r="B16" s="47"/>
      <c r="C16" s="47"/>
      <c r="D16" s="47"/>
      <c r="E16" s="47"/>
      <c r="F16" s="4"/>
      <c r="G16" s="46">
        <v>1</v>
      </c>
      <c r="H16" s="46">
        <v>1</v>
      </c>
      <c r="I16" s="47"/>
      <c r="J16" s="46">
        <v>1</v>
      </c>
      <c r="K16" s="46">
        <v>1</v>
      </c>
      <c r="L16" s="47"/>
      <c r="M16" s="47"/>
      <c r="N16" s="43">
        <f t="shared" si="1"/>
        <v>5</v>
      </c>
      <c r="O16" s="118"/>
      <c r="P16" s="44">
        <f t="shared" si="0"/>
        <v>5</v>
      </c>
      <c r="Q16" s="52">
        <v>41</v>
      </c>
    </row>
    <row r="17" spans="1:17" x14ac:dyDescent="0.2">
      <c r="A17" s="2" t="s">
        <v>134</v>
      </c>
      <c r="B17" s="47"/>
      <c r="C17" s="47"/>
      <c r="D17" s="47"/>
      <c r="E17" s="47"/>
      <c r="F17" s="47"/>
      <c r="G17" s="4"/>
      <c r="H17" s="46">
        <v>1</v>
      </c>
      <c r="I17" s="46">
        <v>1</v>
      </c>
      <c r="J17" s="47"/>
      <c r="K17" s="46">
        <v>1</v>
      </c>
      <c r="L17" s="46">
        <v>1</v>
      </c>
      <c r="M17" s="47"/>
      <c r="N17" s="43">
        <f t="shared" si="1"/>
        <v>3</v>
      </c>
      <c r="O17" s="118"/>
      <c r="P17" s="44">
        <f t="shared" si="0"/>
        <v>3</v>
      </c>
      <c r="Q17" s="52">
        <v>23</v>
      </c>
    </row>
    <row r="18" spans="1:17" ht="17" thickBot="1" x14ac:dyDescent="0.25">
      <c r="A18" s="54" t="s">
        <v>135</v>
      </c>
      <c r="B18" s="49"/>
      <c r="C18" s="47"/>
      <c r="D18" s="47"/>
      <c r="E18" s="47"/>
      <c r="F18" s="47"/>
      <c r="G18" s="47"/>
      <c r="H18" s="4"/>
      <c r="I18" s="46">
        <v>1</v>
      </c>
      <c r="J18" s="46">
        <v>1</v>
      </c>
      <c r="K18" s="47"/>
      <c r="L18" s="46">
        <v>1</v>
      </c>
      <c r="M18" s="46">
        <v>1</v>
      </c>
      <c r="N18" s="43">
        <f>SUMPRODUCT($B$4:$M$4,B18:M18)</f>
        <v>2</v>
      </c>
      <c r="O18" s="119"/>
      <c r="P18" s="32">
        <f t="shared" si="0"/>
        <v>2</v>
      </c>
      <c r="Q18" s="53">
        <v>15</v>
      </c>
    </row>
    <row r="19" spans="1:17" ht="17" thickBot="1" x14ac:dyDescent="0.25">
      <c r="A19" s="50" t="s">
        <v>140</v>
      </c>
      <c r="B19" s="51">
        <f>SUM(B4:M4)</f>
        <v>21</v>
      </c>
    </row>
  </sheetData>
  <mergeCells count="3">
    <mergeCell ref="O7:O18"/>
    <mergeCell ref="B2:M2"/>
    <mergeCell ref="B6:M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5E61D-547A-064F-871D-4616AA73F818}">
  <dimension ref="A1:AE25"/>
  <sheetViews>
    <sheetView topLeftCell="A8" workbookViewId="0">
      <selection activeCell="B22" sqref="B22"/>
    </sheetView>
  </sheetViews>
  <sheetFormatPr baseColWidth="10" defaultRowHeight="16" x14ac:dyDescent="0.2"/>
  <cols>
    <col min="1" max="1" width="12.6640625" bestFit="1" customWidth="1"/>
    <col min="2" max="2" width="21" bestFit="1" customWidth="1"/>
    <col min="3" max="3" width="8.5" bestFit="1" customWidth="1"/>
    <col min="4" max="4" width="12.83203125" bestFit="1" customWidth="1"/>
    <col min="5" max="10" width="3.1640625" bestFit="1" customWidth="1"/>
    <col min="11" max="13" width="4.1640625" bestFit="1" customWidth="1"/>
    <col min="14" max="22" width="3.1640625" bestFit="1" customWidth="1"/>
    <col min="23" max="25" width="4.1640625" bestFit="1" customWidth="1"/>
    <col min="26" max="26" width="14.83203125" bestFit="1" customWidth="1"/>
    <col min="27" max="27" width="13.33203125" bestFit="1" customWidth="1"/>
    <col min="28" max="28" width="14.83203125" bestFit="1" customWidth="1"/>
    <col min="30" max="30" width="13.83203125" bestFit="1" customWidth="1"/>
    <col min="32" max="32" width="14.83203125" bestFit="1" customWidth="1"/>
  </cols>
  <sheetData>
    <row r="1" spans="1:31" ht="17" thickBot="1" x14ac:dyDescent="0.25"/>
    <row r="2" spans="1:31" x14ac:dyDescent="0.2">
      <c r="A2" s="1"/>
      <c r="B2" s="126" t="s">
        <v>24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8"/>
    </row>
    <row r="3" spans="1:31" x14ac:dyDescent="0.2">
      <c r="B3" s="62" t="s">
        <v>157</v>
      </c>
      <c r="C3" s="58" t="s">
        <v>158</v>
      </c>
      <c r="D3" s="58" t="s">
        <v>159</v>
      </c>
      <c r="E3" s="58" t="s">
        <v>160</v>
      </c>
      <c r="F3" s="58" t="s">
        <v>161</v>
      </c>
      <c r="G3" s="58" t="s">
        <v>162</v>
      </c>
      <c r="H3" s="58" t="s">
        <v>163</v>
      </c>
      <c r="I3" s="58" t="s">
        <v>164</v>
      </c>
      <c r="J3" s="58" t="s">
        <v>165</v>
      </c>
      <c r="K3" s="58" t="s">
        <v>166</v>
      </c>
      <c r="L3" s="58" t="s">
        <v>167</v>
      </c>
      <c r="M3" s="58" t="s">
        <v>168</v>
      </c>
      <c r="N3" s="79" t="s">
        <v>169</v>
      </c>
      <c r="O3" s="79" t="s">
        <v>170</v>
      </c>
      <c r="P3" s="79" t="s">
        <v>171</v>
      </c>
      <c r="Q3" s="79" t="s">
        <v>172</v>
      </c>
      <c r="R3" s="79" t="s">
        <v>173</v>
      </c>
      <c r="S3" s="79" t="s">
        <v>174</v>
      </c>
      <c r="T3" s="79" t="s">
        <v>175</v>
      </c>
      <c r="U3" s="79" t="s">
        <v>176</v>
      </c>
      <c r="V3" s="79" t="s">
        <v>177</v>
      </c>
      <c r="W3" s="79" t="s">
        <v>178</v>
      </c>
      <c r="X3" s="79" t="s">
        <v>179</v>
      </c>
      <c r="Y3" s="80" t="s">
        <v>180</v>
      </c>
    </row>
    <row r="4" spans="1:31" ht="17" thickBot="1" x14ac:dyDescent="0.25">
      <c r="B4" s="73">
        <v>3</v>
      </c>
      <c r="C4" s="74">
        <v>0</v>
      </c>
      <c r="D4" s="74">
        <v>0</v>
      </c>
      <c r="E4" s="74">
        <v>0</v>
      </c>
      <c r="F4" s="74">
        <v>1</v>
      </c>
      <c r="G4" s="74">
        <v>2</v>
      </c>
      <c r="H4" s="74">
        <v>1</v>
      </c>
      <c r="I4" s="74">
        <v>0</v>
      </c>
      <c r="J4" s="74">
        <v>0</v>
      </c>
      <c r="K4" s="74">
        <v>0</v>
      </c>
      <c r="L4" s="74">
        <v>0</v>
      </c>
      <c r="M4" s="75">
        <v>1</v>
      </c>
      <c r="N4" s="76">
        <v>3</v>
      </c>
      <c r="O4" s="77">
        <v>0</v>
      </c>
      <c r="P4" s="77">
        <v>0</v>
      </c>
      <c r="Q4" s="77">
        <v>0</v>
      </c>
      <c r="R4" s="77">
        <v>2</v>
      </c>
      <c r="S4" s="77">
        <v>3</v>
      </c>
      <c r="T4" s="77">
        <v>2</v>
      </c>
      <c r="U4" s="77">
        <v>0</v>
      </c>
      <c r="V4" s="77">
        <v>0</v>
      </c>
      <c r="W4" s="77">
        <v>0</v>
      </c>
      <c r="X4" s="77">
        <v>1</v>
      </c>
      <c r="Y4" s="78">
        <v>0</v>
      </c>
    </row>
    <row r="5" spans="1:31" ht="17" thickBot="1" x14ac:dyDescent="0.25"/>
    <row r="6" spans="1:31" x14ac:dyDescent="0.2">
      <c r="AB6" s="120" t="s">
        <v>23</v>
      </c>
      <c r="AC6" s="121"/>
      <c r="AD6" s="122"/>
    </row>
    <row r="7" spans="1:31" x14ac:dyDescent="0.2">
      <c r="A7" s="2" t="s">
        <v>139</v>
      </c>
      <c r="B7" s="109" t="s">
        <v>182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1"/>
      <c r="Z7" s="63" t="s">
        <v>181</v>
      </c>
      <c r="AA7" s="84" t="s">
        <v>183</v>
      </c>
      <c r="AB7" s="65" t="s">
        <v>140</v>
      </c>
      <c r="AC7" s="123" t="s">
        <v>153</v>
      </c>
      <c r="AD7" s="66" t="s">
        <v>138</v>
      </c>
      <c r="AE7" s="64" t="s">
        <v>12</v>
      </c>
    </row>
    <row r="8" spans="1:31" x14ac:dyDescent="0.2">
      <c r="A8" s="60" t="s">
        <v>127</v>
      </c>
      <c r="B8" s="61">
        <v>1</v>
      </c>
      <c r="C8" s="61"/>
      <c r="D8" s="61"/>
      <c r="E8" s="61"/>
      <c r="F8" s="61"/>
      <c r="G8" s="61"/>
      <c r="H8" s="61"/>
      <c r="I8" s="61"/>
      <c r="J8" s="61"/>
      <c r="K8" s="61"/>
      <c r="L8" s="61">
        <v>1</v>
      </c>
      <c r="M8" s="61">
        <v>1</v>
      </c>
      <c r="N8" s="81">
        <v>1</v>
      </c>
      <c r="O8" s="81"/>
      <c r="P8" s="81"/>
      <c r="Q8" s="81"/>
      <c r="R8" s="81"/>
      <c r="S8" s="81"/>
      <c r="T8" s="81"/>
      <c r="U8" s="81"/>
      <c r="V8" s="81">
        <v>1</v>
      </c>
      <c r="W8" s="81">
        <v>1</v>
      </c>
      <c r="X8" s="81"/>
      <c r="Y8" s="81">
        <v>1</v>
      </c>
      <c r="Z8" s="89">
        <f>SUMPRODUCT($B$4:$M$4,B8:M8)</f>
        <v>4</v>
      </c>
      <c r="AA8" s="89">
        <f>SUMPRODUCT($N$4:$Y$4,N8:Y8)</f>
        <v>3</v>
      </c>
      <c r="AB8" s="67">
        <f>SUM(Z8:AA8)</f>
        <v>7</v>
      </c>
      <c r="AC8" s="124"/>
      <c r="AD8" s="68">
        <f t="shared" ref="AD8:AD19" si="0">ROUNDUP(AE8/10, 0)</f>
        <v>7</v>
      </c>
      <c r="AE8" s="52">
        <v>63</v>
      </c>
    </row>
    <row r="9" spans="1:31" x14ac:dyDescent="0.2">
      <c r="A9" s="2" t="s">
        <v>126</v>
      </c>
      <c r="B9" s="58">
        <v>1</v>
      </c>
      <c r="C9" s="58">
        <v>1</v>
      </c>
      <c r="D9" s="58"/>
      <c r="E9" s="58"/>
      <c r="F9" s="58"/>
      <c r="G9" s="58"/>
      <c r="H9" s="58"/>
      <c r="I9" s="58"/>
      <c r="J9" s="58"/>
      <c r="K9" s="58"/>
      <c r="L9" s="58"/>
      <c r="M9" s="58">
        <v>1</v>
      </c>
      <c r="N9" s="82">
        <v>1</v>
      </c>
      <c r="O9" s="82">
        <v>1</v>
      </c>
      <c r="P9" s="82"/>
      <c r="Q9" s="82"/>
      <c r="R9" s="82"/>
      <c r="S9" s="82"/>
      <c r="T9" s="82"/>
      <c r="U9" s="82"/>
      <c r="V9" s="82"/>
      <c r="W9" s="82">
        <v>1</v>
      </c>
      <c r="X9" s="82">
        <v>1</v>
      </c>
      <c r="Y9" s="82"/>
      <c r="Z9" s="89">
        <f t="shared" ref="Z9:Z19" si="1">SUMPRODUCT($B$4:$M$4,B9:M9)</f>
        <v>4</v>
      </c>
      <c r="AA9" s="89">
        <f t="shared" ref="AA9:AA19" si="2">SUMPRODUCT($N$4:$Y$4,N9:Y9)</f>
        <v>4</v>
      </c>
      <c r="AB9" s="67">
        <f t="shared" ref="AB9:AB19" si="3">SUM(Z9:AA9)</f>
        <v>8</v>
      </c>
      <c r="AC9" s="124"/>
      <c r="AD9" s="68">
        <f t="shared" si="0"/>
        <v>8</v>
      </c>
      <c r="AE9" s="52">
        <v>72</v>
      </c>
    </row>
    <row r="10" spans="1:31" x14ac:dyDescent="0.2">
      <c r="A10" s="2" t="s">
        <v>128</v>
      </c>
      <c r="B10" s="58">
        <v>1</v>
      </c>
      <c r="C10" s="58">
        <v>1</v>
      </c>
      <c r="D10" s="58">
        <v>1</v>
      </c>
      <c r="E10" s="58"/>
      <c r="F10" s="58"/>
      <c r="G10" s="58"/>
      <c r="H10" s="58"/>
      <c r="I10" s="58"/>
      <c r="J10" s="58"/>
      <c r="K10" s="58"/>
      <c r="L10" s="58"/>
      <c r="M10" s="58"/>
      <c r="N10" s="82"/>
      <c r="O10" s="82">
        <v>1</v>
      </c>
      <c r="P10" s="82">
        <v>1</v>
      </c>
      <c r="Q10" s="82"/>
      <c r="R10" s="82"/>
      <c r="S10" s="82"/>
      <c r="T10" s="82"/>
      <c r="U10" s="82"/>
      <c r="V10" s="82"/>
      <c r="W10" s="82"/>
      <c r="X10" s="82">
        <v>1</v>
      </c>
      <c r="Y10" s="82">
        <v>1</v>
      </c>
      <c r="Z10" s="89">
        <f t="shared" si="1"/>
        <v>3</v>
      </c>
      <c r="AA10" s="89">
        <f t="shared" si="2"/>
        <v>1</v>
      </c>
      <c r="AB10" s="67">
        <f t="shared" si="3"/>
        <v>4</v>
      </c>
      <c r="AC10" s="124"/>
      <c r="AD10" s="68">
        <f t="shared" si="0"/>
        <v>4</v>
      </c>
      <c r="AE10" s="52">
        <v>32</v>
      </c>
    </row>
    <row r="11" spans="1:31" x14ac:dyDescent="0.2">
      <c r="A11" s="2" t="s">
        <v>129</v>
      </c>
      <c r="B11" s="58"/>
      <c r="C11" s="58">
        <v>1</v>
      </c>
      <c r="D11" s="58">
        <v>1</v>
      </c>
      <c r="E11" s="58">
        <v>1</v>
      </c>
      <c r="F11" s="58"/>
      <c r="G11" s="58"/>
      <c r="H11" s="58"/>
      <c r="I11" s="58"/>
      <c r="J11" s="58"/>
      <c r="K11" s="58"/>
      <c r="L11" s="58"/>
      <c r="M11" s="58"/>
      <c r="N11" s="82">
        <v>1</v>
      </c>
      <c r="O11" s="82"/>
      <c r="P11" s="82">
        <v>1</v>
      </c>
      <c r="Q11" s="82">
        <v>1</v>
      </c>
      <c r="R11" s="82"/>
      <c r="S11" s="82"/>
      <c r="T11" s="82"/>
      <c r="U11" s="82"/>
      <c r="V11" s="82"/>
      <c r="W11" s="82"/>
      <c r="X11" s="82"/>
      <c r="Y11" s="82">
        <v>1</v>
      </c>
      <c r="Z11" s="89">
        <f t="shared" si="1"/>
        <v>0</v>
      </c>
      <c r="AA11" s="89">
        <f t="shared" si="2"/>
        <v>3</v>
      </c>
      <c r="AB11" s="67">
        <f t="shared" si="3"/>
        <v>3</v>
      </c>
      <c r="AC11" s="124"/>
      <c r="AD11" s="68">
        <f t="shared" si="0"/>
        <v>3</v>
      </c>
      <c r="AE11" s="52">
        <v>22</v>
      </c>
    </row>
    <row r="12" spans="1:31" x14ac:dyDescent="0.2">
      <c r="A12" s="2" t="s">
        <v>130</v>
      </c>
      <c r="B12" s="58"/>
      <c r="C12" s="58"/>
      <c r="D12" s="58">
        <v>1</v>
      </c>
      <c r="E12" s="58">
        <v>1</v>
      </c>
      <c r="F12" s="58">
        <v>1</v>
      </c>
      <c r="G12" s="58"/>
      <c r="H12" s="58"/>
      <c r="I12" s="58"/>
      <c r="J12" s="58"/>
      <c r="K12" s="58"/>
      <c r="L12" s="58"/>
      <c r="M12" s="58"/>
      <c r="N12" s="82">
        <v>1</v>
      </c>
      <c r="O12" s="82">
        <v>1</v>
      </c>
      <c r="P12" s="82"/>
      <c r="Q12" s="82">
        <v>1</v>
      </c>
      <c r="R12" s="82">
        <v>1</v>
      </c>
      <c r="S12" s="82"/>
      <c r="T12" s="82"/>
      <c r="U12" s="82"/>
      <c r="V12" s="82"/>
      <c r="W12" s="82"/>
      <c r="X12" s="82"/>
      <c r="Y12" s="82"/>
      <c r="Z12" s="89">
        <f t="shared" si="1"/>
        <v>1</v>
      </c>
      <c r="AA12" s="89">
        <f t="shared" si="2"/>
        <v>5</v>
      </c>
      <c r="AB12" s="67">
        <f t="shared" si="3"/>
        <v>6</v>
      </c>
      <c r="AC12" s="124"/>
      <c r="AD12" s="68">
        <f t="shared" si="0"/>
        <v>6</v>
      </c>
      <c r="AE12" s="52">
        <v>56</v>
      </c>
    </row>
    <row r="13" spans="1:31" x14ac:dyDescent="0.2">
      <c r="A13" s="2" t="s">
        <v>131</v>
      </c>
      <c r="B13" s="59"/>
      <c r="C13" s="58"/>
      <c r="D13" s="58"/>
      <c r="E13" s="58">
        <v>1</v>
      </c>
      <c r="F13" s="58">
        <v>1</v>
      </c>
      <c r="G13" s="58">
        <v>1</v>
      </c>
      <c r="H13" s="58"/>
      <c r="I13" s="58"/>
      <c r="J13" s="58"/>
      <c r="K13" s="58"/>
      <c r="L13" s="58"/>
      <c r="M13" s="58"/>
      <c r="N13" s="83"/>
      <c r="O13" s="82">
        <v>1</v>
      </c>
      <c r="P13" s="82">
        <v>1</v>
      </c>
      <c r="Q13" s="82"/>
      <c r="R13" s="82">
        <v>1</v>
      </c>
      <c r="S13" s="82">
        <v>1</v>
      </c>
      <c r="T13" s="82"/>
      <c r="U13" s="82"/>
      <c r="V13" s="82"/>
      <c r="W13" s="82"/>
      <c r="X13" s="82"/>
      <c r="Y13" s="82"/>
      <c r="Z13" s="89">
        <f t="shared" si="1"/>
        <v>3</v>
      </c>
      <c r="AA13" s="89">
        <f t="shared" si="2"/>
        <v>5</v>
      </c>
      <c r="AB13" s="67">
        <f t="shared" si="3"/>
        <v>8</v>
      </c>
      <c r="AC13" s="124"/>
      <c r="AD13" s="68">
        <f t="shared" si="0"/>
        <v>8</v>
      </c>
      <c r="AE13" s="52">
        <v>75</v>
      </c>
    </row>
    <row r="14" spans="1:31" x14ac:dyDescent="0.2">
      <c r="A14" s="2" t="s">
        <v>132</v>
      </c>
      <c r="B14" s="58"/>
      <c r="C14" s="59"/>
      <c r="D14" s="58"/>
      <c r="E14" s="58"/>
      <c r="F14" s="58">
        <v>1</v>
      </c>
      <c r="G14" s="58">
        <v>1</v>
      </c>
      <c r="H14" s="58">
        <v>1</v>
      </c>
      <c r="I14" s="58"/>
      <c r="J14" s="58"/>
      <c r="K14" s="58"/>
      <c r="L14" s="58"/>
      <c r="M14" s="58"/>
      <c r="N14" s="82"/>
      <c r="O14" s="83"/>
      <c r="P14" s="82">
        <v>1</v>
      </c>
      <c r="Q14" s="82">
        <v>1</v>
      </c>
      <c r="R14" s="82"/>
      <c r="S14" s="82">
        <v>1</v>
      </c>
      <c r="T14" s="82">
        <v>1</v>
      </c>
      <c r="U14" s="82"/>
      <c r="V14" s="82"/>
      <c r="W14" s="82"/>
      <c r="X14" s="82"/>
      <c r="Y14" s="82"/>
      <c r="Z14" s="89">
        <f t="shared" si="1"/>
        <v>4</v>
      </c>
      <c r="AA14" s="89">
        <f t="shared" si="2"/>
        <v>5</v>
      </c>
      <c r="AB14" s="67">
        <f t="shared" si="3"/>
        <v>9</v>
      </c>
      <c r="AC14" s="124"/>
      <c r="AD14" s="68">
        <f t="shared" si="0"/>
        <v>9</v>
      </c>
      <c r="AE14" s="52">
        <v>83</v>
      </c>
    </row>
    <row r="15" spans="1:31" x14ac:dyDescent="0.2">
      <c r="A15" s="2" t="s">
        <v>136</v>
      </c>
      <c r="B15" s="58"/>
      <c r="C15" s="58"/>
      <c r="D15" s="59"/>
      <c r="E15" s="58"/>
      <c r="F15" s="58"/>
      <c r="G15" s="58">
        <v>1</v>
      </c>
      <c r="H15" s="58">
        <v>1</v>
      </c>
      <c r="I15" s="58">
        <v>1</v>
      </c>
      <c r="J15" s="58"/>
      <c r="K15" s="58"/>
      <c r="L15" s="58"/>
      <c r="M15" s="58"/>
      <c r="N15" s="82"/>
      <c r="O15" s="82"/>
      <c r="P15" s="83"/>
      <c r="Q15" s="82">
        <v>1</v>
      </c>
      <c r="R15" s="82">
        <v>1</v>
      </c>
      <c r="S15" s="82"/>
      <c r="T15" s="82">
        <v>1</v>
      </c>
      <c r="U15" s="82">
        <v>1</v>
      </c>
      <c r="V15" s="82"/>
      <c r="W15" s="82"/>
      <c r="X15" s="82"/>
      <c r="Y15" s="82"/>
      <c r="Z15" s="89">
        <f t="shared" si="1"/>
        <v>3</v>
      </c>
      <c r="AA15" s="89">
        <f t="shared" si="2"/>
        <v>4</v>
      </c>
      <c r="AB15" s="67">
        <f t="shared" si="3"/>
        <v>7</v>
      </c>
      <c r="AC15" s="124"/>
      <c r="AD15" s="68">
        <f t="shared" si="0"/>
        <v>7</v>
      </c>
      <c r="AE15" s="52">
        <v>68</v>
      </c>
    </row>
    <row r="16" spans="1:31" x14ac:dyDescent="0.2">
      <c r="A16" s="2" t="s">
        <v>133</v>
      </c>
      <c r="B16" s="58"/>
      <c r="C16" s="58"/>
      <c r="D16" s="58"/>
      <c r="E16" s="59"/>
      <c r="F16" s="58"/>
      <c r="G16" s="58"/>
      <c r="H16" s="58">
        <v>1</v>
      </c>
      <c r="I16" s="58">
        <v>1</v>
      </c>
      <c r="J16" s="58">
        <v>1</v>
      </c>
      <c r="K16" s="58"/>
      <c r="L16" s="58"/>
      <c r="M16" s="58"/>
      <c r="N16" s="82"/>
      <c r="O16" s="82"/>
      <c r="P16" s="82"/>
      <c r="Q16" s="83"/>
      <c r="R16" s="82">
        <v>1</v>
      </c>
      <c r="S16" s="82">
        <v>1</v>
      </c>
      <c r="T16" s="82"/>
      <c r="U16" s="82">
        <v>1</v>
      </c>
      <c r="V16" s="82">
        <v>1</v>
      </c>
      <c r="W16" s="82"/>
      <c r="X16" s="82"/>
      <c r="Y16" s="82"/>
      <c r="Z16" s="89">
        <f t="shared" si="1"/>
        <v>1</v>
      </c>
      <c r="AA16" s="89">
        <f t="shared" si="2"/>
        <v>5</v>
      </c>
      <c r="AB16" s="67">
        <f t="shared" si="3"/>
        <v>6</v>
      </c>
      <c r="AC16" s="124"/>
      <c r="AD16" s="68">
        <f t="shared" si="0"/>
        <v>6</v>
      </c>
      <c r="AE16" s="52">
        <v>52</v>
      </c>
    </row>
    <row r="17" spans="1:31" x14ac:dyDescent="0.2">
      <c r="A17" s="2" t="s">
        <v>137</v>
      </c>
      <c r="B17" s="58"/>
      <c r="C17" s="58"/>
      <c r="D17" s="58"/>
      <c r="E17" s="58"/>
      <c r="F17" s="59"/>
      <c r="G17" s="58"/>
      <c r="H17" s="58"/>
      <c r="I17" s="58">
        <v>1</v>
      </c>
      <c r="J17" s="58">
        <v>1</v>
      </c>
      <c r="K17" s="58">
        <v>1</v>
      </c>
      <c r="L17" s="58"/>
      <c r="M17" s="58"/>
      <c r="N17" s="82"/>
      <c r="O17" s="82"/>
      <c r="P17" s="82"/>
      <c r="Q17" s="82"/>
      <c r="R17" s="79"/>
      <c r="S17" s="82">
        <v>1</v>
      </c>
      <c r="T17" s="82">
        <v>1</v>
      </c>
      <c r="U17" s="82"/>
      <c r="V17" s="82">
        <v>1</v>
      </c>
      <c r="W17" s="82">
        <v>1</v>
      </c>
      <c r="X17" s="82"/>
      <c r="Y17" s="82"/>
      <c r="Z17" s="89">
        <f t="shared" si="1"/>
        <v>0</v>
      </c>
      <c r="AA17" s="89">
        <f t="shared" si="2"/>
        <v>5</v>
      </c>
      <c r="AB17" s="67">
        <f t="shared" si="3"/>
        <v>5</v>
      </c>
      <c r="AC17" s="124"/>
      <c r="AD17" s="68">
        <f t="shared" si="0"/>
        <v>5</v>
      </c>
      <c r="AE17" s="52">
        <v>41</v>
      </c>
    </row>
    <row r="18" spans="1:31" x14ac:dyDescent="0.2">
      <c r="A18" s="2" t="s">
        <v>134</v>
      </c>
      <c r="B18" s="58"/>
      <c r="C18" s="58"/>
      <c r="D18" s="58"/>
      <c r="E18" s="58"/>
      <c r="F18" s="58"/>
      <c r="G18" s="59"/>
      <c r="H18" s="58"/>
      <c r="I18" s="58"/>
      <c r="J18" s="58">
        <v>1</v>
      </c>
      <c r="K18" s="58">
        <v>1</v>
      </c>
      <c r="L18" s="58">
        <v>1</v>
      </c>
      <c r="M18" s="58"/>
      <c r="N18" s="82"/>
      <c r="O18" s="82"/>
      <c r="P18" s="82"/>
      <c r="Q18" s="82"/>
      <c r="R18" s="82"/>
      <c r="S18" s="79"/>
      <c r="T18" s="82">
        <v>1</v>
      </c>
      <c r="U18" s="82">
        <v>1</v>
      </c>
      <c r="V18" s="82"/>
      <c r="W18" s="82">
        <v>1</v>
      </c>
      <c r="X18" s="82">
        <v>1</v>
      </c>
      <c r="Y18" s="82"/>
      <c r="Z18" s="89">
        <f t="shared" si="1"/>
        <v>0</v>
      </c>
      <c r="AA18" s="89">
        <f t="shared" si="2"/>
        <v>3</v>
      </c>
      <c r="AB18" s="67">
        <f t="shared" si="3"/>
        <v>3</v>
      </c>
      <c r="AC18" s="124"/>
      <c r="AD18" s="68">
        <f t="shared" si="0"/>
        <v>3</v>
      </c>
      <c r="AE18" s="52">
        <v>23</v>
      </c>
    </row>
    <row r="19" spans="1:31" ht="17" thickBot="1" x14ac:dyDescent="0.25">
      <c r="A19" s="2" t="s">
        <v>135</v>
      </c>
      <c r="B19" s="58"/>
      <c r="C19" s="58"/>
      <c r="D19" s="58"/>
      <c r="E19" s="58"/>
      <c r="F19" s="58"/>
      <c r="G19" s="58"/>
      <c r="H19" s="59"/>
      <c r="I19" s="58"/>
      <c r="J19" s="58"/>
      <c r="K19" s="58">
        <v>1</v>
      </c>
      <c r="L19" s="58">
        <v>1</v>
      </c>
      <c r="M19" s="58">
        <v>1</v>
      </c>
      <c r="N19" s="82"/>
      <c r="O19" s="82"/>
      <c r="P19" s="82"/>
      <c r="Q19" s="82"/>
      <c r="R19" s="82"/>
      <c r="S19" s="82"/>
      <c r="T19" s="79"/>
      <c r="U19" s="82">
        <v>1</v>
      </c>
      <c r="V19" s="82">
        <v>1</v>
      </c>
      <c r="W19" s="82"/>
      <c r="X19" s="82">
        <v>1</v>
      </c>
      <c r="Y19" s="82">
        <v>1</v>
      </c>
      <c r="Z19" s="92">
        <f t="shared" si="1"/>
        <v>1</v>
      </c>
      <c r="AA19" s="92">
        <f t="shared" si="2"/>
        <v>1</v>
      </c>
      <c r="AB19" s="48">
        <f t="shared" si="3"/>
        <v>2</v>
      </c>
      <c r="AC19" s="125"/>
      <c r="AD19" s="69">
        <f t="shared" si="0"/>
        <v>2</v>
      </c>
      <c r="AE19" s="53">
        <v>15</v>
      </c>
    </row>
    <row r="21" spans="1:31" x14ac:dyDescent="0.2">
      <c r="A21" s="72" t="s">
        <v>187</v>
      </c>
      <c r="B21" s="72" t="s">
        <v>188</v>
      </c>
      <c r="C21" s="2" t="s">
        <v>184</v>
      </c>
      <c r="D21" s="2" t="s">
        <v>185</v>
      </c>
    </row>
    <row r="22" spans="1:31" x14ac:dyDescent="0.2">
      <c r="A22" s="88">
        <v>6</v>
      </c>
      <c r="B22" s="89">
        <f>SUM(B4:M4)</f>
        <v>8</v>
      </c>
      <c r="C22" s="89">
        <v>17</v>
      </c>
      <c r="D22" s="91">
        <f>A22*B22*C22</f>
        <v>816</v>
      </c>
      <c r="E22" s="71"/>
      <c r="F22" s="71"/>
      <c r="G22" s="71"/>
      <c r="H22" s="71"/>
      <c r="I22" s="71"/>
      <c r="J22" s="71"/>
      <c r="K22" s="71"/>
      <c r="L22" s="71"/>
      <c r="M22" s="71"/>
    </row>
    <row r="23" spans="1:31" x14ac:dyDescent="0.2">
      <c r="A23" s="90">
        <v>8</v>
      </c>
      <c r="B23" s="89">
        <f>SUM(N4:Y4)</f>
        <v>11</v>
      </c>
      <c r="C23" s="89">
        <v>15</v>
      </c>
      <c r="D23" s="91">
        <f>C23*A23*B23</f>
        <v>1320</v>
      </c>
    </row>
    <row r="24" spans="1:31" ht="17" thickBot="1" x14ac:dyDescent="0.25">
      <c r="A24" s="16" t="s">
        <v>186</v>
      </c>
      <c r="B24" s="85">
        <f>SUM(B22,B23)</f>
        <v>19</v>
      </c>
      <c r="C24" s="86"/>
      <c r="D24" s="87">
        <f>SUM(D22:D23)</f>
        <v>2136</v>
      </c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</row>
    <row r="25" spans="1:31" ht="17" thickTop="1" x14ac:dyDescent="0.2"/>
  </sheetData>
  <mergeCells count="4">
    <mergeCell ref="AB6:AD6"/>
    <mergeCell ref="AC7:AC19"/>
    <mergeCell ref="B2:Y2"/>
    <mergeCell ref="B7:Y7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Sensitivity Report Q1</vt:lpstr>
      <vt:lpstr>Q2 - 6hr</vt:lpstr>
      <vt:lpstr>Q2 - 8hr</vt:lpstr>
      <vt:lpstr>Q2 - both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2022-11-30T19:41:59Z</dcterms:created>
  <dcterms:modified xsi:type="dcterms:W3CDTF">2022-12-02T17:29:53Z</dcterms:modified>
</cp:coreProperties>
</file>