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eam" sheetId="1" r:id="rId4"/>
  </sheets>
  <definedNames/>
  <calcPr/>
</workbook>
</file>

<file path=xl/sharedStrings.xml><?xml version="1.0" encoding="utf-8"?>
<sst xmlns="http://schemas.openxmlformats.org/spreadsheetml/2006/main" count="272" uniqueCount="143">
  <si>
    <t>Det spøger i Haslev</t>
  </si>
  <si>
    <t>Total Spots</t>
  </si>
  <si>
    <t>Available</t>
  </si>
  <si>
    <t>Reserved/Deployed</t>
  </si>
  <si>
    <t>% Complete</t>
  </si>
  <si>
    <t>Row</t>
  </si>
  <si>
    <t>Col</t>
  </si>
  <si>
    <t>Latitude</t>
  </si>
  <si>
    <t>Longitude</t>
  </si>
  <si>
    <t>Munzee</t>
  </si>
  <si>
    <t>Username</t>
  </si>
  <si>
    <t>URL</t>
  </si>
  <si>
    <t>Comments</t>
  </si>
  <si>
    <t>Night Vision Goggles</t>
  </si>
  <si>
    <t>https://www.munzee.com/m/Norballe/14977/</t>
  </si>
  <si>
    <t>https://www.munzee.com/m/GeodudeDK/13286/</t>
  </si>
  <si>
    <t>https://www.munzee.com/m/l33t/1523/</t>
  </si>
  <si>
    <t>https://www.munzee.com/m/Norballe/15016/</t>
  </si>
  <si>
    <t>https://www.munzee.com/m/Roeddk/2040/</t>
  </si>
  <si>
    <t>https://www.munzee.com/m/l33t/1535/</t>
  </si>
  <si>
    <t>https://www.munzee.com/m/Norballe/15025/</t>
  </si>
  <si>
    <t>https://www.munzee.com/m/Roeddk/1949/</t>
  </si>
  <si>
    <t>https://www.munzee.com/m/Cyberdude/2338/</t>
  </si>
  <si>
    <t>https://www.munzee.com/m/Chartox/2116/</t>
  </si>
  <si>
    <t>https://www.munzee.com/m/FizzleWizzle/4813/</t>
  </si>
  <si>
    <t>Deployes 3/10-22</t>
  </si>
  <si>
    <t>https://www.munzee.com/m/Cyberdude/2225/</t>
  </si>
  <si>
    <t>https://www.munzee.com/m/Chartox/2226/</t>
  </si>
  <si>
    <t>https://www.munzee.com/m/FizzleWizzle/4739/</t>
  </si>
  <si>
    <t>https://www.munzee.com/m/Cyberdude/2192/</t>
  </si>
  <si>
    <t>https://www.munzee.com/m/Chartox/2237/</t>
  </si>
  <si>
    <t>https://www.munzee.com/m/Snille/11102/</t>
  </si>
  <si>
    <t>https://www.munzee.com/m/FizzleWizzle/4679/</t>
  </si>
  <si>
    <t>https://www.munzee.com/m/LunaVega/1620/</t>
  </si>
  <si>
    <t>https://www.munzee.com/m/Snille/11247/</t>
  </si>
  <si>
    <t>https://www.munzee.com/m/Hakini/3110/</t>
  </si>
  <si>
    <t>https://www.munzee.com/m/LunaVega/1619/</t>
  </si>
  <si>
    <t>https://www.munzee.com/m/Snille/11343/</t>
  </si>
  <si>
    <t>https://www.munzee.com/m/Hakini/3183/</t>
  </si>
  <si>
    <t>https://www.munzee.com/m/LunaVega/1602/</t>
  </si>
  <si>
    <t>https://www.munzee.com/m/Snille/11786/</t>
  </si>
  <si>
    <t>https://www.munzee.com/m/Hakini/3189/</t>
  </si>
  <si>
    <t>POI Virtual Garden</t>
  </si>
  <si>
    <t>https://www.munzee.com/m/Norballe/25738/</t>
  </si>
  <si>
    <t>https://www.munzee.com/m/Norballe/15347/</t>
  </si>
  <si>
    <t>https://www.munzee.com/m/GeodudeDK/13410/</t>
  </si>
  <si>
    <t>https://www.munzee.com/m/l33t/1560/</t>
  </si>
  <si>
    <t>https://www.munzee.com/m/Norballe/15485/</t>
  </si>
  <si>
    <t>https://www.munzee.com/m/Norballe/15530/</t>
  </si>
  <si>
    <t>https://www.munzee.com/m/Roeddk/1756/</t>
  </si>
  <si>
    <t>https://www.munzee.com/m/l33t/1607/</t>
  </si>
  <si>
    <t>https://www.munzee.com/m/GeodudeDK/13726/</t>
  </si>
  <si>
    <t>https://www.munzee.com/m/Roeddk/1732/</t>
  </si>
  <si>
    <t>https://www.munzee.com/m/Chartox/2255/</t>
  </si>
  <si>
    <t>https://www.munzee.com/m/Cyberdude/2190/</t>
  </si>
  <si>
    <t>https://www.munzee.com/m/Chartox/2238/</t>
  </si>
  <si>
    <t>https://www.munzee.com/m/LunaVega/1578/</t>
  </si>
  <si>
    <t>https://www.munzee.com/m/Snille/12109/</t>
  </si>
  <si>
    <t>https://www.munzee.com/m/l33t/1657/</t>
  </si>
  <si>
    <t>https://www.munzee.com/m/Cyberdude/2339/</t>
  </si>
  <si>
    <t>https://www.munzee.com/m/Snille/12128/</t>
  </si>
  <si>
    <t>https://www.munzee.com/m/Hakini/3192/</t>
  </si>
  <si>
    <t>https://www.munzee.com/m/Norballe/15852/</t>
  </si>
  <si>
    <t>https://www.munzee.com/m/Norballe/16398/</t>
  </si>
  <si>
    <t>https://www.munzee.com/m/GeodudeDK/13730/</t>
  </si>
  <si>
    <t>https://www.munzee.com/m/Chartox/2263/</t>
  </si>
  <si>
    <t>https://www.munzee.com/m/Norballe/17045/</t>
  </si>
  <si>
    <t>https://www.munzee.com/m/Norballe/17793/</t>
  </si>
  <si>
    <t>https://www.munzee.com/m/l33t/1661/</t>
  </si>
  <si>
    <t>https://www.munzee.com/m/Cyberdude/2148/</t>
  </si>
  <si>
    <t>https://www.munzee.com/m/Chartox/2275/</t>
  </si>
  <si>
    <t>https://www.munzee.com/m/Hakini/3203/</t>
  </si>
  <si>
    <t>https://www.munzee.com/m/Geojunior/1526/</t>
  </si>
  <si>
    <t>https://www.munzee.com/m/l33t/1705/</t>
  </si>
  <si>
    <t>https://www.munzee.com/m/Hakini/3242/</t>
  </si>
  <si>
    <t>https://www.munzee.com/m/l33t/1706/</t>
  </si>
  <si>
    <t>https://www.munzee.com/m/Snille/12130/</t>
  </si>
  <si>
    <t>https://www.munzee.com/m/Hakini/3303/</t>
  </si>
  <si>
    <t>https://www.munzee.com/m/Snille/12166/</t>
  </si>
  <si>
    <t>https://www.munzee.com/m/l33t/1739/</t>
  </si>
  <si>
    <t>https://www.munzee.com/m/damgaard/9783/</t>
  </si>
  <si>
    <t>https://www.munzee.com/m/Snille/12271/</t>
  </si>
  <si>
    <t>https://www.munzee.com/m/Cyberdude/2345/</t>
  </si>
  <si>
    <t>https://www.munzee.com/m/Snille/12389/</t>
  </si>
  <si>
    <t>https://www.munzee.com/m/Norballe/17855/</t>
  </si>
  <si>
    <t>https://www.munzee.com/m/Norballe/17909/</t>
  </si>
  <si>
    <t>https://www.munzee.com/m/Norballe/18368/</t>
  </si>
  <si>
    <t>https://www.munzee.com/m/l33t/1822/</t>
  </si>
  <si>
    <t>https://www.munzee.com/m/Cyberdude/2434/</t>
  </si>
  <si>
    <t>https://www.munzee.com/m/l33t/1851/</t>
  </si>
  <si>
    <t>https://www.munzee.com/m/Chartox/2320/</t>
  </si>
  <si>
    <t>https://www.munzee.com/m/Snille/12432/</t>
  </si>
  <si>
    <t>https://www.munzee.com/m/Hakini/3310/</t>
  </si>
  <si>
    <t>https://www.munzee.com/m/Hakini/3339/W48UN4/</t>
  </si>
  <si>
    <t>https://www.munzee.com/m/Snille/12972/</t>
  </si>
  <si>
    <t>https://www.munzee.com/m/Norballe/18558/</t>
  </si>
  <si>
    <t>https://www.munzee.com/m/FizzleWizzle/5338/</t>
  </si>
  <si>
    <t>https://www.munzee.com/m/Geojunior/1542/</t>
  </si>
  <si>
    <t>https://www.munzee.com/m/Snille/13510/</t>
  </si>
  <si>
    <t>https://www.munzee.com/m/Norballe/18900/</t>
  </si>
  <si>
    <t>https://www.munzee.com/m/Hakini/3352/</t>
  </si>
  <si>
    <t>https://www.munzee.com/m/FizzleWizzle/5280/</t>
  </si>
  <si>
    <t>https://www.munzee.com/m/damgaard/9754/</t>
  </si>
  <si>
    <t>https://www.munzee.com/m/Norballe/18906/</t>
  </si>
  <si>
    <t>https://www.munzee.com/m/damgaard/9672/</t>
  </si>
  <si>
    <t>https://www.munzee.com/m/BentM/1797/</t>
  </si>
  <si>
    <t>https://www.munzee.com/m/rubaek/5826/</t>
  </si>
  <si>
    <t>https://www.munzee.com/m/BentM/1747/</t>
  </si>
  <si>
    <t>https://www.munzee.com/m/KillerSnail/15896/</t>
  </si>
  <si>
    <t>https://www.munzee.com/m/BentM/1787/</t>
  </si>
  <si>
    <t>https://www.munzee.com/m/Snille/13820/</t>
  </si>
  <si>
    <t>https://www.munzee.com/m/Hakini/3400/</t>
  </si>
  <si>
    <t>https://www.munzee.com/m/Norballe/18980/</t>
  </si>
  <si>
    <t>https://www.munzee.com/m/FizzleWizzle/5168/</t>
  </si>
  <si>
    <t>https://www.munzee.com/m/PizzaSnail/3600/</t>
  </si>
  <si>
    <t>https://www.munzee.com/m/Norballe/19409/</t>
  </si>
  <si>
    <t>https://www.munzee.com/m/Hakini/3559/</t>
  </si>
  <si>
    <t>https://www.munzee.com/m/Snille/13918/</t>
  </si>
  <si>
    <t>https://www.munzee.com/m/FizzleWizzle/5110/</t>
  </si>
  <si>
    <t>https://www.munzee.com/m/PizzaSnail/3554/</t>
  </si>
  <si>
    <t>https://www.munzee.com/m/KillerSnail/16802/</t>
  </si>
  <si>
    <t>https://www.munzee.com/m/Snille/14284/</t>
  </si>
  <si>
    <t>https://www.munzee.com/m/FizzleWizzle/5053/</t>
  </si>
  <si>
    <t>https://www.munzee.com/m/Einstein3400/21/</t>
  </si>
  <si>
    <t>https://www.munzee.com/m/BentM/1742/</t>
  </si>
  <si>
    <t>https://www.munzee.com/m/Hakini/3644/</t>
  </si>
  <si>
    <t>https://www.munzee.com/m/BentM/1726/</t>
  </si>
  <si>
    <t>https://www.munzee.com/m/rubaek/5742/</t>
  </si>
  <si>
    <t>https://www.munzee.com/m/KillerSnail/16528/</t>
  </si>
  <si>
    <t>https://www.munzee.com/m/Norballe/19676/</t>
  </si>
  <si>
    <t>https://www.munzee.com/m/Norballe/19686/</t>
  </si>
  <si>
    <t>https://www.munzee.com/m/Norballe/19724/</t>
  </si>
  <si>
    <t>https://www.munzee.com/m/Snille/14541/</t>
  </si>
  <si>
    <t>https://www.munzee.com/m/FizzleWizzle/4898/</t>
  </si>
  <si>
    <t>https://www.munzee.com/m/FizzleWizzle/4868/</t>
  </si>
  <si>
    <t>https://www.munzee.com/m/Snille/14897/</t>
  </si>
  <si>
    <t>https://www.munzee.com/m/Hakini/3746/</t>
  </si>
  <si>
    <t>https://www.munzee.com/m/rubaek/5691/</t>
  </si>
  <si>
    <t>https://www.munzee.com/m/Hakini/3821/</t>
  </si>
  <si>
    <t>https://www.munzee.com/m/KillerSnail/16194/</t>
  </si>
  <si>
    <t>https://www.munzee.com/m/BentM/1746/</t>
  </si>
  <si>
    <t>https://www.munzee.com/m/Norballe/19793/</t>
  </si>
  <si>
    <t>https://www.munzee.com/m/damgaard/9616/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</si>
</sst>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8.0"/>
      <color rgb="FF000000"/>
      <name val="Arial"/>
    </font>
    <font>
      <color theme="1"/>
      <name val="Arial"/>
    </font>
    <font/>
    <font>
      <color rgb="FFFFFFFF"/>
      <name val="Arial"/>
      <scheme val="minor"/>
    </font>
    <font>
      <color rgb="FFFFFFFF"/>
      <name val="Arial"/>
    </font>
    <font>
      <color theme="1"/>
      <name val="Arial"/>
      <scheme val="minor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1155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2" fontId="2" numFmtId="49" xfId="0" applyAlignment="1" applyBorder="1" applyFill="1" applyFont="1" applyNumberFormat="1">
      <alignment horizontal="center" readingOrder="0" vertical="bottom"/>
    </xf>
    <xf borderId="2" fillId="0" fontId="3" numFmtId="0" xfId="0" applyBorder="1" applyFont="1"/>
    <xf borderId="3" fillId="2" fontId="2" numFmtId="49" xfId="0" applyAlignment="1" applyBorder="1" applyFont="1" applyNumberFormat="1">
      <alignment horizontal="right" vertical="bottom"/>
    </xf>
    <xf borderId="0" fillId="0" fontId="4" numFmtId="0" xfId="0" applyFont="1"/>
    <xf borderId="1" fillId="2" fontId="2" numFmtId="49" xfId="0" applyAlignment="1" applyBorder="1" applyFont="1" applyNumberFormat="1">
      <alignment horizontal="center" vertical="bottom"/>
    </xf>
    <xf borderId="3" fillId="2" fontId="2" numFmtId="10" xfId="0" applyAlignment="1" applyBorder="1" applyFont="1" applyNumberFormat="1">
      <alignment horizontal="right" vertical="bottom"/>
    </xf>
    <xf borderId="0" fillId="0" fontId="5" numFmtId="0" xfId="0" applyAlignment="1" applyFont="1">
      <alignment vertical="bottom"/>
    </xf>
    <xf borderId="4" fillId="3" fontId="5" numFmtId="0" xfId="0" applyAlignment="1" applyBorder="1" applyFill="1" applyFont="1">
      <alignment vertical="bottom"/>
    </xf>
    <xf borderId="5" fillId="3" fontId="5" numFmtId="0" xfId="0" applyAlignment="1" applyBorder="1" applyFont="1">
      <alignment vertical="bottom"/>
    </xf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7" fillId="0" fontId="6" numFmtId="0" xfId="0" applyAlignment="1" applyBorder="1" applyFont="1">
      <alignment readingOrder="0"/>
    </xf>
    <xf borderId="8" fillId="0" fontId="6" numFmtId="0" xfId="0" applyAlignment="1" applyBorder="1" applyFont="1">
      <alignment readingOrder="0"/>
    </xf>
    <xf borderId="8" fillId="4" fontId="2" numFmtId="0" xfId="0" applyAlignment="1" applyBorder="1" applyFill="1" applyFont="1">
      <alignment vertical="bottom"/>
    </xf>
    <xf borderId="8" fillId="0" fontId="7" numFmtId="0" xfId="0" applyAlignment="1" applyBorder="1" applyFont="1">
      <alignment readingOrder="0" vertical="bottom"/>
    </xf>
    <xf borderId="9" fillId="0" fontId="6" numFmtId="0" xfId="0" applyAlignment="1" applyBorder="1" applyFont="1">
      <alignment readingOrder="0"/>
    </xf>
    <xf borderId="0" fillId="0" fontId="6" numFmtId="0" xfId="0" applyFont="1"/>
    <xf borderId="0" fillId="0" fontId="8" numFmtId="0" xfId="0" applyFont="1"/>
    <xf borderId="10" fillId="0" fontId="6" numFmtId="0" xfId="0" applyAlignment="1" applyBorder="1" applyFont="1">
      <alignment readingOrder="0"/>
    </xf>
    <xf borderId="11" fillId="0" fontId="6" numFmtId="0" xfId="0" applyAlignment="1" applyBorder="1" applyFont="1">
      <alignment readingOrder="0"/>
    </xf>
    <xf borderId="11" fillId="4" fontId="2" numFmtId="0" xfId="0" applyAlignment="1" applyBorder="1" applyFont="1">
      <alignment vertical="bottom"/>
    </xf>
    <xf borderId="11" fillId="0" fontId="9" numFmtId="0" xfId="0" applyAlignment="1" applyBorder="1" applyFont="1">
      <alignment readingOrder="0" vertical="bottom"/>
    </xf>
    <xf borderId="12" fillId="0" fontId="6" numFmtId="0" xfId="0" applyAlignment="1" applyBorder="1" applyFont="1">
      <alignment readingOrder="0"/>
    </xf>
    <xf borderId="11" fillId="0" fontId="10" numFmtId="0" xfId="0" applyAlignment="1" applyBorder="1" applyFont="1">
      <alignment readingOrder="0" vertical="bottom"/>
    </xf>
    <xf borderId="11" fillId="0" fontId="11" numFmtId="0" xfId="0" applyAlignment="1" applyBorder="1" applyFont="1">
      <alignment readingOrder="0"/>
    </xf>
    <xf borderId="12" fillId="0" fontId="2" numFmtId="0" xfId="0" applyAlignment="1" applyBorder="1" applyFont="1">
      <alignment readingOrder="0" vertical="bottom"/>
    </xf>
    <xf borderId="11" fillId="0" fontId="12" numFmtId="0" xfId="0" applyAlignment="1" applyBorder="1" applyFont="1">
      <alignment readingOrder="0"/>
    </xf>
    <xf borderId="11" fillId="0" fontId="13" numFmtId="0" xfId="0" applyAlignment="1" applyBorder="1" applyFont="1">
      <alignment readingOrder="0"/>
    </xf>
    <xf borderId="11" fillId="0" fontId="14" numFmtId="0" xfId="0" applyAlignment="1" applyBorder="1" applyFont="1">
      <alignment readingOrder="0"/>
    </xf>
    <xf borderId="11" fillId="0" fontId="15" numFmtId="0" xfId="0" applyAlignment="1" applyBorder="1" applyFont="1">
      <alignment readingOrder="0"/>
    </xf>
    <xf borderId="12" fillId="0" fontId="6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14" fillId="0" fontId="6" numFmtId="0" xfId="0" applyAlignment="1" applyBorder="1" applyFont="1">
      <alignment readingOrder="0"/>
    </xf>
    <xf borderId="14" fillId="4" fontId="2" numFmtId="0" xfId="0" applyAlignment="1" applyBorder="1" applyFont="1">
      <alignment vertical="bottom"/>
    </xf>
    <xf borderId="14" fillId="0" fontId="16" numFmtId="0" xfId="0" applyAlignment="1" applyBorder="1" applyFont="1">
      <alignment readingOrder="0"/>
    </xf>
    <xf borderId="15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28575</xdr:rowOff>
    </xdr:from>
    <xdr:ext cx="2200275" cy="263842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unzee.com" TargetMode="External"/><Relationship Id="rId190" Type="http://schemas.openxmlformats.org/officeDocument/2006/relationships/hyperlink" Target="http://www.munzee.com" TargetMode="External"/><Relationship Id="rId42" Type="http://schemas.openxmlformats.org/officeDocument/2006/relationships/hyperlink" Target="http://www.munzee.com" TargetMode="External"/><Relationship Id="rId41" Type="http://schemas.openxmlformats.org/officeDocument/2006/relationships/hyperlink" Target="https://www.munzee.com/m/Hakini/3110/" TargetMode="External"/><Relationship Id="rId44" Type="http://schemas.openxmlformats.org/officeDocument/2006/relationships/hyperlink" Target="http://www.munzee.com" TargetMode="External"/><Relationship Id="rId194" Type="http://schemas.openxmlformats.org/officeDocument/2006/relationships/hyperlink" Target="http://www.munzee.com" TargetMode="External"/><Relationship Id="rId43" Type="http://schemas.openxmlformats.org/officeDocument/2006/relationships/hyperlink" Target="https://www.munzee.com/m/LunaVega/1619/" TargetMode="External"/><Relationship Id="rId193" Type="http://schemas.openxmlformats.org/officeDocument/2006/relationships/hyperlink" Target="https://www.munzee.com/m/Norballe/18980/" TargetMode="External"/><Relationship Id="rId46" Type="http://schemas.openxmlformats.org/officeDocument/2006/relationships/hyperlink" Target="http://www.munzee.com" TargetMode="External"/><Relationship Id="rId192" Type="http://schemas.openxmlformats.org/officeDocument/2006/relationships/hyperlink" Target="http://www.munzee.com" TargetMode="External"/><Relationship Id="rId45" Type="http://schemas.openxmlformats.org/officeDocument/2006/relationships/hyperlink" Target="https://www.munzee.com/m/Snille/11343/" TargetMode="External"/><Relationship Id="rId191" Type="http://schemas.openxmlformats.org/officeDocument/2006/relationships/hyperlink" Target="https://www.munzee.com/m/Hakini/3400/" TargetMode="External"/><Relationship Id="rId48" Type="http://schemas.openxmlformats.org/officeDocument/2006/relationships/hyperlink" Target="http://www.munzee.com" TargetMode="External"/><Relationship Id="rId187" Type="http://schemas.openxmlformats.org/officeDocument/2006/relationships/hyperlink" Target="https://www.munzee.com/m/BentM/1787/" TargetMode="External"/><Relationship Id="rId47" Type="http://schemas.openxmlformats.org/officeDocument/2006/relationships/hyperlink" Target="https://www.munzee.com/m/Hakini/3183/" TargetMode="External"/><Relationship Id="rId186" Type="http://schemas.openxmlformats.org/officeDocument/2006/relationships/hyperlink" Target="http://www.munzee.com" TargetMode="External"/><Relationship Id="rId185" Type="http://schemas.openxmlformats.org/officeDocument/2006/relationships/hyperlink" Target="https://www.munzee.com/m/KillerSnail/15896/" TargetMode="External"/><Relationship Id="rId49" Type="http://schemas.openxmlformats.org/officeDocument/2006/relationships/hyperlink" Target="https://www.munzee.com/m/LunaVega/1602/" TargetMode="External"/><Relationship Id="rId184" Type="http://schemas.openxmlformats.org/officeDocument/2006/relationships/hyperlink" Target="http://www.munzee.com" TargetMode="External"/><Relationship Id="rId189" Type="http://schemas.openxmlformats.org/officeDocument/2006/relationships/hyperlink" Target="https://www.munzee.com/m/Snille/13820/" TargetMode="External"/><Relationship Id="rId188" Type="http://schemas.openxmlformats.org/officeDocument/2006/relationships/hyperlink" Target="http://www.munzee.com" TargetMode="External"/><Relationship Id="rId31" Type="http://schemas.openxmlformats.org/officeDocument/2006/relationships/hyperlink" Target="https://www.munzee.com/m/Chartox/2237/" TargetMode="External"/><Relationship Id="rId30" Type="http://schemas.openxmlformats.org/officeDocument/2006/relationships/hyperlink" Target="http://www.munzee.com" TargetMode="External"/><Relationship Id="rId33" Type="http://schemas.openxmlformats.org/officeDocument/2006/relationships/hyperlink" Target="https://www.munzee.com/m/Snille/11102/" TargetMode="External"/><Relationship Id="rId183" Type="http://schemas.openxmlformats.org/officeDocument/2006/relationships/hyperlink" Target="https://www.munzee.com/m/BentM/1747/" TargetMode="External"/><Relationship Id="rId32" Type="http://schemas.openxmlformats.org/officeDocument/2006/relationships/hyperlink" Target="http://www.munzee.com" TargetMode="External"/><Relationship Id="rId182" Type="http://schemas.openxmlformats.org/officeDocument/2006/relationships/hyperlink" Target="http://www.munzee.com" TargetMode="External"/><Relationship Id="rId35" Type="http://schemas.openxmlformats.org/officeDocument/2006/relationships/hyperlink" Target="https://www.munzee.com/m/FizzleWizzle/4679/" TargetMode="External"/><Relationship Id="rId181" Type="http://schemas.openxmlformats.org/officeDocument/2006/relationships/hyperlink" Target="https://www.munzee.com/m/rubaek/5826/" TargetMode="External"/><Relationship Id="rId34" Type="http://schemas.openxmlformats.org/officeDocument/2006/relationships/hyperlink" Target="http://www.munzee.com" TargetMode="External"/><Relationship Id="rId180" Type="http://schemas.openxmlformats.org/officeDocument/2006/relationships/hyperlink" Target="http://www.munzee.com" TargetMode="External"/><Relationship Id="rId37" Type="http://schemas.openxmlformats.org/officeDocument/2006/relationships/hyperlink" Target="https://www.munzee.com/m/LunaVega/1620/" TargetMode="External"/><Relationship Id="rId176" Type="http://schemas.openxmlformats.org/officeDocument/2006/relationships/hyperlink" Target="http://www.munzee.com" TargetMode="External"/><Relationship Id="rId36" Type="http://schemas.openxmlformats.org/officeDocument/2006/relationships/hyperlink" Target="http://www.munzee.com" TargetMode="External"/><Relationship Id="rId175" Type="http://schemas.openxmlformats.org/officeDocument/2006/relationships/hyperlink" Target="https://www.munzee.com/m/Norballe/18906/" TargetMode="External"/><Relationship Id="rId39" Type="http://schemas.openxmlformats.org/officeDocument/2006/relationships/hyperlink" Target="https://www.munzee.com/m/Snille/11247/" TargetMode="External"/><Relationship Id="rId174" Type="http://schemas.openxmlformats.org/officeDocument/2006/relationships/hyperlink" Target="http://www.munzee.com" TargetMode="External"/><Relationship Id="rId38" Type="http://schemas.openxmlformats.org/officeDocument/2006/relationships/hyperlink" Target="http://www.munzee.com" TargetMode="External"/><Relationship Id="rId173" Type="http://schemas.openxmlformats.org/officeDocument/2006/relationships/hyperlink" Target="https://www.munzee.com/m/damgaard/9754/" TargetMode="External"/><Relationship Id="rId179" Type="http://schemas.openxmlformats.org/officeDocument/2006/relationships/hyperlink" Target="https://www.munzee.com/m/BentM/1797/" TargetMode="External"/><Relationship Id="rId178" Type="http://schemas.openxmlformats.org/officeDocument/2006/relationships/hyperlink" Target="http://www.munzee.com" TargetMode="External"/><Relationship Id="rId177" Type="http://schemas.openxmlformats.org/officeDocument/2006/relationships/hyperlink" Target="https://www.munzee.com/m/damgaard/9672/" TargetMode="External"/><Relationship Id="rId20" Type="http://schemas.openxmlformats.org/officeDocument/2006/relationships/hyperlink" Target="http://www.munzee.com" TargetMode="External"/><Relationship Id="rId22" Type="http://schemas.openxmlformats.org/officeDocument/2006/relationships/hyperlink" Target="http://www.munzee.com" TargetMode="External"/><Relationship Id="rId21" Type="http://schemas.openxmlformats.org/officeDocument/2006/relationships/hyperlink" Target="https://www.munzee.com/m/FizzleWizzle/4813/" TargetMode="External"/><Relationship Id="rId24" Type="http://schemas.openxmlformats.org/officeDocument/2006/relationships/hyperlink" Target="http://www.munzee.com" TargetMode="External"/><Relationship Id="rId23" Type="http://schemas.openxmlformats.org/officeDocument/2006/relationships/hyperlink" Target="https://www.munzee.com/m/Cyberdude/2225/" TargetMode="External"/><Relationship Id="rId26" Type="http://schemas.openxmlformats.org/officeDocument/2006/relationships/hyperlink" Target="http://www.munzee.com" TargetMode="External"/><Relationship Id="rId25" Type="http://schemas.openxmlformats.org/officeDocument/2006/relationships/hyperlink" Target="https://www.munzee.com/m/Chartox/2226/" TargetMode="External"/><Relationship Id="rId28" Type="http://schemas.openxmlformats.org/officeDocument/2006/relationships/hyperlink" Target="http://www.munzee.com" TargetMode="External"/><Relationship Id="rId27" Type="http://schemas.openxmlformats.org/officeDocument/2006/relationships/hyperlink" Target="https://www.munzee.com/m/FizzleWizzle/4739/" TargetMode="External"/><Relationship Id="rId29" Type="http://schemas.openxmlformats.org/officeDocument/2006/relationships/hyperlink" Target="https://www.munzee.com/m/Cyberdude/2192/" TargetMode="External"/><Relationship Id="rId11" Type="http://schemas.openxmlformats.org/officeDocument/2006/relationships/hyperlink" Target="https://www.munzee.com/m/l33t/1535/" TargetMode="External"/><Relationship Id="rId10" Type="http://schemas.openxmlformats.org/officeDocument/2006/relationships/hyperlink" Target="http://www.munzee.com" TargetMode="External"/><Relationship Id="rId13" Type="http://schemas.openxmlformats.org/officeDocument/2006/relationships/hyperlink" Target="https://www.munzee.com/m/Norballe/15025/" TargetMode="External"/><Relationship Id="rId12" Type="http://schemas.openxmlformats.org/officeDocument/2006/relationships/hyperlink" Target="http://www.munzee.com" TargetMode="External"/><Relationship Id="rId15" Type="http://schemas.openxmlformats.org/officeDocument/2006/relationships/hyperlink" Target="https://www.munzee.com/m/Roeddk/1949/" TargetMode="External"/><Relationship Id="rId198" Type="http://schemas.openxmlformats.org/officeDocument/2006/relationships/hyperlink" Target="http://www.munzee.com" TargetMode="External"/><Relationship Id="rId14" Type="http://schemas.openxmlformats.org/officeDocument/2006/relationships/hyperlink" Target="http://www.munzee.com" TargetMode="External"/><Relationship Id="rId197" Type="http://schemas.openxmlformats.org/officeDocument/2006/relationships/hyperlink" Target="https://www.munzee.com/m/PizzaSnail/3600/" TargetMode="External"/><Relationship Id="rId17" Type="http://schemas.openxmlformats.org/officeDocument/2006/relationships/hyperlink" Target="https://www.munzee.com/m/Cyberdude/2338/" TargetMode="External"/><Relationship Id="rId196" Type="http://schemas.openxmlformats.org/officeDocument/2006/relationships/hyperlink" Target="http://www.munzee.com" TargetMode="External"/><Relationship Id="rId16" Type="http://schemas.openxmlformats.org/officeDocument/2006/relationships/hyperlink" Target="http://www.munzee.com" TargetMode="External"/><Relationship Id="rId195" Type="http://schemas.openxmlformats.org/officeDocument/2006/relationships/hyperlink" Target="https://www.munzee.com/m/FizzleWizzle/5168/" TargetMode="External"/><Relationship Id="rId19" Type="http://schemas.openxmlformats.org/officeDocument/2006/relationships/hyperlink" Target="https://www.munzee.com/m/Chartox/2116/" TargetMode="External"/><Relationship Id="rId18" Type="http://schemas.openxmlformats.org/officeDocument/2006/relationships/hyperlink" Target="http://www.munzee.com" TargetMode="External"/><Relationship Id="rId199" Type="http://schemas.openxmlformats.org/officeDocument/2006/relationships/hyperlink" Target="https://www.munzee.com/m/Norballe/19409/" TargetMode="External"/><Relationship Id="rId84" Type="http://schemas.openxmlformats.org/officeDocument/2006/relationships/hyperlink" Target="http://www.munzee.com" TargetMode="External"/><Relationship Id="rId83" Type="http://schemas.openxmlformats.org/officeDocument/2006/relationships/hyperlink" Target="https://www.munzee.com/m/Snille/12109/" TargetMode="External"/><Relationship Id="rId86" Type="http://schemas.openxmlformats.org/officeDocument/2006/relationships/hyperlink" Target="http://www.munzee.com" TargetMode="External"/><Relationship Id="rId85" Type="http://schemas.openxmlformats.org/officeDocument/2006/relationships/hyperlink" Target="https://www.munzee.com/m/l33t/1657/" TargetMode="External"/><Relationship Id="rId88" Type="http://schemas.openxmlformats.org/officeDocument/2006/relationships/hyperlink" Target="http://www.munzee.com" TargetMode="External"/><Relationship Id="rId150" Type="http://schemas.openxmlformats.org/officeDocument/2006/relationships/hyperlink" Target="http://www.munzee.com" TargetMode="External"/><Relationship Id="rId87" Type="http://schemas.openxmlformats.org/officeDocument/2006/relationships/hyperlink" Target="https://www.munzee.com/m/Cyberdude/2339/" TargetMode="External"/><Relationship Id="rId89" Type="http://schemas.openxmlformats.org/officeDocument/2006/relationships/hyperlink" Target="https://www.munzee.com/m/Snille/12128/" TargetMode="External"/><Relationship Id="rId80" Type="http://schemas.openxmlformats.org/officeDocument/2006/relationships/hyperlink" Target="http://www.munzee.com" TargetMode="External"/><Relationship Id="rId82" Type="http://schemas.openxmlformats.org/officeDocument/2006/relationships/hyperlink" Target="http://www.munzee.com" TargetMode="External"/><Relationship Id="rId81" Type="http://schemas.openxmlformats.org/officeDocument/2006/relationships/hyperlink" Target="https://www.munzee.com/m/LunaVega/1578/" TargetMode="External"/><Relationship Id="rId1" Type="http://schemas.openxmlformats.org/officeDocument/2006/relationships/hyperlink" Target="https://www.munzee.com/m/Norballe/14977/" TargetMode="External"/><Relationship Id="rId2" Type="http://schemas.openxmlformats.org/officeDocument/2006/relationships/hyperlink" Target="http://www.munzee.com" TargetMode="External"/><Relationship Id="rId3" Type="http://schemas.openxmlformats.org/officeDocument/2006/relationships/hyperlink" Target="https://www.munzee.com/m/GeodudeDK/13286/" TargetMode="External"/><Relationship Id="rId149" Type="http://schemas.openxmlformats.org/officeDocument/2006/relationships/hyperlink" Target="https://www.munzee.com/m/Chartox/2320/" TargetMode="External"/><Relationship Id="rId4" Type="http://schemas.openxmlformats.org/officeDocument/2006/relationships/hyperlink" Target="http://www.munzee.com" TargetMode="External"/><Relationship Id="rId148" Type="http://schemas.openxmlformats.org/officeDocument/2006/relationships/hyperlink" Target="http://www.munzee.com" TargetMode="External"/><Relationship Id="rId9" Type="http://schemas.openxmlformats.org/officeDocument/2006/relationships/hyperlink" Target="https://www.munzee.com/m/Roeddk/2040/" TargetMode="External"/><Relationship Id="rId143" Type="http://schemas.openxmlformats.org/officeDocument/2006/relationships/hyperlink" Target="https://www.munzee.com/m/l33t/1822/" TargetMode="External"/><Relationship Id="rId142" Type="http://schemas.openxmlformats.org/officeDocument/2006/relationships/hyperlink" Target="http://www.munzee.com" TargetMode="External"/><Relationship Id="rId141" Type="http://schemas.openxmlformats.org/officeDocument/2006/relationships/hyperlink" Target="https://www.munzee.com/m/Norballe/18368/" TargetMode="External"/><Relationship Id="rId140" Type="http://schemas.openxmlformats.org/officeDocument/2006/relationships/hyperlink" Target="http://www.munzee.com" TargetMode="External"/><Relationship Id="rId5" Type="http://schemas.openxmlformats.org/officeDocument/2006/relationships/hyperlink" Target="https://www.munzee.com/m/l33t/1523/" TargetMode="External"/><Relationship Id="rId147" Type="http://schemas.openxmlformats.org/officeDocument/2006/relationships/hyperlink" Target="https://www.munzee.com/m/l33t/1851/" TargetMode="External"/><Relationship Id="rId6" Type="http://schemas.openxmlformats.org/officeDocument/2006/relationships/hyperlink" Target="http://www.munzee.com" TargetMode="External"/><Relationship Id="rId146" Type="http://schemas.openxmlformats.org/officeDocument/2006/relationships/hyperlink" Target="http://www.munzee.com" TargetMode="External"/><Relationship Id="rId7" Type="http://schemas.openxmlformats.org/officeDocument/2006/relationships/hyperlink" Target="https://www.munzee.com/m/Norballe/15016/" TargetMode="External"/><Relationship Id="rId145" Type="http://schemas.openxmlformats.org/officeDocument/2006/relationships/hyperlink" Target="https://www.munzee.com/m/Cyberdude/2434/" TargetMode="External"/><Relationship Id="rId8" Type="http://schemas.openxmlformats.org/officeDocument/2006/relationships/hyperlink" Target="http://www.munzee.com" TargetMode="External"/><Relationship Id="rId144" Type="http://schemas.openxmlformats.org/officeDocument/2006/relationships/hyperlink" Target="http://www.munzee.com" TargetMode="External"/><Relationship Id="rId73" Type="http://schemas.openxmlformats.org/officeDocument/2006/relationships/hyperlink" Target="https://www.munzee.com/m/Roeddk/1732/" TargetMode="External"/><Relationship Id="rId72" Type="http://schemas.openxmlformats.org/officeDocument/2006/relationships/hyperlink" Target="http://www.munzee.com" TargetMode="External"/><Relationship Id="rId75" Type="http://schemas.openxmlformats.org/officeDocument/2006/relationships/hyperlink" Target="https://www.munzee.com/m/Chartox/2255/" TargetMode="External"/><Relationship Id="rId74" Type="http://schemas.openxmlformats.org/officeDocument/2006/relationships/hyperlink" Target="http://www.munzee.com" TargetMode="External"/><Relationship Id="rId77" Type="http://schemas.openxmlformats.org/officeDocument/2006/relationships/hyperlink" Target="https://www.munzee.com/m/Cyberdude/2190/" TargetMode="External"/><Relationship Id="rId76" Type="http://schemas.openxmlformats.org/officeDocument/2006/relationships/hyperlink" Target="http://www.munzee.com" TargetMode="External"/><Relationship Id="rId79" Type="http://schemas.openxmlformats.org/officeDocument/2006/relationships/hyperlink" Target="https://www.munzee.com/m/Chartox/2238/" TargetMode="External"/><Relationship Id="rId78" Type="http://schemas.openxmlformats.org/officeDocument/2006/relationships/hyperlink" Target="http://www.munzee.com" TargetMode="External"/><Relationship Id="rId71" Type="http://schemas.openxmlformats.org/officeDocument/2006/relationships/hyperlink" Target="https://www.munzee.com/m/GeodudeDK/13726/" TargetMode="External"/><Relationship Id="rId70" Type="http://schemas.openxmlformats.org/officeDocument/2006/relationships/hyperlink" Target="http://www.munzee.com" TargetMode="External"/><Relationship Id="rId139" Type="http://schemas.openxmlformats.org/officeDocument/2006/relationships/hyperlink" Target="https://www.munzee.com/m/Norballe/17909/" TargetMode="External"/><Relationship Id="rId138" Type="http://schemas.openxmlformats.org/officeDocument/2006/relationships/hyperlink" Target="http://www.munzee.com" TargetMode="External"/><Relationship Id="rId137" Type="http://schemas.openxmlformats.org/officeDocument/2006/relationships/hyperlink" Target="https://www.munzee.com/m/Norballe/17855/" TargetMode="External"/><Relationship Id="rId132" Type="http://schemas.openxmlformats.org/officeDocument/2006/relationships/hyperlink" Target="http://www.munzee.com" TargetMode="External"/><Relationship Id="rId253" Type="http://schemas.openxmlformats.org/officeDocument/2006/relationships/hyperlink" Target="https://www.munzee.com/m/damgaard/9616/" TargetMode="External"/><Relationship Id="rId131" Type="http://schemas.openxmlformats.org/officeDocument/2006/relationships/hyperlink" Target="https://www.munzee.com/m/Snille/12271/" TargetMode="External"/><Relationship Id="rId252" Type="http://schemas.openxmlformats.org/officeDocument/2006/relationships/hyperlink" Target="http://www.munzee.com" TargetMode="External"/><Relationship Id="rId130" Type="http://schemas.openxmlformats.org/officeDocument/2006/relationships/hyperlink" Target="http://www.munzee.com" TargetMode="External"/><Relationship Id="rId251" Type="http://schemas.openxmlformats.org/officeDocument/2006/relationships/hyperlink" Target="https://www.munzee.com/m/Norballe/19793/" TargetMode="External"/><Relationship Id="rId250" Type="http://schemas.openxmlformats.org/officeDocument/2006/relationships/hyperlink" Target="http://www.munzee.com" TargetMode="External"/><Relationship Id="rId136" Type="http://schemas.openxmlformats.org/officeDocument/2006/relationships/hyperlink" Target="http://www.munzee.com" TargetMode="External"/><Relationship Id="rId135" Type="http://schemas.openxmlformats.org/officeDocument/2006/relationships/hyperlink" Target="https://www.munzee.com/m/Snille/12389/" TargetMode="External"/><Relationship Id="rId134" Type="http://schemas.openxmlformats.org/officeDocument/2006/relationships/hyperlink" Target="http://www.munzee.com" TargetMode="External"/><Relationship Id="rId255" Type="http://schemas.openxmlformats.org/officeDocument/2006/relationships/drawing" Target="../drawings/drawing1.xml"/><Relationship Id="rId133" Type="http://schemas.openxmlformats.org/officeDocument/2006/relationships/hyperlink" Target="https://www.munzee.com/m/Cyberdude/2345/" TargetMode="External"/><Relationship Id="rId254" Type="http://schemas.openxmlformats.org/officeDocument/2006/relationships/hyperlink" Target="http://www.munzee.com" TargetMode="External"/><Relationship Id="rId62" Type="http://schemas.openxmlformats.org/officeDocument/2006/relationships/hyperlink" Target="http://www.munzee.com" TargetMode="External"/><Relationship Id="rId61" Type="http://schemas.openxmlformats.org/officeDocument/2006/relationships/hyperlink" Target="https://www.munzee.com/m/l33t/1560/" TargetMode="External"/><Relationship Id="rId64" Type="http://schemas.openxmlformats.org/officeDocument/2006/relationships/hyperlink" Target="http://www.munzee.com" TargetMode="External"/><Relationship Id="rId63" Type="http://schemas.openxmlformats.org/officeDocument/2006/relationships/hyperlink" Target="https://www.munzee.com/m/Norballe/15485/" TargetMode="External"/><Relationship Id="rId66" Type="http://schemas.openxmlformats.org/officeDocument/2006/relationships/hyperlink" Target="http://www.munzee.com" TargetMode="External"/><Relationship Id="rId172" Type="http://schemas.openxmlformats.org/officeDocument/2006/relationships/hyperlink" Target="http://www.munzee.com" TargetMode="External"/><Relationship Id="rId65" Type="http://schemas.openxmlformats.org/officeDocument/2006/relationships/hyperlink" Target="https://www.munzee.com/m/Norballe/15530/" TargetMode="External"/><Relationship Id="rId171" Type="http://schemas.openxmlformats.org/officeDocument/2006/relationships/hyperlink" Target="https://www.munzee.com/m/FizzleWizzle/5280/" TargetMode="External"/><Relationship Id="rId68" Type="http://schemas.openxmlformats.org/officeDocument/2006/relationships/hyperlink" Target="http://www.munzee.com" TargetMode="External"/><Relationship Id="rId170" Type="http://schemas.openxmlformats.org/officeDocument/2006/relationships/hyperlink" Target="http://www.munzee.com" TargetMode="External"/><Relationship Id="rId67" Type="http://schemas.openxmlformats.org/officeDocument/2006/relationships/hyperlink" Target="https://www.munzee.com/m/Roeddk/1756/" TargetMode="External"/><Relationship Id="rId60" Type="http://schemas.openxmlformats.org/officeDocument/2006/relationships/hyperlink" Target="http://www.munzee.com" TargetMode="External"/><Relationship Id="rId165" Type="http://schemas.openxmlformats.org/officeDocument/2006/relationships/hyperlink" Target="https://www.munzee.com/m/Snille/13510/" TargetMode="External"/><Relationship Id="rId69" Type="http://schemas.openxmlformats.org/officeDocument/2006/relationships/hyperlink" Target="https://www.munzee.com/m/l33t/1607/" TargetMode="External"/><Relationship Id="rId164" Type="http://schemas.openxmlformats.org/officeDocument/2006/relationships/hyperlink" Target="http://www.munzee.com" TargetMode="External"/><Relationship Id="rId163" Type="http://schemas.openxmlformats.org/officeDocument/2006/relationships/hyperlink" Target="https://www.munzee.com/m/Geojunior/1542/" TargetMode="External"/><Relationship Id="rId162" Type="http://schemas.openxmlformats.org/officeDocument/2006/relationships/hyperlink" Target="http://www.munzee.com" TargetMode="External"/><Relationship Id="rId169" Type="http://schemas.openxmlformats.org/officeDocument/2006/relationships/hyperlink" Target="https://www.munzee.com/m/Hakini/3352/" TargetMode="External"/><Relationship Id="rId168" Type="http://schemas.openxmlformats.org/officeDocument/2006/relationships/hyperlink" Target="http://www.munzee.com" TargetMode="External"/><Relationship Id="rId167" Type="http://schemas.openxmlformats.org/officeDocument/2006/relationships/hyperlink" Target="https://www.munzee.com/m/Norballe/18900/" TargetMode="External"/><Relationship Id="rId166" Type="http://schemas.openxmlformats.org/officeDocument/2006/relationships/hyperlink" Target="http://www.munzee.com" TargetMode="External"/><Relationship Id="rId51" Type="http://schemas.openxmlformats.org/officeDocument/2006/relationships/hyperlink" Target="https://www.munzee.com/m/Snille/11786/" TargetMode="External"/><Relationship Id="rId50" Type="http://schemas.openxmlformats.org/officeDocument/2006/relationships/hyperlink" Target="http://www.munzee.com" TargetMode="External"/><Relationship Id="rId53" Type="http://schemas.openxmlformats.org/officeDocument/2006/relationships/hyperlink" Target="https://www.munzee.com/m/Hakini/3189/" TargetMode="External"/><Relationship Id="rId52" Type="http://schemas.openxmlformats.org/officeDocument/2006/relationships/hyperlink" Target="http://www.munzee.com" TargetMode="External"/><Relationship Id="rId55" Type="http://schemas.openxmlformats.org/officeDocument/2006/relationships/hyperlink" Target="https://www.munzee.com/m/Norballe/25738/" TargetMode="External"/><Relationship Id="rId161" Type="http://schemas.openxmlformats.org/officeDocument/2006/relationships/hyperlink" Target="https://www.munzee.com/m/FizzleWizzle/5338/" TargetMode="External"/><Relationship Id="rId54" Type="http://schemas.openxmlformats.org/officeDocument/2006/relationships/hyperlink" Target="http://www.munzee.com" TargetMode="External"/><Relationship Id="rId160" Type="http://schemas.openxmlformats.org/officeDocument/2006/relationships/hyperlink" Target="http://www.munzee.com" TargetMode="External"/><Relationship Id="rId57" Type="http://schemas.openxmlformats.org/officeDocument/2006/relationships/hyperlink" Target="https://www.munzee.com/m/Norballe/15347/" TargetMode="External"/><Relationship Id="rId56" Type="http://schemas.openxmlformats.org/officeDocument/2006/relationships/hyperlink" Target="http://www.munzee.com" TargetMode="External"/><Relationship Id="rId159" Type="http://schemas.openxmlformats.org/officeDocument/2006/relationships/hyperlink" Target="https://www.munzee.com/m/Norballe/18558/" TargetMode="External"/><Relationship Id="rId59" Type="http://schemas.openxmlformats.org/officeDocument/2006/relationships/hyperlink" Target="https://www.munzee.com/m/GeodudeDK/13410/" TargetMode="External"/><Relationship Id="rId154" Type="http://schemas.openxmlformats.org/officeDocument/2006/relationships/hyperlink" Target="http://www.munzee.com" TargetMode="External"/><Relationship Id="rId58" Type="http://schemas.openxmlformats.org/officeDocument/2006/relationships/hyperlink" Target="http://www.munzee.com" TargetMode="External"/><Relationship Id="rId153" Type="http://schemas.openxmlformats.org/officeDocument/2006/relationships/hyperlink" Target="https://www.munzee.com/m/Hakini/3310/" TargetMode="External"/><Relationship Id="rId152" Type="http://schemas.openxmlformats.org/officeDocument/2006/relationships/hyperlink" Target="http://www.munzee.com" TargetMode="External"/><Relationship Id="rId151" Type="http://schemas.openxmlformats.org/officeDocument/2006/relationships/hyperlink" Target="https://www.munzee.com/m/Snille/12432/" TargetMode="External"/><Relationship Id="rId158" Type="http://schemas.openxmlformats.org/officeDocument/2006/relationships/hyperlink" Target="http://www.munzee.com" TargetMode="External"/><Relationship Id="rId157" Type="http://schemas.openxmlformats.org/officeDocument/2006/relationships/hyperlink" Target="https://www.munzee.com/m/Snille/12972/" TargetMode="External"/><Relationship Id="rId156" Type="http://schemas.openxmlformats.org/officeDocument/2006/relationships/hyperlink" Target="http://www.munzee.com" TargetMode="External"/><Relationship Id="rId155" Type="http://schemas.openxmlformats.org/officeDocument/2006/relationships/hyperlink" Target="https://www.munzee.com/m/Hakini/3339/W48UN4/" TargetMode="External"/><Relationship Id="rId107" Type="http://schemas.openxmlformats.org/officeDocument/2006/relationships/hyperlink" Target="https://www.munzee.com/m/Cyberdude/2148/" TargetMode="External"/><Relationship Id="rId228" Type="http://schemas.openxmlformats.org/officeDocument/2006/relationships/hyperlink" Target="http://www.munzee.com" TargetMode="External"/><Relationship Id="rId106" Type="http://schemas.openxmlformats.org/officeDocument/2006/relationships/hyperlink" Target="http://www.munzee.com" TargetMode="External"/><Relationship Id="rId227" Type="http://schemas.openxmlformats.org/officeDocument/2006/relationships/hyperlink" Target="https://www.munzee.com/m/Norballe/19676/" TargetMode="External"/><Relationship Id="rId105" Type="http://schemas.openxmlformats.org/officeDocument/2006/relationships/hyperlink" Target="https://www.munzee.com/m/l33t/1661/" TargetMode="External"/><Relationship Id="rId226" Type="http://schemas.openxmlformats.org/officeDocument/2006/relationships/hyperlink" Target="http://www.munzee.com" TargetMode="External"/><Relationship Id="rId104" Type="http://schemas.openxmlformats.org/officeDocument/2006/relationships/hyperlink" Target="http://www.munzee.com" TargetMode="External"/><Relationship Id="rId225" Type="http://schemas.openxmlformats.org/officeDocument/2006/relationships/hyperlink" Target="https://www.munzee.com/m/KillerSnail/16528/" TargetMode="External"/><Relationship Id="rId109" Type="http://schemas.openxmlformats.org/officeDocument/2006/relationships/hyperlink" Target="https://www.munzee.com/m/Chartox/2275/" TargetMode="External"/><Relationship Id="rId108" Type="http://schemas.openxmlformats.org/officeDocument/2006/relationships/hyperlink" Target="http://www.munzee.com" TargetMode="External"/><Relationship Id="rId229" Type="http://schemas.openxmlformats.org/officeDocument/2006/relationships/hyperlink" Target="https://www.munzee.com/m/Norballe/19686/" TargetMode="External"/><Relationship Id="rId220" Type="http://schemas.openxmlformats.org/officeDocument/2006/relationships/hyperlink" Target="http://www.munzee.com" TargetMode="External"/><Relationship Id="rId103" Type="http://schemas.openxmlformats.org/officeDocument/2006/relationships/hyperlink" Target="https://www.munzee.com/m/Norballe/17793/" TargetMode="External"/><Relationship Id="rId224" Type="http://schemas.openxmlformats.org/officeDocument/2006/relationships/hyperlink" Target="http://www.munzee.com" TargetMode="External"/><Relationship Id="rId102" Type="http://schemas.openxmlformats.org/officeDocument/2006/relationships/hyperlink" Target="http://www.munzee.com" TargetMode="External"/><Relationship Id="rId223" Type="http://schemas.openxmlformats.org/officeDocument/2006/relationships/hyperlink" Target="https://www.munzee.com/m/rubaek/5742/" TargetMode="External"/><Relationship Id="rId101" Type="http://schemas.openxmlformats.org/officeDocument/2006/relationships/hyperlink" Target="https://www.munzee.com/m/Norballe/17045/" TargetMode="External"/><Relationship Id="rId222" Type="http://schemas.openxmlformats.org/officeDocument/2006/relationships/hyperlink" Target="http://www.munzee.com" TargetMode="External"/><Relationship Id="rId100" Type="http://schemas.openxmlformats.org/officeDocument/2006/relationships/hyperlink" Target="http://www.munzee.com" TargetMode="External"/><Relationship Id="rId221" Type="http://schemas.openxmlformats.org/officeDocument/2006/relationships/hyperlink" Target="https://www.munzee.com/m/BentM/1726/" TargetMode="External"/><Relationship Id="rId217" Type="http://schemas.openxmlformats.org/officeDocument/2006/relationships/hyperlink" Target="https://www.munzee.com/m/BentM/1742/" TargetMode="External"/><Relationship Id="rId216" Type="http://schemas.openxmlformats.org/officeDocument/2006/relationships/hyperlink" Target="http://www.munzee.com" TargetMode="External"/><Relationship Id="rId215" Type="http://schemas.openxmlformats.org/officeDocument/2006/relationships/hyperlink" Target="https://www.munzee.com/m/Einstein3400/21/" TargetMode="External"/><Relationship Id="rId214" Type="http://schemas.openxmlformats.org/officeDocument/2006/relationships/hyperlink" Target="http://www.munzee.com" TargetMode="External"/><Relationship Id="rId219" Type="http://schemas.openxmlformats.org/officeDocument/2006/relationships/hyperlink" Target="https://www.munzee.com/m/Hakini/3644/" TargetMode="External"/><Relationship Id="rId218" Type="http://schemas.openxmlformats.org/officeDocument/2006/relationships/hyperlink" Target="http://www.munzee.com" TargetMode="External"/><Relationship Id="rId213" Type="http://schemas.openxmlformats.org/officeDocument/2006/relationships/hyperlink" Target="https://www.munzee.com/m/FizzleWizzle/5053/" TargetMode="External"/><Relationship Id="rId212" Type="http://schemas.openxmlformats.org/officeDocument/2006/relationships/hyperlink" Target="http://www.munzee.com" TargetMode="External"/><Relationship Id="rId211" Type="http://schemas.openxmlformats.org/officeDocument/2006/relationships/hyperlink" Target="https://www.munzee.com/m/Snille/14284/" TargetMode="External"/><Relationship Id="rId210" Type="http://schemas.openxmlformats.org/officeDocument/2006/relationships/hyperlink" Target="http://www.munzee.com" TargetMode="External"/><Relationship Id="rId129" Type="http://schemas.openxmlformats.org/officeDocument/2006/relationships/hyperlink" Target="https://www.munzee.com/m/damgaard/9783/" TargetMode="External"/><Relationship Id="rId128" Type="http://schemas.openxmlformats.org/officeDocument/2006/relationships/hyperlink" Target="http://www.munzee.com" TargetMode="External"/><Relationship Id="rId249" Type="http://schemas.openxmlformats.org/officeDocument/2006/relationships/hyperlink" Target="https://www.munzee.com/m/BentM/1746/" TargetMode="External"/><Relationship Id="rId127" Type="http://schemas.openxmlformats.org/officeDocument/2006/relationships/hyperlink" Target="https://www.munzee.com/m/l33t/1739/" TargetMode="External"/><Relationship Id="rId248" Type="http://schemas.openxmlformats.org/officeDocument/2006/relationships/hyperlink" Target="http://www.munzee.com" TargetMode="External"/><Relationship Id="rId126" Type="http://schemas.openxmlformats.org/officeDocument/2006/relationships/hyperlink" Target="http://www.munzee.com" TargetMode="External"/><Relationship Id="rId247" Type="http://schemas.openxmlformats.org/officeDocument/2006/relationships/hyperlink" Target="https://www.munzee.com/m/KillerSnail/16194/" TargetMode="External"/><Relationship Id="rId121" Type="http://schemas.openxmlformats.org/officeDocument/2006/relationships/hyperlink" Target="https://www.munzee.com/m/Snille/12130/" TargetMode="External"/><Relationship Id="rId242" Type="http://schemas.openxmlformats.org/officeDocument/2006/relationships/hyperlink" Target="http://www.munzee.com" TargetMode="External"/><Relationship Id="rId120" Type="http://schemas.openxmlformats.org/officeDocument/2006/relationships/hyperlink" Target="http://www.munzee.com" TargetMode="External"/><Relationship Id="rId241" Type="http://schemas.openxmlformats.org/officeDocument/2006/relationships/hyperlink" Target="https://www.munzee.com/m/Hakini/3746/" TargetMode="External"/><Relationship Id="rId240" Type="http://schemas.openxmlformats.org/officeDocument/2006/relationships/hyperlink" Target="http://www.munzee.com" TargetMode="External"/><Relationship Id="rId125" Type="http://schemas.openxmlformats.org/officeDocument/2006/relationships/hyperlink" Target="https://www.munzee.com/m/Snille/12166/" TargetMode="External"/><Relationship Id="rId246" Type="http://schemas.openxmlformats.org/officeDocument/2006/relationships/hyperlink" Target="http://www.munzee.com" TargetMode="External"/><Relationship Id="rId124" Type="http://schemas.openxmlformats.org/officeDocument/2006/relationships/hyperlink" Target="http://www.munzee.com" TargetMode="External"/><Relationship Id="rId245" Type="http://schemas.openxmlformats.org/officeDocument/2006/relationships/hyperlink" Target="https://www.munzee.com/m/Hakini/3821/" TargetMode="External"/><Relationship Id="rId123" Type="http://schemas.openxmlformats.org/officeDocument/2006/relationships/hyperlink" Target="https://www.munzee.com/m/Hakini/3303/" TargetMode="External"/><Relationship Id="rId244" Type="http://schemas.openxmlformats.org/officeDocument/2006/relationships/hyperlink" Target="http://www.munzee.com" TargetMode="External"/><Relationship Id="rId122" Type="http://schemas.openxmlformats.org/officeDocument/2006/relationships/hyperlink" Target="http://www.munzee.com" TargetMode="External"/><Relationship Id="rId243" Type="http://schemas.openxmlformats.org/officeDocument/2006/relationships/hyperlink" Target="https://www.munzee.com/m/rubaek/5691/" TargetMode="External"/><Relationship Id="rId95" Type="http://schemas.openxmlformats.org/officeDocument/2006/relationships/hyperlink" Target="https://www.munzee.com/m/Norballe/16398/" TargetMode="External"/><Relationship Id="rId94" Type="http://schemas.openxmlformats.org/officeDocument/2006/relationships/hyperlink" Target="http://www.munzee.com" TargetMode="External"/><Relationship Id="rId97" Type="http://schemas.openxmlformats.org/officeDocument/2006/relationships/hyperlink" Target="https://www.munzee.com/m/GeodudeDK/13730/" TargetMode="External"/><Relationship Id="rId96" Type="http://schemas.openxmlformats.org/officeDocument/2006/relationships/hyperlink" Target="http://www.munzee.com" TargetMode="External"/><Relationship Id="rId99" Type="http://schemas.openxmlformats.org/officeDocument/2006/relationships/hyperlink" Target="https://www.munzee.com/m/Chartox/2263/" TargetMode="External"/><Relationship Id="rId98" Type="http://schemas.openxmlformats.org/officeDocument/2006/relationships/hyperlink" Target="http://www.munzee.com" TargetMode="External"/><Relationship Id="rId91" Type="http://schemas.openxmlformats.org/officeDocument/2006/relationships/hyperlink" Target="https://www.munzee.com/m/Hakini/3192/" TargetMode="External"/><Relationship Id="rId90" Type="http://schemas.openxmlformats.org/officeDocument/2006/relationships/hyperlink" Target="http://www.munzee.com" TargetMode="External"/><Relationship Id="rId93" Type="http://schemas.openxmlformats.org/officeDocument/2006/relationships/hyperlink" Target="https://www.munzee.com/m/Norballe/15852/" TargetMode="External"/><Relationship Id="rId92" Type="http://schemas.openxmlformats.org/officeDocument/2006/relationships/hyperlink" Target="http://www.munzee.com" TargetMode="External"/><Relationship Id="rId118" Type="http://schemas.openxmlformats.org/officeDocument/2006/relationships/hyperlink" Target="http://www.munzee.com" TargetMode="External"/><Relationship Id="rId239" Type="http://schemas.openxmlformats.org/officeDocument/2006/relationships/hyperlink" Target="https://www.munzee.com/m/Snille/14897/" TargetMode="External"/><Relationship Id="rId117" Type="http://schemas.openxmlformats.org/officeDocument/2006/relationships/hyperlink" Target="https://www.munzee.com/m/Hakini/3242/" TargetMode="External"/><Relationship Id="rId238" Type="http://schemas.openxmlformats.org/officeDocument/2006/relationships/hyperlink" Target="http://www.munzee.com" TargetMode="External"/><Relationship Id="rId116" Type="http://schemas.openxmlformats.org/officeDocument/2006/relationships/hyperlink" Target="http://www.munzee.com" TargetMode="External"/><Relationship Id="rId237" Type="http://schemas.openxmlformats.org/officeDocument/2006/relationships/hyperlink" Target="https://www.munzee.com/m/FizzleWizzle/4868/" TargetMode="External"/><Relationship Id="rId115" Type="http://schemas.openxmlformats.org/officeDocument/2006/relationships/hyperlink" Target="https://www.munzee.com/m/l33t/1705/" TargetMode="External"/><Relationship Id="rId236" Type="http://schemas.openxmlformats.org/officeDocument/2006/relationships/hyperlink" Target="http://www.munzee.com" TargetMode="External"/><Relationship Id="rId119" Type="http://schemas.openxmlformats.org/officeDocument/2006/relationships/hyperlink" Target="https://www.munzee.com/m/l33t/1706/" TargetMode="External"/><Relationship Id="rId110" Type="http://schemas.openxmlformats.org/officeDocument/2006/relationships/hyperlink" Target="http://www.munzee.com" TargetMode="External"/><Relationship Id="rId231" Type="http://schemas.openxmlformats.org/officeDocument/2006/relationships/hyperlink" Target="https://www.munzee.com/m/Norballe/19724/" TargetMode="External"/><Relationship Id="rId230" Type="http://schemas.openxmlformats.org/officeDocument/2006/relationships/hyperlink" Target="http://www.munzee.com" TargetMode="External"/><Relationship Id="rId114" Type="http://schemas.openxmlformats.org/officeDocument/2006/relationships/hyperlink" Target="http://www.munzee.com" TargetMode="External"/><Relationship Id="rId235" Type="http://schemas.openxmlformats.org/officeDocument/2006/relationships/hyperlink" Target="https://www.munzee.com/m/FizzleWizzle/4898/" TargetMode="External"/><Relationship Id="rId113" Type="http://schemas.openxmlformats.org/officeDocument/2006/relationships/hyperlink" Target="https://www.munzee.com/m/Geojunior/1526/" TargetMode="External"/><Relationship Id="rId234" Type="http://schemas.openxmlformats.org/officeDocument/2006/relationships/hyperlink" Target="http://www.munzee.com" TargetMode="External"/><Relationship Id="rId112" Type="http://schemas.openxmlformats.org/officeDocument/2006/relationships/hyperlink" Target="http://www.munzee.com" TargetMode="External"/><Relationship Id="rId233" Type="http://schemas.openxmlformats.org/officeDocument/2006/relationships/hyperlink" Target="https://www.munzee.com/m/Snille/14541/" TargetMode="External"/><Relationship Id="rId111" Type="http://schemas.openxmlformats.org/officeDocument/2006/relationships/hyperlink" Target="https://www.munzee.com/m/Hakini/3203/" TargetMode="External"/><Relationship Id="rId232" Type="http://schemas.openxmlformats.org/officeDocument/2006/relationships/hyperlink" Target="http://www.munzee.com" TargetMode="External"/><Relationship Id="rId206" Type="http://schemas.openxmlformats.org/officeDocument/2006/relationships/hyperlink" Target="http://www.munzee.com" TargetMode="External"/><Relationship Id="rId205" Type="http://schemas.openxmlformats.org/officeDocument/2006/relationships/hyperlink" Target="https://www.munzee.com/m/FizzleWizzle/5110/" TargetMode="External"/><Relationship Id="rId204" Type="http://schemas.openxmlformats.org/officeDocument/2006/relationships/hyperlink" Target="http://www.munzee.com" TargetMode="External"/><Relationship Id="rId203" Type="http://schemas.openxmlformats.org/officeDocument/2006/relationships/hyperlink" Target="https://www.munzee.com/m/Snille/13918/" TargetMode="External"/><Relationship Id="rId209" Type="http://schemas.openxmlformats.org/officeDocument/2006/relationships/hyperlink" Target="https://www.munzee.com/m/KillerSnail/16802/" TargetMode="External"/><Relationship Id="rId208" Type="http://schemas.openxmlformats.org/officeDocument/2006/relationships/hyperlink" Target="http://www.munzee.com" TargetMode="External"/><Relationship Id="rId207" Type="http://schemas.openxmlformats.org/officeDocument/2006/relationships/hyperlink" Target="https://www.munzee.com/m/PizzaSnail/3554/" TargetMode="External"/><Relationship Id="rId202" Type="http://schemas.openxmlformats.org/officeDocument/2006/relationships/hyperlink" Target="http://www.munzee.com" TargetMode="External"/><Relationship Id="rId201" Type="http://schemas.openxmlformats.org/officeDocument/2006/relationships/hyperlink" Target="https://www.munzee.com/m/Hakini/3559/" TargetMode="External"/><Relationship Id="rId200" Type="http://schemas.openxmlformats.org/officeDocument/2006/relationships/hyperlink" Target="http://www.munze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2" max="3" width="4.5"/>
    <col customWidth="1" min="6" max="6" width="18.88"/>
    <col customWidth="1" min="7" max="7" width="25.13"/>
    <col customWidth="1" min="8" max="8" width="43.88"/>
    <col customWidth="1" min="9" max="9" width="25.13"/>
    <col hidden="1" min="10" max="26" width="12.63"/>
  </cols>
  <sheetData>
    <row r="1">
      <c r="C1" s="1"/>
    </row>
    <row r="2">
      <c r="C2" s="1" t="s">
        <v>0</v>
      </c>
    </row>
    <row r="4">
      <c r="C4" s="2" t="s">
        <v>1</v>
      </c>
      <c r="D4" s="3"/>
      <c r="E4" s="4">
        <f>COUNTA(F15:F141)</f>
        <v>127</v>
      </c>
    </row>
    <row r="5">
      <c r="C5" s="2" t="s">
        <v>2</v>
      </c>
      <c r="D5" s="3"/>
      <c r="E5" s="4">
        <f>E4-E6</f>
        <v>0</v>
      </c>
      <c r="F5" s="5"/>
    </row>
    <row r="6">
      <c r="C6" s="2" t="s">
        <v>3</v>
      </c>
      <c r="D6" s="3"/>
      <c r="E6" s="4">
        <f>COUNTA(H15:H142)</f>
        <v>127</v>
      </c>
    </row>
    <row r="7">
      <c r="C7" s="6" t="s">
        <v>4</v>
      </c>
      <c r="D7" s="3"/>
      <c r="E7" s="7">
        <f>E6/E4</f>
        <v>1</v>
      </c>
    </row>
    <row r="14">
      <c r="A14" s="8"/>
      <c r="B14" s="9" t="s">
        <v>5</v>
      </c>
      <c r="C14" s="10" t="s">
        <v>6</v>
      </c>
      <c r="D14" s="10" t="s">
        <v>7</v>
      </c>
      <c r="E14" s="10" t="s">
        <v>8</v>
      </c>
      <c r="F14" s="10" t="s">
        <v>9</v>
      </c>
      <c r="G14" s="11" t="s">
        <v>10</v>
      </c>
      <c r="H14" s="11" t="s">
        <v>11</v>
      </c>
      <c r="I14" s="12" t="s">
        <v>12</v>
      </c>
    </row>
    <row r="15">
      <c r="A15" s="13"/>
      <c r="B15" s="14">
        <v>1.0</v>
      </c>
      <c r="C15" s="15">
        <v>4.0</v>
      </c>
      <c r="D15" s="15">
        <v>55.3273724360544</v>
      </c>
      <c r="E15" s="15">
        <v>11.9380612438608</v>
      </c>
      <c r="F15" s="15" t="s">
        <v>13</v>
      </c>
      <c r="G15" s="16" t="str">
        <f t="shared" ref="G15:G141" si="1">IF(OR(ISBLANK(N15),ISBLANK(O15)),"Insert URL ▶",N15)
</f>
        <v>Norballe</v>
      </c>
      <c r="H15" s="17" t="s">
        <v>14</v>
      </c>
      <c r="I15" s="18"/>
      <c r="K15" s="19" t="str">
        <f>IFERROR(__xludf.DUMMYFUNCTION("IF(ISBLANK(H15),"""",SPLIT(H15,""/""))"),"https:")</f>
        <v>https:</v>
      </c>
      <c r="L15" s="20" t="str">
        <f>IFERROR(__xludf.DUMMYFUNCTION("""COMPUTED_VALUE"""),"www.munzee.com")</f>
        <v>www.munzee.com</v>
      </c>
      <c r="M15" s="19" t="str">
        <f>IFERROR(__xludf.DUMMYFUNCTION("""COMPUTED_VALUE"""),"m")</f>
        <v>m</v>
      </c>
      <c r="N15" s="19" t="str">
        <f>IFERROR(__xludf.DUMMYFUNCTION("""COMPUTED_VALUE"""),"Norballe")</f>
        <v>Norballe</v>
      </c>
      <c r="O15" s="19">
        <f>IFERROR(__xludf.DUMMYFUNCTION("""COMPUTED_VALUE"""),14977.0)</f>
        <v>14977</v>
      </c>
    </row>
    <row r="16">
      <c r="A16" s="13"/>
      <c r="B16" s="21">
        <v>1.0</v>
      </c>
      <c r="C16" s="22">
        <v>5.0</v>
      </c>
      <c r="D16" s="22">
        <v>55.3273724357938</v>
      </c>
      <c r="E16" s="22">
        <v>11.9383138960118</v>
      </c>
      <c r="F16" s="22" t="s">
        <v>13</v>
      </c>
      <c r="G16" s="23" t="str">
        <f t="shared" si="1"/>
        <v>GeodudeDK</v>
      </c>
      <c r="H16" s="24" t="s">
        <v>15</v>
      </c>
      <c r="I16" s="25"/>
      <c r="K16" s="19" t="str">
        <f>IFERROR(__xludf.DUMMYFUNCTION("IF(ISBLANK(H16),"""",SPLIT(H16,""/""))"),"https:")</f>
        <v>https:</v>
      </c>
      <c r="L16" s="20" t="str">
        <f>IFERROR(__xludf.DUMMYFUNCTION("""COMPUTED_VALUE"""),"www.munzee.com")</f>
        <v>www.munzee.com</v>
      </c>
      <c r="M16" s="19" t="str">
        <f>IFERROR(__xludf.DUMMYFUNCTION("""COMPUTED_VALUE"""),"m")</f>
        <v>m</v>
      </c>
      <c r="N16" s="19" t="str">
        <f>IFERROR(__xludf.DUMMYFUNCTION("""COMPUTED_VALUE"""),"GeodudeDK")</f>
        <v>GeodudeDK</v>
      </c>
      <c r="O16" s="19">
        <f>IFERROR(__xludf.DUMMYFUNCTION("""COMPUTED_VALUE"""),13286.0)</f>
        <v>13286</v>
      </c>
    </row>
    <row r="17">
      <c r="A17" s="13"/>
      <c r="B17" s="21">
        <v>1.0</v>
      </c>
      <c r="C17" s="22">
        <v>6.0</v>
      </c>
      <c r="D17" s="22">
        <v>55.3273724355332</v>
      </c>
      <c r="E17" s="22">
        <v>11.9385665481629</v>
      </c>
      <c r="F17" s="22" t="s">
        <v>13</v>
      </c>
      <c r="G17" s="23" t="str">
        <f t="shared" si="1"/>
        <v>l33t</v>
      </c>
      <c r="H17" s="24" t="s">
        <v>16</v>
      </c>
      <c r="I17" s="25"/>
      <c r="K17" s="19" t="str">
        <f>IFERROR(__xludf.DUMMYFUNCTION("IF(ISBLANK(H17),"""",SPLIT(H17,""/""))"),"https:")</f>
        <v>https:</v>
      </c>
      <c r="L17" s="20" t="str">
        <f>IFERROR(__xludf.DUMMYFUNCTION("""COMPUTED_VALUE"""),"www.munzee.com")</f>
        <v>www.munzee.com</v>
      </c>
      <c r="M17" s="19" t="str">
        <f>IFERROR(__xludf.DUMMYFUNCTION("""COMPUTED_VALUE"""),"m")</f>
        <v>m</v>
      </c>
      <c r="N17" s="19" t="str">
        <f>IFERROR(__xludf.DUMMYFUNCTION("""COMPUTED_VALUE"""),"l33t")</f>
        <v>l33t</v>
      </c>
      <c r="O17" s="19">
        <f>IFERROR(__xludf.DUMMYFUNCTION("""COMPUTED_VALUE"""),1523.0)</f>
        <v>1523</v>
      </c>
    </row>
    <row r="18">
      <c r="A18" s="13"/>
      <c r="B18" s="21">
        <v>1.0</v>
      </c>
      <c r="C18" s="22">
        <v>7.0</v>
      </c>
      <c r="D18" s="22">
        <v>55.3273724352725</v>
      </c>
      <c r="E18" s="22">
        <v>11.938819200314</v>
      </c>
      <c r="F18" s="22" t="s">
        <v>13</v>
      </c>
      <c r="G18" s="23" t="str">
        <f t="shared" si="1"/>
        <v>Norballe</v>
      </c>
      <c r="H18" s="26" t="s">
        <v>17</v>
      </c>
      <c r="I18" s="25"/>
      <c r="K18" s="19" t="str">
        <f>IFERROR(__xludf.DUMMYFUNCTION("IF(ISBLANK(H18),"""",SPLIT(H18,""/""))"),"https:")</f>
        <v>https:</v>
      </c>
      <c r="L18" s="20" t="str">
        <f>IFERROR(__xludf.DUMMYFUNCTION("""COMPUTED_VALUE"""),"www.munzee.com")</f>
        <v>www.munzee.com</v>
      </c>
      <c r="M18" s="19" t="str">
        <f>IFERROR(__xludf.DUMMYFUNCTION("""COMPUTED_VALUE"""),"m")</f>
        <v>m</v>
      </c>
      <c r="N18" s="19" t="str">
        <f>IFERROR(__xludf.DUMMYFUNCTION("""COMPUTED_VALUE"""),"Norballe")</f>
        <v>Norballe</v>
      </c>
      <c r="O18" s="19">
        <f>IFERROR(__xludf.DUMMYFUNCTION("""COMPUTED_VALUE"""),15016.0)</f>
        <v>15016</v>
      </c>
    </row>
    <row r="19">
      <c r="A19" s="13"/>
      <c r="B19" s="21">
        <v>1.0</v>
      </c>
      <c r="C19" s="22">
        <v>8.0</v>
      </c>
      <c r="D19" s="22">
        <v>55.3273724350119</v>
      </c>
      <c r="E19" s="22">
        <v>11.939071852465</v>
      </c>
      <c r="F19" s="22" t="s">
        <v>13</v>
      </c>
      <c r="G19" s="23" t="str">
        <f t="shared" si="1"/>
        <v>Roeddk</v>
      </c>
      <c r="H19" s="27" t="s">
        <v>18</v>
      </c>
      <c r="I19" s="25"/>
      <c r="K19" s="19" t="str">
        <f>IFERROR(__xludf.DUMMYFUNCTION("IF(ISBLANK(H19),"""",SPLIT(H19,""/""))"),"https:")</f>
        <v>https:</v>
      </c>
      <c r="L19" s="20" t="str">
        <f>IFERROR(__xludf.DUMMYFUNCTION("""COMPUTED_VALUE"""),"www.munzee.com")</f>
        <v>www.munzee.com</v>
      </c>
      <c r="M19" s="19" t="str">
        <f>IFERROR(__xludf.DUMMYFUNCTION("""COMPUTED_VALUE"""),"m")</f>
        <v>m</v>
      </c>
      <c r="N19" s="19" t="str">
        <f>IFERROR(__xludf.DUMMYFUNCTION("""COMPUTED_VALUE"""),"Roeddk")</f>
        <v>Roeddk</v>
      </c>
      <c r="O19" s="19">
        <f>IFERROR(__xludf.DUMMYFUNCTION("""COMPUTED_VALUE"""),2040.0)</f>
        <v>2040</v>
      </c>
    </row>
    <row r="20">
      <c r="A20" s="13"/>
      <c r="B20" s="22">
        <v>1.0</v>
      </c>
      <c r="C20" s="22">
        <v>9.0</v>
      </c>
      <c r="D20" s="22">
        <v>55.3273724347513</v>
      </c>
      <c r="E20" s="22">
        <v>11.9393245046161</v>
      </c>
      <c r="F20" s="22" t="s">
        <v>13</v>
      </c>
      <c r="G20" s="23" t="str">
        <f t="shared" si="1"/>
        <v>l33t</v>
      </c>
      <c r="H20" s="24" t="s">
        <v>19</v>
      </c>
      <c r="I20" s="22"/>
      <c r="K20" s="19" t="str">
        <f>IFERROR(__xludf.DUMMYFUNCTION("IF(ISBLANK(H20),"""",SPLIT(H20,""/""))"),"https:")</f>
        <v>https:</v>
      </c>
      <c r="L20" s="20" t="str">
        <f>IFERROR(__xludf.DUMMYFUNCTION("""COMPUTED_VALUE"""),"www.munzee.com")</f>
        <v>www.munzee.com</v>
      </c>
      <c r="M20" s="19" t="str">
        <f>IFERROR(__xludf.DUMMYFUNCTION("""COMPUTED_VALUE"""),"m")</f>
        <v>m</v>
      </c>
      <c r="N20" s="19" t="str">
        <f>IFERROR(__xludf.DUMMYFUNCTION("""COMPUTED_VALUE"""),"l33t")</f>
        <v>l33t</v>
      </c>
      <c r="O20" s="19">
        <f>IFERROR(__xludf.DUMMYFUNCTION("""COMPUTED_VALUE"""),1535.0)</f>
        <v>1535</v>
      </c>
    </row>
    <row r="21">
      <c r="A21" s="13"/>
      <c r="B21" s="22">
        <v>1.0</v>
      </c>
      <c r="C21" s="22">
        <v>10.0</v>
      </c>
      <c r="D21" s="22">
        <v>55.3273724344907</v>
      </c>
      <c r="E21" s="22">
        <v>11.9395771567672</v>
      </c>
      <c r="F21" s="22" t="s">
        <v>13</v>
      </c>
      <c r="G21" s="23" t="str">
        <f t="shared" si="1"/>
        <v>Norballe</v>
      </c>
      <c r="H21" s="24" t="s">
        <v>20</v>
      </c>
      <c r="I21" s="22"/>
      <c r="K21" s="19" t="str">
        <f>IFERROR(__xludf.DUMMYFUNCTION("IF(ISBLANK(H21),"""",SPLIT(H21,""/""))"),"https:")</f>
        <v>https:</v>
      </c>
      <c r="L21" s="20" t="str">
        <f>IFERROR(__xludf.DUMMYFUNCTION("""COMPUTED_VALUE"""),"www.munzee.com")</f>
        <v>www.munzee.com</v>
      </c>
      <c r="M21" s="19" t="str">
        <f>IFERROR(__xludf.DUMMYFUNCTION("""COMPUTED_VALUE"""),"m")</f>
        <v>m</v>
      </c>
      <c r="N21" s="19" t="str">
        <f>IFERROR(__xludf.DUMMYFUNCTION("""COMPUTED_VALUE"""),"Norballe")</f>
        <v>Norballe</v>
      </c>
      <c r="O21" s="19">
        <f>IFERROR(__xludf.DUMMYFUNCTION("""COMPUTED_VALUE"""),15025.0)</f>
        <v>15025</v>
      </c>
    </row>
    <row r="22">
      <c r="A22" s="13"/>
      <c r="B22" s="21">
        <v>2.0</v>
      </c>
      <c r="C22" s="22">
        <v>3.0</v>
      </c>
      <c r="D22" s="22">
        <v>55.3272287058696</v>
      </c>
      <c r="E22" s="22">
        <v>11.9378085715532</v>
      </c>
      <c r="F22" s="22" t="s">
        <v>13</v>
      </c>
      <c r="G22" s="23" t="str">
        <f t="shared" si="1"/>
        <v>Roeddk</v>
      </c>
      <c r="H22" s="26" t="s">
        <v>21</v>
      </c>
      <c r="I22" s="25"/>
      <c r="K22" s="19" t="str">
        <f>IFERROR(__xludf.DUMMYFUNCTION("IF(ISBLANK(H22),"""",SPLIT(H22,""/""))"),"https:")</f>
        <v>https:</v>
      </c>
      <c r="L22" s="20" t="str">
        <f>IFERROR(__xludf.DUMMYFUNCTION("""COMPUTED_VALUE"""),"www.munzee.com")</f>
        <v>www.munzee.com</v>
      </c>
      <c r="M22" s="19" t="str">
        <f>IFERROR(__xludf.DUMMYFUNCTION("""COMPUTED_VALUE"""),"m")</f>
        <v>m</v>
      </c>
      <c r="N22" s="19" t="str">
        <f>IFERROR(__xludf.DUMMYFUNCTION("""COMPUTED_VALUE"""),"Roeddk")</f>
        <v>Roeddk</v>
      </c>
      <c r="O22" s="19">
        <f>IFERROR(__xludf.DUMMYFUNCTION("""COMPUTED_VALUE"""),1949.0)</f>
        <v>1949</v>
      </c>
    </row>
    <row r="23">
      <c r="A23" s="13"/>
      <c r="B23" s="21">
        <v>2.0</v>
      </c>
      <c r="C23" s="22">
        <v>4.0</v>
      </c>
      <c r="D23" s="22">
        <v>55.327228705609</v>
      </c>
      <c r="E23" s="22">
        <v>11.938061222788</v>
      </c>
      <c r="F23" s="22" t="s">
        <v>13</v>
      </c>
      <c r="G23" s="23" t="str">
        <f t="shared" si="1"/>
        <v>Cyberdude</v>
      </c>
      <c r="H23" s="24" t="s">
        <v>22</v>
      </c>
      <c r="I23" s="25"/>
      <c r="K23" s="19" t="str">
        <f>IFERROR(__xludf.DUMMYFUNCTION("IF(ISBLANK(H23),"""",SPLIT(H23,""/""))"),"https:")</f>
        <v>https:</v>
      </c>
      <c r="L23" s="20" t="str">
        <f>IFERROR(__xludf.DUMMYFUNCTION("""COMPUTED_VALUE"""),"www.munzee.com")</f>
        <v>www.munzee.com</v>
      </c>
      <c r="M23" s="19" t="str">
        <f>IFERROR(__xludf.DUMMYFUNCTION("""COMPUTED_VALUE"""),"m")</f>
        <v>m</v>
      </c>
      <c r="N23" s="19" t="str">
        <f>IFERROR(__xludf.DUMMYFUNCTION("""COMPUTED_VALUE"""),"Cyberdude")</f>
        <v>Cyberdude</v>
      </c>
      <c r="O23" s="19">
        <f>IFERROR(__xludf.DUMMYFUNCTION("""COMPUTED_VALUE"""),2338.0)</f>
        <v>2338</v>
      </c>
    </row>
    <row r="24">
      <c r="A24" s="13"/>
      <c r="B24" s="21">
        <v>2.0</v>
      </c>
      <c r="C24" s="22">
        <v>5.0</v>
      </c>
      <c r="D24" s="22">
        <v>55.3272287053484</v>
      </c>
      <c r="E24" s="22">
        <v>11.9383138740229</v>
      </c>
      <c r="F24" s="22" t="s">
        <v>13</v>
      </c>
      <c r="G24" s="23" t="str">
        <f t="shared" si="1"/>
        <v>Chartox</v>
      </c>
      <c r="H24" s="24" t="s">
        <v>23</v>
      </c>
      <c r="I24" s="28"/>
      <c r="K24" s="19" t="str">
        <f>IFERROR(__xludf.DUMMYFUNCTION("IF(ISBLANK(H24),"""",SPLIT(H24,""/""))"),"https:")</f>
        <v>https:</v>
      </c>
      <c r="L24" s="20" t="str">
        <f>IFERROR(__xludf.DUMMYFUNCTION("""COMPUTED_VALUE"""),"www.munzee.com")</f>
        <v>www.munzee.com</v>
      </c>
      <c r="M24" s="19" t="str">
        <f>IFERROR(__xludf.DUMMYFUNCTION("""COMPUTED_VALUE"""),"m")</f>
        <v>m</v>
      </c>
      <c r="N24" s="19" t="str">
        <f>IFERROR(__xludf.DUMMYFUNCTION("""COMPUTED_VALUE"""),"Chartox")</f>
        <v>Chartox</v>
      </c>
      <c r="O24" s="19">
        <f>IFERROR(__xludf.DUMMYFUNCTION("""COMPUTED_VALUE"""),2116.0)</f>
        <v>2116</v>
      </c>
    </row>
    <row r="25">
      <c r="A25" s="13"/>
      <c r="B25" s="21">
        <v>2.0</v>
      </c>
      <c r="C25" s="22">
        <v>6.0</v>
      </c>
      <c r="D25" s="22">
        <v>55.3272287050877</v>
      </c>
      <c r="E25" s="22">
        <v>11.9385665252577</v>
      </c>
      <c r="F25" s="22" t="s">
        <v>13</v>
      </c>
      <c r="G25" s="23" t="str">
        <f t="shared" si="1"/>
        <v>FizzleWizzle</v>
      </c>
      <c r="H25" s="24" t="s">
        <v>24</v>
      </c>
      <c r="I25" s="25" t="s">
        <v>25</v>
      </c>
      <c r="K25" s="19" t="str">
        <f>IFERROR(__xludf.DUMMYFUNCTION("IF(ISBLANK(H25),"""",SPLIT(H25,""/""))"),"https:")</f>
        <v>https:</v>
      </c>
      <c r="L25" s="20" t="str">
        <f>IFERROR(__xludf.DUMMYFUNCTION("""COMPUTED_VALUE"""),"www.munzee.com")</f>
        <v>www.munzee.com</v>
      </c>
      <c r="M25" s="19" t="str">
        <f>IFERROR(__xludf.DUMMYFUNCTION("""COMPUTED_VALUE"""),"m")</f>
        <v>m</v>
      </c>
      <c r="N25" s="19" t="str">
        <f>IFERROR(__xludf.DUMMYFUNCTION("""COMPUTED_VALUE"""),"FizzleWizzle")</f>
        <v>FizzleWizzle</v>
      </c>
      <c r="O25" s="19">
        <f>IFERROR(__xludf.DUMMYFUNCTION("""COMPUTED_VALUE"""),4813.0)</f>
        <v>4813</v>
      </c>
    </row>
    <row r="26">
      <c r="A26" s="13"/>
      <c r="B26" s="21">
        <v>2.0</v>
      </c>
      <c r="C26" s="22">
        <v>7.0</v>
      </c>
      <c r="D26" s="22">
        <v>55.3272287048271</v>
      </c>
      <c r="E26" s="22">
        <v>11.9388191764926</v>
      </c>
      <c r="F26" s="22" t="s">
        <v>13</v>
      </c>
      <c r="G26" s="23" t="str">
        <f t="shared" si="1"/>
        <v>Cyberdude</v>
      </c>
      <c r="H26" s="26" t="s">
        <v>26</v>
      </c>
      <c r="I26" s="25"/>
      <c r="K26" s="19" t="str">
        <f>IFERROR(__xludf.DUMMYFUNCTION("IF(ISBLANK(H26),"""",SPLIT(H26,""/""))"),"https:")</f>
        <v>https:</v>
      </c>
      <c r="L26" s="20" t="str">
        <f>IFERROR(__xludf.DUMMYFUNCTION("""COMPUTED_VALUE"""),"www.munzee.com")</f>
        <v>www.munzee.com</v>
      </c>
      <c r="M26" s="19" t="str">
        <f>IFERROR(__xludf.DUMMYFUNCTION("""COMPUTED_VALUE"""),"m")</f>
        <v>m</v>
      </c>
      <c r="N26" s="19" t="str">
        <f>IFERROR(__xludf.DUMMYFUNCTION("""COMPUTED_VALUE"""),"Cyberdude")</f>
        <v>Cyberdude</v>
      </c>
      <c r="O26" s="19">
        <f>IFERROR(__xludf.DUMMYFUNCTION("""COMPUTED_VALUE"""),2225.0)</f>
        <v>2225</v>
      </c>
    </row>
    <row r="27">
      <c r="A27" s="13"/>
      <c r="B27" s="21">
        <v>2.0</v>
      </c>
      <c r="C27" s="22">
        <v>8.0</v>
      </c>
      <c r="D27" s="22">
        <v>55.3272287045665</v>
      </c>
      <c r="E27" s="22">
        <v>11.9390718277275</v>
      </c>
      <c r="F27" s="22" t="s">
        <v>13</v>
      </c>
      <c r="G27" s="23" t="str">
        <f t="shared" si="1"/>
        <v>Chartox</v>
      </c>
      <c r="H27" s="27" t="s">
        <v>27</v>
      </c>
      <c r="I27" s="25"/>
      <c r="K27" s="19" t="str">
        <f>IFERROR(__xludf.DUMMYFUNCTION("IF(ISBLANK(H27),"""",SPLIT(H27,""/""))"),"https:")</f>
        <v>https:</v>
      </c>
      <c r="L27" s="20" t="str">
        <f>IFERROR(__xludf.DUMMYFUNCTION("""COMPUTED_VALUE"""),"www.munzee.com")</f>
        <v>www.munzee.com</v>
      </c>
      <c r="M27" s="19" t="str">
        <f>IFERROR(__xludf.DUMMYFUNCTION("""COMPUTED_VALUE"""),"m")</f>
        <v>m</v>
      </c>
      <c r="N27" s="19" t="str">
        <f>IFERROR(__xludf.DUMMYFUNCTION("""COMPUTED_VALUE"""),"Chartox")</f>
        <v>Chartox</v>
      </c>
      <c r="O27" s="19">
        <f>IFERROR(__xludf.DUMMYFUNCTION("""COMPUTED_VALUE"""),2226.0)</f>
        <v>2226</v>
      </c>
    </row>
    <row r="28">
      <c r="A28" s="13"/>
      <c r="B28" s="21">
        <v>2.0</v>
      </c>
      <c r="C28" s="22">
        <v>9.0</v>
      </c>
      <c r="D28" s="22">
        <v>55.3272287043059</v>
      </c>
      <c r="E28" s="22">
        <v>11.9393244789623</v>
      </c>
      <c r="F28" s="22" t="s">
        <v>13</v>
      </c>
      <c r="G28" s="23" t="str">
        <f t="shared" si="1"/>
        <v>FizzleWizzle</v>
      </c>
      <c r="H28" s="24" t="s">
        <v>28</v>
      </c>
      <c r="I28" s="25" t="s">
        <v>25</v>
      </c>
      <c r="K28" s="19" t="str">
        <f>IFERROR(__xludf.DUMMYFUNCTION("IF(ISBLANK(H28),"""",SPLIT(H28,""/""))"),"https:")</f>
        <v>https:</v>
      </c>
      <c r="L28" s="20" t="str">
        <f>IFERROR(__xludf.DUMMYFUNCTION("""COMPUTED_VALUE"""),"www.munzee.com")</f>
        <v>www.munzee.com</v>
      </c>
      <c r="M28" s="19" t="str">
        <f>IFERROR(__xludf.DUMMYFUNCTION("""COMPUTED_VALUE"""),"m")</f>
        <v>m</v>
      </c>
      <c r="N28" s="19" t="str">
        <f>IFERROR(__xludf.DUMMYFUNCTION("""COMPUTED_VALUE"""),"FizzleWizzle")</f>
        <v>FizzleWizzle</v>
      </c>
      <c r="O28" s="19">
        <f>IFERROR(__xludf.DUMMYFUNCTION("""COMPUTED_VALUE"""),4739.0)</f>
        <v>4739</v>
      </c>
    </row>
    <row r="29">
      <c r="A29" s="13"/>
      <c r="B29" s="21">
        <v>2.0</v>
      </c>
      <c r="C29" s="22">
        <v>10.0</v>
      </c>
      <c r="D29" s="22">
        <v>55.3272287040452</v>
      </c>
      <c r="E29" s="22">
        <v>11.9395771301972</v>
      </c>
      <c r="F29" s="22" t="s">
        <v>13</v>
      </c>
      <c r="G29" s="23" t="str">
        <f t="shared" si="1"/>
        <v>Cyberdude</v>
      </c>
      <c r="H29" s="26" t="s">
        <v>29</v>
      </c>
      <c r="I29" s="25"/>
      <c r="K29" s="19" t="str">
        <f>IFERROR(__xludf.DUMMYFUNCTION("IF(ISBLANK(H29),"""",SPLIT(H29,""/""))"),"https:")</f>
        <v>https:</v>
      </c>
      <c r="L29" s="20" t="str">
        <f>IFERROR(__xludf.DUMMYFUNCTION("""COMPUTED_VALUE"""),"www.munzee.com")</f>
        <v>www.munzee.com</v>
      </c>
      <c r="M29" s="19" t="str">
        <f>IFERROR(__xludf.DUMMYFUNCTION("""COMPUTED_VALUE"""),"m")</f>
        <v>m</v>
      </c>
      <c r="N29" s="19" t="str">
        <f>IFERROR(__xludf.DUMMYFUNCTION("""COMPUTED_VALUE"""),"Cyberdude")</f>
        <v>Cyberdude</v>
      </c>
      <c r="O29" s="19">
        <f>IFERROR(__xludf.DUMMYFUNCTION("""COMPUTED_VALUE"""),2192.0)</f>
        <v>2192</v>
      </c>
    </row>
    <row r="30">
      <c r="A30" s="13"/>
      <c r="B30" s="21">
        <v>2.0</v>
      </c>
      <c r="C30" s="22">
        <v>11.0</v>
      </c>
      <c r="D30" s="22">
        <v>55.3272287037846</v>
      </c>
      <c r="E30" s="22">
        <v>11.939829781432</v>
      </c>
      <c r="F30" s="22" t="s">
        <v>13</v>
      </c>
      <c r="G30" s="23" t="str">
        <f t="shared" si="1"/>
        <v>Chartox</v>
      </c>
      <c r="H30" s="24" t="s">
        <v>30</v>
      </c>
      <c r="I30" s="25"/>
      <c r="K30" s="19" t="str">
        <f>IFERROR(__xludf.DUMMYFUNCTION("IF(ISBLANK(H30),"""",SPLIT(H30,""/""))"),"https:")</f>
        <v>https:</v>
      </c>
      <c r="L30" s="20" t="str">
        <f>IFERROR(__xludf.DUMMYFUNCTION("""COMPUTED_VALUE"""),"www.munzee.com")</f>
        <v>www.munzee.com</v>
      </c>
      <c r="M30" s="19" t="str">
        <f>IFERROR(__xludf.DUMMYFUNCTION("""COMPUTED_VALUE"""),"m")</f>
        <v>m</v>
      </c>
      <c r="N30" s="19" t="str">
        <f>IFERROR(__xludf.DUMMYFUNCTION("""COMPUTED_VALUE"""),"Chartox")</f>
        <v>Chartox</v>
      </c>
      <c r="O30" s="19">
        <f>IFERROR(__xludf.DUMMYFUNCTION("""COMPUTED_VALUE"""),2237.0)</f>
        <v>2237</v>
      </c>
    </row>
    <row r="31">
      <c r="A31" s="13"/>
      <c r="B31" s="21">
        <v>3.0</v>
      </c>
      <c r="C31" s="22">
        <v>2.0</v>
      </c>
      <c r="D31" s="22">
        <v>55.3270849756848</v>
      </c>
      <c r="E31" s="22">
        <v>11.9375559010759</v>
      </c>
      <c r="F31" s="22" t="s">
        <v>13</v>
      </c>
      <c r="G31" s="23" t="str">
        <f t="shared" si="1"/>
        <v>Snille</v>
      </c>
      <c r="H31" s="29" t="s">
        <v>31</v>
      </c>
      <c r="I31" s="25"/>
      <c r="K31" s="19" t="str">
        <f>IFERROR(__xludf.DUMMYFUNCTION("IF(ISBLANK(H31),"""",SPLIT(H31,""/""))"),"https:")</f>
        <v>https:</v>
      </c>
      <c r="L31" s="20" t="str">
        <f>IFERROR(__xludf.DUMMYFUNCTION("""COMPUTED_VALUE"""),"www.munzee.com")</f>
        <v>www.munzee.com</v>
      </c>
      <c r="M31" s="19" t="str">
        <f>IFERROR(__xludf.DUMMYFUNCTION("""COMPUTED_VALUE"""),"m")</f>
        <v>m</v>
      </c>
      <c r="N31" s="19" t="str">
        <f>IFERROR(__xludf.DUMMYFUNCTION("""COMPUTED_VALUE"""),"Snille")</f>
        <v>Snille</v>
      </c>
      <c r="O31" s="19">
        <f>IFERROR(__xludf.DUMMYFUNCTION("""COMPUTED_VALUE"""),11102.0)</f>
        <v>11102</v>
      </c>
    </row>
    <row r="32">
      <c r="A32" s="13"/>
      <c r="B32" s="21">
        <v>3.0</v>
      </c>
      <c r="C32" s="22">
        <v>3.0</v>
      </c>
      <c r="D32" s="22">
        <v>55.3270849754242</v>
      </c>
      <c r="E32" s="22">
        <v>11.9378085513944</v>
      </c>
      <c r="F32" s="22" t="s">
        <v>13</v>
      </c>
      <c r="G32" s="23" t="str">
        <f t="shared" si="1"/>
        <v>FizzleWizzle</v>
      </c>
      <c r="H32" s="30" t="s">
        <v>32</v>
      </c>
      <c r="I32" s="25" t="s">
        <v>25</v>
      </c>
      <c r="K32" s="19" t="str">
        <f>IFERROR(__xludf.DUMMYFUNCTION("IF(ISBLANK(H32),"""",SPLIT(H32,""/""))"),"https:")</f>
        <v>https:</v>
      </c>
      <c r="L32" s="20" t="str">
        <f>IFERROR(__xludf.DUMMYFUNCTION("""COMPUTED_VALUE"""),"www.munzee.com")</f>
        <v>www.munzee.com</v>
      </c>
      <c r="M32" s="19" t="str">
        <f>IFERROR(__xludf.DUMMYFUNCTION("""COMPUTED_VALUE"""),"m")</f>
        <v>m</v>
      </c>
      <c r="N32" s="19" t="str">
        <f>IFERROR(__xludf.DUMMYFUNCTION("""COMPUTED_VALUE"""),"FizzleWizzle")</f>
        <v>FizzleWizzle</v>
      </c>
      <c r="O32" s="19">
        <f>IFERROR(__xludf.DUMMYFUNCTION("""COMPUTED_VALUE"""),4679.0)</f>
        <v>4679</v>
      </c>
    </row>
    <row r="33">
      <c r="A33" s="13"/>
      <c r="B33" s="21">
        <v>3.0</v>
      </c>
      <c r="C33" s="22">
        <v>4.0</v>
      </c>
      <c r="D33" s="22">
        <v>55.3270849751636</v>
      </c>
      <c r="E33" s="22">
        <v>11.938061201713</v>
      </c>
      <c r="F33" s="22" t="s">
        <v>13</v>
      </c>
      <c r="G33" s="23" t="str">
        <f t="shared" si="1"/>
        <v>LunaVega</v>
      </c>
      <c r="H33" s="31" t="s">
        <v>33</v>
      </c>
      <c r="I33" s="25"/>
      <c r="K33" s="19" t="str">
        <f>IFERROR(__xludf.DUMMYFUNCTION("IF(ISBLANK(H33),"""",SPLIT(H33,""/""))"),"https:")</f>
        <v>https:</v>
      </c>
      <c r="L33" s="20" t="str">
        <f>IFERROR(__xludf.DUMMYFUNCTION("""COMPUTED_VALUE"""),"www.munzee.com")</f>
        <v>www.munzee.com</v>
      </c>
      <c r="M33" s="19" t="str">
        <f>IFERROR(__xludf.DUMMYFUNCTION("""COMPUTED_VALUE"""),"m")</f>
        <v>m</v>
      </c>
      <c r="N33" s="19" t="str">
        <f>IFERROR(__xludf.DUMMYFUNCTION("""COMPUTED_VALUE"""),"LunaVega")</f>
        <v>LunaVega</v>
      </c>
      <c r="O33" s="19">
        <f>IFERROR(__xludf.DUMMYFUNCTION("""COMPUTED_VALUE"""),1620.0)</f>
        <v>1620</v>
      </c>
    </row>
    <row r="34">
      <c r="A34" s="13"/>
      <c r="B34" s="21">
        <v>3.0</v>
      </c>
      <c r="C34" s="22">
        <v>5.0</v>
      </c>
      <c r="D34" s="22">
        <v>55.3270849749029</v>
      </c>
      <c r="E34" s="22">
        <v>11.9383138520315</v>
      </c>
      <c r="F34" s="22" t="s">
        <v>13</v>
      </c>
      <c r="G34" s="23" t="str">
        <f t="shared" si="1"/>
        <v>Snille</v>
      </c>
      <c r="H34" s="30" t="s">
        <v>34</v>
      </c>
      <c r="I34" s="25"/>
      <c r="K34" s="19" t="str">
        <f>IFERROR(__xludf.DUMMYFUNCTION("IF(ISBLANK(H34),"""",SPLIT(H34,""/""))"),"https:")</f>
        <v>https:</v>
      </c>
      <c r="L34" s="20" t="str">
        <f>IFERROR(__xludf.DUMMYFUNCTION("""COMPUTED_VALUE"""),"www.munzee.com")</f>
        <v>www.munzee.com</v>
      </c>
      <c r="M34" s="19" t="str">
        <f>IFERROR(__xludf.DUMMYFUNCTION("""COMPUTED_VALUE"""),"m")</f>
        <v>m</v>
      </c>
      <c r="N34" s="19" t="str">
        <f>IFERROR(__xludf.DUMMYFUNCTION("""COMPUTED_VALUE"""),"Snille")</f>
        <v>Snille</v>
      </c>
      <c r="O34" s="19">
        <f>IFERROR(__xludf.DUMMYFUNCTION("""COMPUTED_VALUE"""),11247.0)</f>
        <v>11247</v>
      </c>
    </row>
    <row r="35">
      <c r="A35" s="13"/>
      <c r="B35" s="21">
        <v>3.0</v>
      </c>
      <c r="C35" s="22">
        <v>6.0</v>
      </c>
      <c r="D35" s="22">
        <v>55.3270849746423</v>
      </c>
      <c r="E35" s="22">
        <v>11.9385665023501</v>
      </c>
      <c r="F35" s="22" t="s">
        <v>13</v>
      </c>
      <c r="G35" s="23" t="str">
        <f t="shared" si="1"/>
        <v>Hakini</v>
      </c>
      <c r="H35" s="30" t="s">
        <v>35</v>
      </c>
      <c r="I35" s="28"/>
      <c r="K35" s="19" t="str">
        <f>IFERROR(__xludf.DUMMYFUNCTION("IF(ISBLANK(H35),"""",SPLIT(H35,""/""))"),"https:")</f>
        <v>https:</v>
      </c>
      <c r="L35" s="20" t="str">
        <f>IFERROR(__xludf.DUMMYFUNCTION("""COMPUTED_VALUE"""),"www.munzee.com")</f>
        <v>www.munzee.com</v>
      </c>
      <c r="M35" s="19" t="str">
        <f>IFERROR(__xludf.DUMMYFUNCTION("""COMPUTED_VALUE"""),"m")</f>
        <v>m</v>
      </c>
      <c r="N35" s="19" t="str">
        <f>IFERROR(__xludf.DUMMYFUNCTION("""COMPUTED_VALUE"""),"Hakini")</f>
        <v>Hakini</v>
      </c>
      <c r="O35" s="19">
        <f>IFERROR(__xludf.DUMMYFUNCTION("""COMPUTED_VALUE"""),3110.0)</f>
        <v>3110</v>
      </c>
    </row>
    <row r="36">
      <c r="A36" s="13"/>
      <c r="B36" s="21">
        <v>3.0</v>
      </c>
      <c r="C36" s="22">
        <v>7.0</v>
      </c>
      <c r="D36" s="22">
        <v>55.3270849743817</v>
      </c>
      <c r="E36" s="22">
        <v>11.9388191526686</v>
      </c>
      <c r="F36" s="22" t="s">
        <v>13</v>
      </c>
      <c r="G36" s="23" t="str">
        <f t="shared" si="1"/>
        <v>LunaVega</v>
      </c>
      <c r="H36" s="30" t="s">
        <v>36</v>
      </c>
      <c r="I36" s="25"/>
      <c r="K36" s="19" t="str">
        <f>IFERROR(__xludf.DUMMYFUNCTION("IF(ISBLANK(H36),"""",SPLIT(H36,""/""))"),"https:")</f>
        <v>https:</v>
      </c>
      <c r="L36" s="20" t="str">
        <f>IFERROR(__xludf.DUMMYFUNCTION("""COMPUTED_VALUE"""),"www.munzee.com")</f>
        <v>www.munzee.com</v>
      </c>
      <c r="M36" s="19" t="str">
        <f>IFERROR(__xludf.DUMMYFUNCTION("""COMPUTED_VALUE"""),"m")</f>
        <v>m</v>
      </c>
      <c r="N36" s="19" t="str">
        <f>IFERROR(__xludf.DUMMYFUNCTION("""COMPUTED_VALUE"""),"LunaVega")</f>
        <v>LunaVega</v>
      </c>
      <c r="O36" s="19">
        <f>IFERROR(__xludf.DUMMYFUNCTION("""COMPUTED_VALUE"""),1619.0)</f>
        <v>1619</v>
      </c>
    </row>
    <row r="37">
      <c r="A37" s="13"/>
      <c r="B37" s="21">
        <v>3.0</v>
      </c>
      <c r="C37" s="22">
        <v>8.0</v>
      </c>
      <c r="D37" s="22">
        <v>55.3270849741211</v>
      </c>
      <c r="E37" s="22">
        <v>11.9390718029872</v>
      </c>
      <c r="F37" s="22" t="s">
        <v>13</v>
      </c>
      <c r="G37" s="23" t="str">
        <f t="shared" si="1"/>
        <v>Snille</v>
      </c>
      <c r="H37" s="30" t="s">
        <v>37</v>
      </c>
      <c r="I37" s="25"/>
      <c r="K37" s="19" t="str">
        <f>IFERROR(__xludf.DUMMYFUNCTION("IF(ISBLANK(H37),"""",SPLIT(H37,""/""))"),"https:")</f>
        <v>https:</v>
      </c>
      <c r="L37" s="20" t="str">
        <f>IFERROR(__xludf.DUMMYFUNCTION("""COMPUTED_VALUE"""),"www.munzee.com")</f>
        <v>www.munzee.com</v>
      </c>
      <c r="M37" s="19" t="str">
        <f>IFERROR(__xludf.DUMMYFUNCTION("""COMPUTED_VALUE"""),"m")</f>
        <v>m</v>
      </c>
      <c r="N37" s="19" t="str">
        <f>IFERROR(__xludf.DUMMYFUNCTION("""COMPUTED_VALUE"""),"Snille")</f>
        <v>Snille</v>
      </c>
      <c r="O37" s="19">
        <f>IFERROR(__xludf.DUMMYFUNCTION("""COMPUTED_VALUE"""),11343.0)</f>
        <v>11343</v>
      </c>
    </row>
    <row r="38">
      <c r="A38" s="13"/>
      <c r="B38" s="21">
        <v>3.0</v>
      </c>
      <c r="C38" s="22">
        <v>9.0</v>
      </c>
      <c r="D38" s="22">
        <v>55.3270849738604</v>
      </c>
      <c r="E38" s="22">
        <v>11.9393244533057</v>
      </c>
      <c r="F38" s="22" t="s">
        <v>13</v>
      </c>
      <c r="G38" s="23" t="str">
        <f t="shared" si="1"/>
        <v>Hakini</v>
      </c>
      <c r="H38" s="30" t="s">
        <v>38</v>
      </c>
      <c r="I38" s="28"/>
      <c r="K38" s="19" t="str">
        <f>IFERROR(__xludf.DUMMYFUNCTION("IF(ISBLANK(H38),"""",SPLIT(H38,""/""))"),"https:")</f>
        <v>https:</v>
      </c>
      <c r="L38" s="20" t="str">
        <f>IFERROR(__xludf.DUMMYFUNCTION("""COMPUTED_VALUE"""),"www.munzee.com")</f>
        <v>www.munzee.com</v>
      </c>
      <c r="M38" s="19" t="str">
        <f>IFERROR(__xludf.DUMMYFUNCTION("""COMPUTED_VALUE"""),"m")</f>
        <v>m</v>
      </c>
      <c r="N38" s="19" t="str">
        <f>IFERROR(__xludf.DUMMYFUNCTION("""COMPUTED_VALUE"""),"Hakini")</f>
        <v>Hakini</v>
      </c>
      <c r="O38" s="19">
        <f>IFERROR(__xludf.DUMMYFUNCTION("""COMPUTED_VALUE"""),3183.0)</f>
        <v>3183</v>
      </c>
    </row>
    <row r="39">
      <c r="A39" s="13"/>
      <c r="B39" s="21">
        <v>3.0</v>
      </c>
      <c r="C39" s="22">
        <v>10.0</v>
      </c>
      <c r="D39" s="22">
        <v>55.3270849735998</v>
      </c>
      <c r="E39" s="22">
        <v>11.9395771036242</v>
      </c>
      <c r="F39" s="22" t="s">
        <v>13</v>
      </c>
      <c r="G39" s="23" t="str">
        <f t="shared" si="1"/>
        <v>LunaVega</v>
      </c>
      <c r="H39" s="30" t="s">
        <v>39</v>
      </c>
      <c r="I39" s="25"/>
      <c r="K39" s="19" t="str">
        <f>IFERROR(__xludf.DUMMYFUNCTION("IF(ISBLANK(H39),"""",SPLIT(H39,""/""))"),"https:")</f>
        <v>https:</v>
      </c>
      <c r="L39" s="20" t="str">
        <f>IFERROR(__xludf.DUMMYFUNCTION("""COMPUTED_VALUE"""),"www.munzee.com")</f>
        <v>www.munzee.com</v>
      </c>
      <c r="M39" s="19" t="str">
        <f>IFERROR(__xludf.DUMMYFUNCTION("""COMPUTED_VALUE"""),"m")</f>
        <v>m</v>
      </c>
      <c r="N39" s="19" t="str">
        <f>IFERROR(__xludf.DUMMYFUNCTION("""COMPUTED_VALUE"""),"LunaVega")</f>
        <v>LunaVega</v>
      </c>
      <c r="O39" s="19">
        <f>IFERROR(__xludf.DUMMYFUNCTION("""COMPUTED_VALUE"""),1602.0)</f>
        <v>1602</v>
      </c>
    </row>
    <row r="40">
      <c r="A40" s="13"/>
      <c r="B40" s="21">
        <v>3.0</v>
      </c>
      <c r="C40" s="22">
        <v>11.0</v>
      </c>
      <c r="D40" s="22">
        <v>55.3270849733392</v>
      </c>
      <c r="E40" s="22">
        <v>11.9398297539428</v>
      </c>
      <c r="F40" s="22" t="s">
        <v>13</v>
      </c>
      <c r="G40" s="23" t="str">
        <f t="shared" si="1"/>
        <v>Snille</v>
      </c>
      <c r="H40" s="30" t="s">
        <v>40</v>
      </c>
      <c r="I40" s="25"/>
      <c r="K40" s="19" t="str">
        <f>IFERROR(__xludf.DUMMYFUNCTION("IF(ISBLANK(H40),"""",SPLIT(H40,""/""))"),"https:")</f>
        <v>https:</v>
      </c>
      <c r="L40" s="20" t="str">
        <f>IFERROR(__xludf.DUMMYFUNCTION("""COMPUTED_VALUE"""),"www.munzee.com")</f>
        <v>www.munzee.com</v>
      </c>
      <c r="M40" s="19" t="str">
        <f>IFERROR(__xludf.DUMMYFUNCTION("""COMPUTED_VALUE"""),"m")</f>
        <v>m</v>
      </c>
      <c r="N40" s="19" t="str">
        <f>IFERROR(__xludf.DUMMYFUNCTION("""COMPUTED_VALUE"""),"Snille")</f>
        <v>Snille</v>
      </c>
      <c r="O40" s="19">
        <f>IFERROR(__xludf.DUMMYFUNCTION("""COMPUTED_VALUE"""),11786.0)</f>
        <v>11786</v>
      </c>
    </row>
    <row r="41">
      <c r="A41" s="13"/>
      <c r="B41" s="21">
        <v>3.0</v>
      </c>
      <c r="C41" s="22">
        <v>12.0</v>
      </c>
      <c r="D41" s="22">
        <v>55.3270849730786</v>
      </c>
      <c r="E41" s="22">
        <v>11.9400824042613</v>
      </c>
      <c r="F41" s="22" t="s">
        <v>13</v>
      </c>
      <c r="G41" s="23" t="str">
        <f t="shared" si="1"/>
        <v>Hakini</v>
      </c>
      <c r="H41" s="30" t="s">
        <v>41</v>
      </c>
      <c r="I41" s="25"/>
      <c r="K41" s="19" t="str">
        <f>IFERROR(__xludf.DUMMYFUNCTION("IF(ISBLANK(H41),"""",SPLIT(H41,""/""))"),"https:")</f>
        <v>https:</v>
      </c>
      <c r="L41" s="20" t="str">
        <f>IFERROR(__xludf.DUMMYFUNCTION("""COMPUTED_VALUE"""),"www.munzee.com")</f>
        <v>www.munzee.com</v>
      </c>
      <c r="M41" s="19" t="str">
        <f>IFERROR(__xludf.DUMMYFUNCTION("""COMPUTED_VALUE"""),"m")</f>
        <v>m</v>
      </c>
      <c r="N41" s="19" t="str">
        <f>IFERROR(__xludf.DUMMYFUNCTION("""COMPUTED_VALUE"""),"Hakini")</f>
        <v>Hakini</v>
      </c>
      <c r="O41" s="19">
        <f>IFERROR(__xludf.DUMMYFUNCTION("""COMPUTED_VALUE"""),3189.0)</f>
        <v>3189</v>
      </c>
    </row>
    <row r="42">
      <c r="A42" s="13"/>
      <c r="B42" s="21">
        <v>3.0</v>
      </c>
      <c r="C42" s="22">
        <v>15.0</v>
      </c>
      <c r="D42" s="22">
        <v>55.3270849722967</v>
      </c>
      <c r="E42" s="22">
        <v>11.940840355217</v>
      </c>
      <c r="F42" s="22" t="s">
        <v>42</v>
      </c>
      <c r="G42" s="23" t="str">
        <f t="shared" si="1"/>
        <v>Norballe</v>
      </c>
      <c r="H42" s="30" t="s">
        <v>43</v>
      </c>
      <c r="I42" s="25"/>
      <c r="K42" s="19" t="str">
        <f>IFERROR(__xludf.DUMMYFUNCTION("IF(ISBLANK(H42),"""",SPLIT(H42,""/""))"),"https:")</f>
        <v>https:</v>
      </c>
      <c r="L42" s="20" t="str">
        <f>IFERROR(__xludf.DUMMYFUNCTION("""COMPUTED_VALUE"""),"www.munzee.com")</f>
        <v>www.munzee.com</v>
      </c>
      <c r="M42" s="19" t="str">
        <f>IFERROR(__xludf.DUMMYFUNCTION("""COMPUTED_VALUE"""),"m")</f>
        <v>m</v>
      </c>
      <c r="N42" s="19" t="str">
        <f>IFERROR(__xludf.DUMMYFUNCTION("""COMPUTED_VALUE"""),"Norballe")</f>
        <v>Norballe</v>
      </c>
      <c r="O42" s="19">
        <f>IFERROR(__xludf.DUMMYFUNCTION("""COMPUTED_VALUE"""),25738.0)</f>
        <v>25738</v>
      </c>
    </row>
    <row r="43">
      <c r="A43" s="13"/>
      <c r="B43" s="21">
        <v>4.0</v>
      </c>
      <c r="C43" s="22">
        <v>1.0</v>
      </c>
      <c r="D43" s="22">
        <v>55.3269412455</v>
      </c>
      <c r="E43" s="22">
        <v>11.9373032324332</v>
      </c>
      <c r="F43" s="22" t="s">
        <v>13</v>
      </c>
      <c r="G43" s="23" t="str">
        <f t="shared" si="1"/>
        <v>Norballe</v>
      </c>
      <c r="H43" s="32" t="s">
        <v>44</v>
      </c>
      <c r="I43" s="25"/>
      <c r="K43" s="19" t="str">
        <f>IFERROR(__xludf.DUMMYFUNCTION("IF(ISBLANK(H43),"""",SPLIT(H43,""/""))"),"https:")</f>
        <v>https:</v>
      </c>
      <c r="L43" s="20" t="str">
        <f>IFERROR(__xludf.DUMMYFUNCTION("""COMPUTED_VALUE"""),"www.munzee.com")</f>
        <v>www.munzee.com</v>
      </c>
      <c r="M43" s="19" t="str">
        <f>IFERROR(__xludf.DUMMYFUNCTION("""COMPUTED_VALUE"""),"m")</f>
        <v>m</v>
      </c>
      <c r="N43" s="19" t="str">
        <f>IFERROR(__xludf.DUMMYFUNCTION("""COMPUTED_VALUE"""),"Norballe")</f>
        <v>Norballe</v>
      </c>
      <c r="O43" s="19">
        <f>IFERROR(__xludf.DUMMYFUNCTION("""COMPUTED_VALUE"""),15347.0)</f>
        <v>15347</v>
      </c>
    </row>
    <row r="44">
      <c r="A44" s="13"/>
      <c r="B44" s="21">
        <v>4.0</v>
      </c>
      <c r="C44" s="22">
        <v>2.0</v>
      </c>
      <c r="D44" s="22">
        <v>55.3269412452393</v>
      </c>
      <c r="E44" s="22">
        <v>11.9375558818355</v>
      </c>
      <c r="F44" s="22" t="s">
        <v>13</v>
      </c>
      <c r="G44" s="23" t="str">
        <f t="shared" si="1"/>
        <v>GeodudeDK</v>
      </c>
      <c r="H44" s="30" t="s">
        <v>45</v>
      </c>
      <c r="I44" s="25"/>
      <c r="K44" s="19" t="str">
        <f>IFERROR(__xludf.DUMMYFUNCTION("IF(ISBLANK(H44),"""",SPLIT(H44,""/""))"),"https:")</f>
        <v>https:</v>
      </c>
      <c r="L44" s="20" t="str">
        <f>IFERROR(__xludf.DUMMYFUNCTION("""COMPUTED_VALUE"""),"www.munzee.com")</f>
        <v>www.munzee.com</v>
      </c>
      <c r="M44" s="19" t="str">
        <f>IFERROR(__xludf.DUMMYFUNCTION("""COMPUTED_VALUE"""),"m")</f>
        <v>m</v>
      </c>
      <c r="N44" s="19" t="str">
        <f>IFERROR(__xludf.DUMMYFUNCTION("""COMPUTED_VALUE"""),"GeodudeDK")</f>
        <v>GeodudeDK</v>
      </c>
      <c r="O44" s="19">
        <f>IFERROR(__xludf.DUMMYFUNCTION("""COMPUTED_VALUE"""),13410.0)</f>
        <v>13410</v>
      </c>
    </row>
    <row r="45">
      <c r="A45" s="13"/>
      <c r="B45" s="21">
        <v>4.0</v>
      </c>
      <c r="C45" s="22">
        <v>3.0</v>
      </c>
      <c r="D45" s="22">
        <v>55.3269412449787</v>
      </c>
      <c r="E45" s="22">
        <v>11.9378085312379</v>
      </c>
      <c r="F45" s="22" t="s">
        <v>13</v>
      </c>
      <c r="G45" s="23" t="str">
        <f t="shared" si="1"/>
        <v>l33t</v>
      </c>
      <c r="H45" s="30" t="s">
        <v>46</v>
      </c>
      <c r="I45" s="28"/>
      <c r="K45" s="19" t="str">
        <f>IFERROR(__xludf.DUMMYFUNCTION("IF(ISBLANK(H45),"""",SPLIT(H45,""/""))"),"https:")</f>
        <v>https:</v>
      </c>
      <c r="L45" s="20" t="str">
        <f>IFERROR(__xludf.DUMMYFUNCTION("""COMPUTED_VALUE"""),"www.munzee.com")</f>
        <v>www.munzee.com</v>
      </c>
      <c r="M45" s="19" t="str">
        <f>IFERROR(__xludf.DUMMYFUNCTION("""COMPUTED_VALUE"""),"m")</f>
        <v>m</v>
      </c>
      <c r="N45" s="19" t="str">
        <f>IFERROR(__xludf.DUMMYFUNCTION("""COMPUTED_VALUE"""),"l33t")</f>
        <v>l33t</v>
      </c>
      <c r="O45" s="19">
        <f>IFERROR(__xludf.DUMMYFUNCTION("""COMPUTED_VALUE"""),1560.0)</f>
        <v>1560</v>
      </c>
    </row>
    <row r="46">
      <c r="A46" s="13"/>
      <c r="B46" s="21">
        <v>4.0</v>
      </c>
      <c r="C46" s="22">
        <v>4.0</v>
      </c>
      <c r="D46" s="22">
        <v>55.3269412447181</v>
      </c>
      <c r="E46" s="22">
        <v>11.9380611806402</v>
      </c>
      <c r="F46" s="22" t="s">
        <v>13</v>
      </c>
      <c r="G46" s="23" t="str">
        <f t="shared" si="1"/>
        <v>Norballe</v>
      </c>
      <c r="H46" s="30" t="s">
        <v>47</v>
      </c>
      <c r="I46" s="25"/>
      <c r="K46" s="19" t="str">
        <f>IFERROR(__xludf.DUMMYFUNCTION("IF(ISBLANK(H46),"""",SPLIT(H46,""/""))"),"https:")</f>
        <v>https:</v>
      </c>
      <c r="L46" s="20" t="str">
        <f>IFERROR(__xludf.DUMMYFUNCTION("""COMPUTED_VALUE"""),"www.munzee.com")</f>
        <v>www.munzee.com</v>
      </c>
      <c r="M46" s="19" t="str">
        <f>IFERROR(__xludf.DUMMYFUNCTION("""COMPUTED_VALUE"""),"m")</f>
        <v>m</v>
      </c>
      <c r="N46" s="19" t="str">
        <f>IFERROR(__xludf.DUMMYFUNCTION("""COMPUTED_VALUE"""),"Norballe")</f>
        <v>Norballe</v>
      </c>
      <c r="O46" s="19">
        <f>IFERROR(__xludf.DUMMYFUNCTION("""COMPUTED_VALUE"""),15485.0)</f>
        <v>15485</v>
      </c>
    </row>
    <row r="47">
      <c r="A47" s="13"/>
      <c r="B47" s="21">
        <v>4.0</v>
      </c>
      <c r="C47" s="22">
        <v>10.0</v>
      </c>
      <c r="D47" s="22">
        <v>55.3269412431544</v>
      </c>
      <c r="E47" s="22">
        <v>11.9395770770543</v>
      </c>
      <c r="F47" s="22" t="s">
        <v>13</v>
      </c>
      <c r="G47" s="23" t="str">
        <f t="shared" si="1"/>
        <v>Norballe</v>
      </c>
      <c r="H47" s="30" t="s">
        <v>48</v>
      </c>
      <c r="I47" s="25"/>
      <c r="K47" s="19" t="str">
        <f>IFERROR(__xludf.DUMMYFUNCTION("IF(ISBLANK(H47),"""",SPLIT(H47,""/""))"),"https:")</f>
        <v>https:</v>
      </c>
      <c r="L47" s="20" t="str">
        <f>IFERROR(__xludf.DUMMYFUNCTION("""COMPUTED_VALUE"""),"www.munzee.com")</f>
        <v>www.munzee.com</v>
      </c>
      <c r="M47" s="19" t="str">
        <f>IFERROR(__xludf.DUMMYFUNCTION("""COMPUTED_VALUE"""),"m")</f>
        <v>m</v>
      </c>
      <c r="N47" s="19" t="str">
        <f>IFERROR(__xludf.DUMMYFUNCTION("""COMPUTED_VALUE"""),"Norballe")</f>
        <v>Norballe</v>
      </c>
      <c r="O47" s="19">
        <f>IFERROR(__xludf.DUMMYFUNCTION("""COMPUTED_VALUE"""),15530.0)</f>
        <v>15530</v>
      </c>
    </row>
    <row r="48">
      <c r="A48" s="13"/>
      <c r="B48" s="21">
        <v>4.0</v>
      </c>
      <c r="C48" s="22">
        <v>11.0</v>
      </c>
      <c r="D48" s="22">
        <v>55.3269412428938</v>
      </c>
      <c r="E48" s="22">
        <v>11.9398297264566</v>
      </c>
      <c r="F48" s="22" t="s">
        <v>13</v>
      </c>
      <c r="G48" s="23" t="str">
        <f t="shared" si="1"/>
        <v>Roeddk</v>
      </c>
      <c r="H48" s="30" t="s">
        <v>49</v>
      </c>
      <c r="I48" s="28"/>
      <c r="K48" s="19" t="str">
        <f>IFERROR(__xludf.DUMMYFUNCTION("IF(ISBLANK(H48),"""",SPLIT(H48,""/""))"),"https:")</f>
        <v>https:</v>
      </c>
      <c r="L48" s="20" t="str">
        <f>IFERROR(__xludf.DUMMYFUNCTION("""COMPUTED_VALUE"""),"www.munzee.com")</f>
        <v>www.munzee.com</v>
      </c>
      <c r="M48" s="19" t="str">
        <f>IFERROR(__xludf.DUMMYFUNCTION("""COMPUTED_VALUE"""),"m")</f>
        <v>m</v>
      </c>
      <c r="N48" s="19" t="str">
        <f>IFERROR(__xludf.DUMMYFUNCTION("""COMPUTED_VALUE"""),"Roeddk")</f>
        <v>Roeddk</v>
      </c>
      <c r="O48" s="19">
        <f>IFERROR(__xludf.DUMMYFUNCTION("""COMPUTED_VALUE"""),1756.0)</f>
        <v>1756</v>
      </c>
    </row>
    <row r="49">
      <c r="A49" s="13"/>
      <c r="B49" s="21">
        <v>4.0</v>
      </c>
      <c r="C49" s="22">
        <v>12.0</v>
      </c>
      <c r="D49" s="22">
        <v>55.3269412426332</v>
      </c>
      <c r="E49" s="22">
        <v>11.9400823758589</v>
      </c>
      <c r="F49" s="22" t="s">
        <v>13</v>
      </c>
      <c r="G49" s="23" t="str">
        <f t="shared" si="1"/>
        <v>l33t</v>
      </c>
      <c r="H49" s="30" t="s">
        <v>50</v>
      </c>
      <c r="I49" s="25"/>
      <c r="K49" s="19" t="str">
        <f>IFERROR(__xludf.DUMMYFUNCTION("IF(ISBLANK(H49),"""",SPLIT(H49,""/""))"),"https:")</f>
        <v>https:</v>
      </c>
      <c r="L49" s="20" t="str">
        <f>IFERROR(__xludf.DUMMYFUNCTION("""COMPUTED_VALUE"""),"www.munzee.com")</f>
        <v>www.munzee.com</v>
      </c>
      <c r="M49" s="19" t="str">
        <f>IFERROR(__xludf.DUMMYFUNCTION("""COMPUTED_VALUE"""),"m")</f>
        <v>m</v>
      </c>
      <c r="N49" s="19" t="str">
        <f>IFERROR(__xludf.DUMMYFUNCTION("""COMPUTED_VALUE"""),"l33t")</f>
        <v>l33t</v>
      </c>
      <c r="O49" s="19">
        <f>IFERROR(__xludf.DUMMYFUNCTION("""COMPUTED_VALUE"""),1607.0)</f>
        <v>1607</v>
      </c>
    </row>
    <row r="50">
      <c r="A50" s="13"/>
      <c r="B50" s="21">
        <v>4.0</v>
      </c>
      <c r="C50" s="22">
        <v>13.0</v>
      </c>
      <c r="D50" s="22">
        <v>55.3269412423725</v>
      </c>
      <c r="E50" s="22">
        <v>11.9403350252613</v>
      </c>
      <c r="F50" s="22" t="s">
        <v>13</v>
      </c>
      <c r="G50" s="23" t="str">
        <f t="shared" si="1"/>
        <v>GeodudeDK</v>
      </c>
      <c r="H50" s="30" t="s">
        <v>51</v>
      </c>
      <c r="I50" s="28"/>
      <c r="K50" s="19" t="str">
        <f>IFERROR(__xludf.DUMMYFUNCTION("IF(ISBLANK(H50),"""",SPLIT(H50,""/""))"),"https:")</f>
        <v>https:</v>
      </c>
      <c r="L50" s="20" t="str">
        <f>IFERROR(__xludf.DUMMYFUNCTION("""COMPUTED_VALUE"""),"www.munzee.com")</f>
        <v>www.munzee.com</v>
      </c>
      <c r="M50" s="19" t="str">
        <f>IFERROR(__xludf.DUMMYFUNCTION("""COMPUTED_VALUE"""),"m")</f>
        <v>m</v>
      </c>
      <c r="N50" s="19" t="str">
        <f>IFERROR(__xludf.DUMMYFUNCTION("""COMPUTED_VALUE"""),"GeodudeDK")</f>
        <v>GeodudeDK</v>
      </c>
      <c r="O50" s="19">
        <f>IFERROR(__xludf.DUMMYFUNCTION("""COMPUTED_VALUE"""),13726.0)</f>
        <v>13726</v>
      </c>
    </row>
    <row r="51">
      <c r="A51" s="13"/>
      <c r="B51" s="21">
        <v>5.0</v>
      </c>
      <c r="C51" s="22">
        <v>1.0</v>
      </c>
      <c r="D51" s="22">
        <v>55.3267975150545</v>
      </c>
      <c r="E51" s="22">
        <v>11.9373032141091</v>
      </c>
      <c r="F51" s="22" t="s">
        <v>13</v>
      </c>
      <c r="G51" s="23" t="str">
        <f t="shared" si="1"/>
        <v>Roeddk</v>
      </c>
      <c r="H51" s="29" t="s">
        <v>52</v>
      </c>
      <c r="I51" s="28"/>
      <c r="K51" s="19" t="str">
        <f>IFERROR(__xludf.DUMMYFUNCTION("IF(ISBLANK(H51),"""",SPLIT(H51,""/""))"),"https:")</f>
        <v>https:</v>
      </c>
      <c r="L51" s="20" t="str">
        <f>IFERROR(__xludf.DUMMYFUNCTION("""COMPUTED_VALUE"""),"www.munzee.com")</f>
        <v>www.munzee.com</v>
      </c>
      <c r="M51" s="19" t="str">
        <f>IFERROR(__xludf.DUMMYFUNCTION("""COMPUTED_VALUE"""),"m")</f>
        <v>m</v>
      </c>
      <c r="N51" s="19" t="str">
        <f>IFERROR(__xludf.DUMMYFUNCTION("""COMPUTED_VALUE"""),"Roeddk")</f>
        <v>Roeddk</v>
      </c>
      <c r="O51" s="19">
        <f>IFERROR(__xludf.DUMMYFUNCTION("""COMPUTED_VALUE"""),1732.0)</f>
        <v>1732</v>
      </c>
    </row>
    <row r="52">
      <c r="A52" s="13"/>
      <c r="B52" s="21">
        <v>5.0</v>
      </c>
      <c r="C52" s="22">
        <v>2.0</v>
      </c>
      <c r="D52" s="22">
        <v>55.3267975147939</v>
      </c>
      <c r="E52" s="22">
        <v>11.9375558625953</v>
      </c>
      <c r="F52" s="22" t="s">
        <v>13</v>
      </c>
      <c r="G52" s="23" t="str">
        <f t="shared" si="1"/>
        <v>Chartox</v>
      </c>
      <c r="H52" s="30" t="s">
        <v>53</v>
      </c>
      <c r="I52" s="28"/>
      <c r="K52" s="19" t="str">
        <f>IFERROR(__xludf.DUMMYFUNCTION("IF(ISBLANK(H52),"""",SPLIT(H52,""/""))"),"https:")</f>
        <v>https:</v>
      </c>
      <c r="L52" s="20" t="str">
        <f>IFERROR(__xludf.DUMMYFUNCTION("""COMPUTED_VALUE"""),"www.munzee.com")</f>
        <v>www.munzee.com</v>
      </c>
      <c r="M52" s="19" t="str">
        <f>IFERROR(__xludf.DUMMYFUNCTION("""COMPUTED_VALUE"""),"m")</f>
        <v>m</v>
      </c>
      <c r="N52" s="19" t="str">
        <f>IFERROR(__xludf.DUMMYFUNCTION("""COMPUTED_VALUE"""),"Chartox")</f>
        <v>Chartox</v>
      </c>
      <c r="O52" s="19">
        <f>IFERROR(__xludf.DUMMYFUNCTION("""COMPUTED_VALUE"""),2255.0)</f>
        <v>2255</v>
      </c>
    </row>
    <row r="53">
      <c r="A53" s="13"/>
      <c r="B53" s="21">
        <v>5.0</v>
      </c>
      <c r="C53" s="22">
        <v>12.0</v>
      </c>
      <c r="D53" s="22">
        <v>55.3267975121877</v>
      </c>
      <c r="E53" s="22">
        <v>11.9400823474567</v>
      </c>
      <c r="F53" s="22" t="s">
        <v>13</v>
      </c>
      <c r="G53" s="23" t="str">
        <f t="shared" si="1"/>
        <v>Cyberdude</v>
      </c>
      <c r="H53" s="30" t="s">
        <v>54</v>
      </c>
      <c r="I53" s="28"/>
      <c r="K53" s="19" t="str">
        <f>IFERROR(__xludf.DUMMYFUNCTION("IF(ISBLANK(H53),"""",SPLIT(H53,""/""))"),"https:")</f>
        <v>https:</v>
      </c>
      <c r="L53" s="20" t="str">
        <f>IFERROR(__xludf.DUMMYFUNCTION("""COMPUTED_VALUE"""),"www.munzee.com")</f>
        <v>www.munzee.com</v>
      </c>
      <c r="M53" s="19" t="str">
        <f>IFERROR(__xludf.DUMMYFUNCTION("""COMPUTED_VALUE"""),"m")</f>
        <v>m</v>
      </c>
      <c r="N53" s="19" t="str">
        <f>IFERROR(__xludf.DUMMYFUNCTION("""COMPUTED_VALUE"""),"Cyberdude")</f>
        <v>Cyberdude</v>
      </c>
      <c r="O53" s="19">
        <f>IFERROR(__xludf.DUMMYFUNCTION("""COMPUTED_VALUE"""),2190.0)</f>
        <v>2190</v>
      </c>
    </row>
    <row r="54">
      <c r="A54" s="13"/>
      <c r="B54" s="21">
        <v>5.0</v>
      </c>
      <c r="C54" s="22">
        <v>13.0</v>
      </c>
      <c r="D54" s="22">
        <v>55.3267975119271</v>
      </c>
      <c r="E54" s="22">
        <v>11.9403349959428</v>
      </c>
      <c r="F54" s="22" t="s">
        <v>13</v>
      </c>
      <c r="G54" s="23" t="str">
        <f t="shared" si="1"/>
        <v>Chartox</v>
      </c>
      <c r="H54" s="30" t="s">
        <v>55</v>
      </c>
      <c r="I54" s="28"/>
      <c r="K54" s="19" t="str">
        <f>IFERROR(__xludf.DUMMYFUNCTION("IF(ISBLANK(H54),"""",SPLIT(H54,""/""))"),"https:")</f>
        <v>https:</v>
      </c>
      <c r="L54" s="20" t="str">
        <f>IFERROR(__xludf.DUMMYFUNCTION("""COMPUTED_VALUE"""),"www.munzee.com")</f>
        <v>www.munzee.com</v>
      </c>
      <c r="M54" s="19" t="str">
        <f>IFERROR(__xludf.DUMMYFUNCTION("""COMPUTED_VALUE"""),"m")</f>
        <v>m</v>
      </c>
      <c r="N54" s="19" t="str">
        <f>IFERROR(__xludf.DUMMYFUNCTION("""COMPUTED_VALUE"""),"Chartox")</f>
        <v>Chartox</v>
      </c>
      <c r="O54" s="19">
        <f>IFERROR(__xludf.DUMMYFUNCTION("""COMPUTED_VALUE"""),2238.0)</f>
        <v>2238</v>
      </c>
    </row>
    <row r="55">
      <c r="A55" s="13"/>
      <c r="B55" s="21">
        <v>6.0</v>
      </c>
      <c r="C55" s="22">
        <v>1.0</v>
      </c>
      <c r="D55" s="22">
        <v>55.326653784609</v>
      </c>
      <c r="E55" s="22">
        <v>11.9373031957851</v>
      </c>
      <c r="F55" s="22" t="s">
        <v>13</v>
      </c>
      <c r="G55" s="23" t="str">
        <f t="shared" si="1"/>
        <v>LunaVega</v>
      </c>
      <c r="H55" s="30" t="s">
        <v>56</v>
      </c>
      <c r="I55" s="25"/>
      <c r="K55" s="19" t="str">
        <f>IFERROR(__xludf.DUMMYFUNCTION("IF(ISBLANK(H55),"""",SPLIT(H55,""/""))"),"https:")</f>
        <v>https:</v>
      </c>
      <c r="L55" s="20" t="str">
        <f>IFERROR(__xludf.DUMMYFUNCTION("""COMPUTED_VALUE"""),"www.munzee.com")</f>
        <v>www.munzee.com</v>
      </c>
      <c r="M55" s="19" t="str">
        <f>IFERROR(__xludf.DUMMYFUNCTION("""COMPUTED_VALUE"""),"m")</f>
        <v>m</v>
      </c>
      <c r="N55" s="19" t="str">
        <f>IFERROR(__xludf.DUMMYFUNCTION("""COMPUTED_VALUE"""),"LunaVega")</f>
        <v>LunaVega</v>
      </c>
      <c r="O55" s="19">
        <f>IFERROR(__xludf.DUMMYFUNCTION("""COMPUTED_VALUE"""),1578.0)</f>
        <v>1578</v>
      </c>
    </row>
    <row r="56">
      <c r="A56" s="13"/>
      <c r="B56" s="21">
        <v>6.0</v>
      </c>
      <c r="C56" s="22">
        <v>2.0</v>
      </c>
      <c r="D56" s="22">
        <v>55.3266537843484</v>
      </c>
      <c r="E56" s="22">
        <v>11.937555843355</v>
      </c>
      <c r="F56" s="22" t="s">
        <v>13</v>
      </c>
      <c r="G56" s="23" t="str">
        <f t="shared" si="1"/>
        <v>Snille</v>
      </c>
      <c r="H56" s="30" t="s">
        <v>57</v>
      </c>
      <c r="I56" s="25"/>
      <c r="K56" s="19" t="str">
        <f>IFERROR(__xludf.DUMMYFUNCTION("IF(ISBLANK(H56),"""",SPLIT(H56,""/""))"),"https:")</f>
        <v>https:</v>
      </c>
      <c r="L56" s="20" t="str">
        <f>IFERROR(__xludf.DUMMYFUNCTION("""COMPUTED_VALUE"""),"www.munzee.com")</f>
        <v>www.munzee.com</v>
      </c>
      <c r="M56" s="19" t="str">
        <f>IFERROR(__xludf.DUMMYFUNCTION("""COMPUTED_VALUE"""),"m")</f>
        <v>m</v>
      </c>
      <c r="N56" s="19" t="str">
        <f>IFERROR(__xludf.DUMMYFUNCTION("""COMPUTED_VALUE"""),"Snille")</f>
        <v>Snille</v>
      </c>
      <c r="O56" s="19">
        <f>IFERROR(__xludf.DUMMYFUNCTION("""COMPUTED_VALUE"""),12109.0)</f>
        <v>12109</v>
      </c>
    </row>
    <row r="57">
      <c r="A57" s="13"/>
      <c r="B57" s="21">
        <v>6.0</v>
      </c>
      <c r="C57" s="22">
        <v>6.0</v>
      </c>
      <c r="D57" s="22">
        <v>55.326653783306</v>
      </c>
      <c r="E57" s="22">
        <v>11.9385664336348</v>
      </c>
      <c r="F57" s="22" t="s">
        <v>13</v>
      </c>
      <c r="G57" s="23" t="str">
        <f t="shared" si="1"/>
        <v>l33t</v>
      </c>
      <c r="H57" s="30" t="s">
        <v>58</v>
      </c>
      <c r="I57" s="28"/>
      <c r="K57" s="19" t="str">
        <f>IFERROR(__xludf.DUMMYFUNCTION("IF(ISBLANK(H57),"""",SPLIT(H57,""/""))"),"https:")</f>
        <v>https:</v>
      </c>
      <c r="L57" s="20" t="str">
        <f>IFERROR(__xludf.DUMMYFUNCTION("""COMPUTED_VALUE"""),"www.munzee.com")</f>
        <v>www.munzee.com</v>
      </c>
      <c r="M57" s="19" t="str">
        <f>IFERROR(__xludf.DUMMYFUNCTION("""COMPUTED_VALUE"""),"m")</f>
        <v>m</v>
      </c>
      <c r="N57" s="19" t="str">
        <f>IFERROR(__xludf.DUMMYFUNCTION("""COMPUTED_VALUE"""),"l33t")</f>
        <v>l33t</v>
      </c>
      <c r="O57" s="19">
        <f>IFERROR(__xludf.DUMMYFUNCTION("""COMPUTED_VALUE"""),1657.0)</f>
        <v>1657</v>
      </c>
    </row>
    <row r="58">
      <c r="A58" s="13"/>
      <c r="B58" s="21">
        <v>6.0</v>
      </c>
      <c r="C58" s="22">
        <v>8.0</v>
      </c>
      <c r="D58" s="22">
        <v>55.3266537827847</v>
      </c>
      <c r="E58" s="22">
        <v>11.9390717287747</v>
      </c>
      <c r="F58" s="22" t="s">
        <v>13</v>
      </c>
      <c r="G58" s="23" t="str">
        <f t="shared" si="1"/>
        <v>Cyberdude</v>
      </c>
      <c r="H58" s="30" t="s">
        <v>59</v>
      </c>
      <c r="I58" s="28"/>
      <c r="K58" s="19" t="str">
        <f>IFERROR(__xludf.DUMMYFUNCTION("IF(ISBLANK(H58),"""",SPLIT(H58,""/""))"),"https:")</f>
        <v>https:</v>
      </c>
      <c r="L58" s="20" t="str">
        <f>IFERROR(__xludf.DUMMYFUNCTION("""COMPUTED_VALUE"""),"www.munzee.com")</f>
        <v>www.munzee.com</v>
      </c>
      <c r="M58" s="19" t="str">
        <f>IFERROR(__xludf.DUMMYFUNCTION("""COMPUTED_VALUE"""),"m")</f>
        <v>m</v>
      </c>
      <c r="N58" s="19" t="str">
        <f>IFERROR(__xludf.DUMMYFUNCTION("""COMPUTED_VALUE"""),"Cyberdude")</f>
        <v>Cyberdude</v>
      </c>
      <c r="O58" s="19">
        <f>IFERROR(__xludf.DUMMYFUNCTION("""COMPUTED_VALUE"""),2339.0)</f>
        <v>2339</v>
      </c>
    </row>
    <row r="59">
      <c r="A59" s="13"/>
      <c r="B59" s="21">
        <v>6.0</v>
      </c>
      <c r="C59" s="22">
        <v>12.0</v>
      </c>
      <c r="D59" s="22">
        <v>55.3266537817422</v>
      </c>
      <c r="E59" s="22">
        <v>11.9400823190542</v>
      </c>
      <c r="F59" s="22" t="s">
        <v>13</v>
      </c>
      <c r="G59" s="23" t="str">
        <f t="shared" si="1"/>
        <v>Snille</v>
      </c>
      <c r="H59" s="30" t="s">
        <v>60</v>
      </c>
      <c r="I59" s="25"/>
      <c r="K59" s="19" t="str">
        <f>IFERROR(__xludf.DUMMYFUNCTION("IF(ISBLANK(H59),"""",SPLIT(H59,""/""))"),"https:")</f>
        <v>https:</v>
      </c>
      <c r="L59" s="20" t="str">
        <f>IFERROR(__xludf.DUMMYFUNCTION("""COMPUTED_VALUE"""),"www.munzee.com")</f>
        <v>www.munzee.com</v>
      </c>
      <c r="M59" s="19" t="str">
        <f>IFERROR(__xludf.DUMMYFUNCTION("""COMPUTED_VALUE"""),"m")</f>
        <v>m</v>
      </c>
      <c r="N59" s="19" t="str">
        <f>IFERROR(__xludf.DUMMYFUNCTION("""COMPUTED_VALUE"""),"Snille")</f>
        <v>Snille</v>
      </c>
      <c r="O59" s="19">
        <f>IFERROR(__xludf.DUMMYFUNCTION("""COMPUTED_VALUE"""),12128.0)</f>
        <v>12128</v>
      </c>
    </row>
    <row r="60">
      <c r="A60" s="13"/>
      <c r="B60" s="21">
        <v>6.0</v>
      </c>
      <c r="C60" s="22">
        <v>13.0</v>
      </c>
      <c r="D60" s="22">
        <v>55.3266537814816</v>
      </c>
      <c r="E60" s="22">
        <v>11.940334966624</v>
      </c>
      <c r="F60" s="22" t="s">
        <v>13</v>
      </c>
      <c r="G60" s="23" t="str">
        <f t="shared" si="1"/>
        <v>Hakini</v>
      </c>
      <c r="H60" s="30" t="s">
        <v>61</v>
      </c>
      <c r="I60" s="25"/>
      <c r="K60" s="19" t="str">
        <f>IFERROR(__xludf.DUMMYFUNCTION("IF(ISBLANK(H60),"""",SPLIT(H60,""/""))"),"https:")</f>
        <v>https:</v>
      </c>
      <c r="L60" s="20" t="str">
        <f>IFERROR(__xludf.DUMMYFUNCTION("""COMPUTED_VALUE"""),"www.munzee.com")</f>
        <v>www.munzee.com</v>
      </c>
      <c r="M60" s="19" t="str">
        <f>IFERROR(__xludf.DUMMYFUNCTION("""COMPUTED_VALUE"""),"m")</f>
        <v>m</v>
      </c>
      <c r="N60" s="19" t="str">
        <f>IFERROR(__xludf.DUMMYFUNCTION("""COMPUTED_VALUE"""),"Hakini")</f>
        <v>Hakini</v>
      </c>
      <c r="O60" s="19">
        <f>IFERROR(__xludf.DUMMYFUNCTION("""COMPUTED_VALUE"""),3192.0)</f>
        <v>3192</v>
      </c>
    </row>
    <row r="61">
      <c r="A61" s="13"/>
      <c r="B61" s="21">
        <v>7.0</v>
      </c>
      <c r="C61" s="22">
        <v>1.0</v>
      </c>
      <c r="D61" s="22">
        <v>55.3265100541636</v>
      </c>
      <c r="E61" s="22">
        <v>11.9373031774611</v>
      </c>
      <c r="F61" s="22" t="s">
        <v>13</v>
      </c>
      <c r="G61" s="23" t="str">
        <f t="shared" si="1"/>
        <v>Norballe</v>
      </c>
      <c r="H61" s="30" t="s">
        <v>62</v>
      </c>
      <c r="I61" s="25"/>
      <c r="K61" s="19" t="str">
        <f>IFERROR(__xludf.DUMMYFUNCTION("IF(ISBLANK(H61),"""",SPLIT(H61,""/""))"),"https:")</f>
        <v>https:</v>
      </c>
      <c r="L61" s="20" t="str">
        <f>IFERROR(__xludf.DUMMYFUNCTION("""COMPUTED_VALUE"""),"www.munzee.com")</f>
        <v>www.munzee.com</v>
      </c>
      <c r="M61" s="19" t="str">
        <f>IFERROR(__xludf.DUMMYFUNCTION("""COMPUTED_VALUE"""),"m")</f>
        <v>m</v>
      </c>
      <c r="N61" s="19" t="str">
        <f>IFERROR(__xludf.DUMMYFUNCTION("""COMPUTED_VALUE"""),"Norballe")</f>
        <v>Norballe</v>
      </c>
      <c r="O61" s="19">
        <f>IFERROR(__xludf.DUMMYFUNCTION("""COMPUTED_VALUE"""),15852.0)</f>
        <v>15852</v>
      </c>
    </row>
    <row r="62">
      <c r="A62" s="13"/>
      <c r="B62" s="21">
        <v>7.0</v>
      </c>
      <c r="C62" s="22">
        <v>5.0</v>
      </c>
      <c r="D62" s="22">
        <v>55.3265100531211</v>
      </c>
      <c r="E62" s="22">
        <v>11.938313764076</v>
      </c>
      <c r="F62" s="22" t="s">
        <v>13</v>
      </c>
      <c r="G62" s="23" t="str">
        <f t="shared" si="1"/>
        <v>Norballe</v>
      </c>
      <c r="H62" s="30" t="s">
        <v>63</v>
      </c>
      <c r="I62" s="25"/>
      <c r="K62" s="19" t="str">
        <f>IFERROR(__xludf.DUMMYFUNCTION("IF(ISBLANK(H62),"""",SPLIT(H62,""/""))"),"https:")</f>
        <v>https:</v>
      </c>
      <c r="L62" s="20" t="str">
        <f>IFERROR(__xludf.DUMMYFUNCTION("""COMPUTED_VALUE"""),"www.munzee.com")</f>
        <v>www.munzee.com</v>
      </c>
      <c r="M62" s="19" t="str">
        <f>IFERROR(__xludf.DUMMYFUNCTION("""COMPUTED_VALUE"""),"m")</f>
        <v>m</v>
      </c>
      <c r="N62" s="19" t="str">
        <f>IFERROR(__xludf.DUMMYFUNCTION("""COMPUTED_VALUE"""),"Norballe")</f>
        <v>Norballe</v>
      </c>
      <c r="O62" s="19">
        <f>IFERROR(__xludf.DUMMYFUNCTION("""COMPUTED_VALUE"""),16398.0)</f>
        <v>16398</v>
      </c>
    </row>
    <row r="63">
      <c r="A63" s="13"/>
      <c r="B63" s="21">
        <v>7.0</v>
      </c>
      <c r="C63" s="22">
        <v>6.0</v>
      </c>
      <c r="D63" s="22">
        <v>55.3265100528605</v>
      </c>
      <c r="E63" s="22">
        <v>11.9385664107297</v>
      </c>
      <c r="F63" s="22" t="s">
        <v>13</v>
      </c>
      <c r="G63" s="23" t="str">
        <f t="shared" si="1"/>
        <v>GeodudeDK</v>
      </c>
      <c r="H63" s="30" t="s">
        <v>64</v>
      </c>
      <c r="I63" s="25"/>
      <c r="K63" s="19" t="str">
        <f>IFERROR(__xludf.DUMMYFUNCTION("IF(ISBLANK(H63),"""",SPLIT(H63,""/""))"),"https:")</f>
        <v>https:</v>
      </c>
      <c r="L63" s="20" t="str">
        <f>IFERROR(__xludf.DUMMYFUNCTION("""COMPUTED_VALUE"""),"www.munzee.com")</f>
        <v>www.munzee.com</v>
      </c>
      <c r="M63" s="19" t="str">
        <f>IFERROR(__xludf.DUMMYFUNCTION("""COMPUTED_VALUE"""),"m")</f>
        <v>m</v>
      </c>
      <c r="N63" s="19" t="str">
        <f>IFERROR(__xludf.DUMMYFUNCTION("""COMPUTED_VALUE"""),"GeodudeDK")</f>
        <v>GeodudeDK</v>
      </c>
      <c r="O63" s="19">
        <f>IFERROR(__xludf.DUMMYFUNCTION("""COMPUTED_VALUE"""),13730.0)</f>
        <v>13730</v>
      </c>
    </row>
    <row r="64">
      <c r="A64" s="13"/>
      <c r="B64" s="21">
        <v>7.0</v>
      </c>
      <c r="C64" s="22">
        <v>8.0</v>
      </c>
      <c r="D64" s="22">
        <v>55.3265100523393</v>
      </c>
      <c r="E64" s="22">
        <v>11.9390717040372</v>
      </c>
      <c r="F64" s="22" t="s">
        <v>13</v>
      </c>
      <c r="G64" s="23" t="str">
        <f t="shared" si="1"/>
        <v>Chartox</v>
      </c>
      <c r="H64" s="30" t="s">
        <v>65</v>
      </c>
      <c r="I64" s="25"/>
      <c r="K64" s="19" t="str">
        <f>IFERROR(__xludf.DUMMYFUNCTION("IF(ISBLANK(H64),"""",SPLIT(H64,""/""))"),"https:")</f>
        <v>https:</v>
      </c>
      <c r="L64" s="20" t="str">
        <f>IFERROR(__xludf.DUMMYFUNCTION("""COMPUTED_VALUE"""),"www.munzee.com")</f>
        <v>www.munzee.com</v>
      </c>
      <c r="M64" s="19" t="str">
        <f>IFERROR(__xludf.DUMMYFUNCTION("""COMPUTED_VALUE"""),"m")</f>
        <v>m</v>
      </c>
      <c r="N64" s="19" t="str">
        <f>IFERROR(__xludf.DUMMYFUNCTION("""COMPUTED_VALUE"""),"Chartox")</f>
        <v>Chartox</v>
      </c>
      <c r="O64" s="19">
        <f>IFERROR(__xludf.DUMMYFUNCTION("""COMPUTED_VALUE"""),2263.0)</f>
        <v>2263</v>
      </c>
    </row>
    <row r="65">
      <c r="A65" s="13"/>
      <c r="B65" s="21">
        <v>7.0</v>
      </c>
      <c r="C65" s="22">
        <v>9.0</v>
      </c>
      <c r="D65" s="22">
        <v>55.3265100520786</v>
      </c>
      <c r="E65" s="22">
        <v>11.9393243506908</v>
      </c>
      <c r="F65" s="22" t="s">
        <v>13</v>
      </c>
      <c r="G65" s="23" t="str">
        <f t="shared" si="1"/>
        <v>Norballe</v>
      </c>
      <c r="H65" s="30" t="s">
        <v>66</v>
      </c>
      <c r="I65" s="25"/>
      <c r="K65" s="19" t="str">
        <f>IFERROR(__xludf.DUMMYFUNCTION("IF(ISBLANK(H65),"""",SPLIT(H65,""/""))"),"https:")</f>
        <v>https:</v>
      </c>
      <c r="L65" s="20" t="str">
        <f>IFERROR(__xludf.DUMMYFUNCTION("""COMPUTED_VALUE"""),"www.munzee.com")</f>
        <v>www.munzee.com</v>
      </c>
      <c r="M65" s="19" t="str">
        <f>IFERROR(__xludf.DUMMYFUNCTION("""COMPUTED_VALUE"""),"m")</f>
        <v>m</v>
      </c>
      <c r="N65" s="19" t="str">
        <f>IFERROR(__xludf.DUMMYFUNCTION("""COMPUTED_VALUE"""),"Norballe")</f>
        <v>Norballe</v>
      </c>
      <c r="O65" s="19">
        <f>IFERROR(__xludf.DUMMYFUNCTION("""COMPUTED_VALUE"""),17045.0)</f>
        <v>17045</v>
      </c>
    </row>
    <row r="66">
      <c r="A66" s="13"/>
      <c r="B66" s="21">
        <v>7.0</v>
      </c>
      <c r="C66" s="22">
        <v>13.0</v>
      </c>
      <c r="D66" s="22">
        <v>55.3265100510362</v>
      </c>
      <c r="E66" s="22">
        <v>11.9403349373058</v>
      </c>
      <c r="F66" s="22" t="s">
        <v>13</v>
      </c>
      <c r="G66" s="23" t="str">
        <f t="shared" si="1"/>
        <v>Norballe</v>
      </c>
      <c r="H66" s="30" t="s">
        <v>67</v>
      </c>
      <c r="I66" s="25"/>
      <c r="K66" s="19" t="str">
        <f>IFERROR(__xludf.DUMMYFUNCTION("IF(ISBLANK(H66),"""",SPLIT(H66,""/""))"),"https:")</f>
        <v>https:</v>
      </c>
      <c r="L66" s="20" t="str">
        <f>IFERROR(__xludf.DUMMYFUNCTION("""COMPUTED_VALUE"""),"www.munzee.com")</f>
        <v>www.munzee.com</v>
      </c>
      <c r="M66" s="19" t="str">
        <f>IFERROR(__xludf.DUMMYFUNCTION("""COMPUTED_VALUE"""),"m")</f>
        <v>m</v>
      </c>
      <c r="N66" s="19" t="str">
        <f>IFERROR(__xludf.DUMMYFUNCTION("""COMPUTED_VALUE"""),"Norballe")</f>
        <v>Norballe</v>
      </c>
      <c r="O66" s="19">
        <f>IFERROR(__xludf.DUMMYFUNCTION("""COMPUTED_VALUE"""),17793.0)</f>
        <v>17793</v>
      </c>
    </row>
    <row r="67">
      <c r="A67" s="13"/>
      <c r="B67" s="21">
        <v>8.0</v>
      </c>
      <c r="C67" s="22">
        <v>1.0</v>
      </c>
      <c r="D67" s="22">
        <v>55.3263663237182</v>
      </c>
      <c r="E67" s="22">
        <v>11.937303159137</v>
      </c>
      <c r="F67" s="22" t="s">
        <v>13</v>
      </c>
      <c r="G67" s="23" t="str">
        <f t="shared" si="1"/>
        <v>l33t</v>
      </c>
      <c r="H67" s="30" t="s">
        <v>68</v>
      </c>
      <c r="I67" s="25"/>
      <c r="K67" s="19" t="str">
        <f>IFERROR(__xludf.DUMMYFUNCTION("IF(ISBLANK(H67),"""",SPLIT(H67,""/""))"),"https:")</f>
        <v>https:</v>
      </c>
      <c r="L67" s="20" t="str">
        <f>IFERROR(__xludf.DUMMYFUNCTION("""COMPUTED_VALUE"""),"www.munzee.com")</f>
        <v>www.munzee.com</v>
      </c>
      <c r="M67" s="19" t="str">
        <f>IFERROR(__xludf.DUMMYFUNCTION("""COMPUTED_VALUE"""),"m")</f>
        <v>m</v>
      </c>
      <c r="N67" s="19" t="str">
        <f>IFERROR(__xludf.DUMMYFUNCTION("""COMPUTED_VALUE"""),"l33t")</f>
        <v>l33t</v>
      </c>
      <c r="O67" s="19">
        <f>IFERROR(__xludf.DUMMYFUNCTION("""COMPUTED_VALUE"""),1661.0)</f>
        <v>1661</v>
      </c>
    </row>
    <row r="68">
      <c r="A68" s="13"/>
      <c r="B68" s="21">
        <v>8.0</v>
      </c>
      <c r="C68" s="22">
        <v>4.0</v>
      </c>
      <c r="D68" s="22">
        <v>55.3263663229363</v>
      </c>
      <c r="E68" s="22">
        <v>11.9380610963496</v>
      </c>
      <c r="F68" s="22" t="s">
        <v>13</v>
      </c>
      <c r="G68" s="23" t="str">
        <f t="shared" si="1"/>
        <v>Cyberdude</v>
      </c>
      <c r="H68" s="30" t="s">
        <v>69</v>
      </c>
      <c r="I68" s="25"/>
      <c r="K68" s="19" t="str">
        <f>IFERROR(__xludf.DUMMYFUNCTION("IF(ISBLANK(H68),"""",SPLIT(H68,""/""))"),"https:")</f>
        <v>https:</v>
      </c>
      <c r="L68" s="20" t="str">
        <f>IFERROR(__xludf.DUMMYFUNCTION("""COMPUTED_VALUE"""),"www.munzee.com")</f>
        <v>www.munzee.com</v>
      </c>
      <c r="M68" s="19" t="str">
        <f>IFERROR(__xludf.DUMMYFUNCTION("""COMPUTED_VALUE"""),"m")</f>
        <v>m</v>
      </c>
      <c r="N68" s="19" t="str">
        <f>IFERROR(__xludf.DUMMYFUNCTION("""COMPUTED_VALUE"""),"Cyberdude")</f>
        <v>Cyberdude</v>
      </c>
      <c r="O68" s="19">
        <f>IFERROR(__xludf.DUMMYFUNCTION("""COMPUTED_VALUE"""),2148.0)</f>
        <v>2148</v>
      </c>
    </row>
    <row r="69">
      <c r="A69" s="13"/>
      <c r="B69" s="21">
        <v>8.0</v>
      </c>
      <c r="C69" s="22">
        <v>5.0</v>
      </c>
      <c r="D69" s="22">
        <v>55.3263663226757</v>
      </c>
      <c r="E69" s="22">
        <v>11.9383137420871</v>
      </c>
      <c r="F69" s="22" t="s">
        <v>13</v>
      </c>
      <c r="G69" s="23" t="str">
        <f t="shared" si="1"/>
        <v>Chartox</v>
      </c>
      <c r="H69" s="30" t="s">
        <v>70</v>
      </c>
      <c r="I69" s="25"/>
      <c r="K69" s="19" t="str">
        <f>IFERROR(__xludf.DUMMYFUNCTION("IF(ISBLANK(H69),"""",SPLIT(H69,""/""))"),"https:")</f>
        <v>https:</v>
      </c>
      <c r="L69" s="20" t="str">
        <f>IFERROR(__xludf.DUMMYFUNCTION("""COMPUTED_VALUE"""),"www.munzee.com")</f>
        <v>www.munzee.com</v>
      </c>
      <c r="M69" s="19" t="str">
        <f>IFERROR(__xludf.DUMMYFUNCTION("""COMPUTED_VALUE"""),"m")</f>
        <v>m</v>
      </c>
      <c r="N69" s="19" t="str">
        <f>IFERROR(__xludf.DUMMYFUNCTION("""COMPUTED_VALUE"""),"Chartox")</f>
        <v>Chartox</v>
      </c>
      <c r="O69" s="19">
        <f>IFERROR(__xludf.DUMMYFUNCTION("""COMPUTED_VALUE"""),2275.0)</f>
        <v>2275</v>
      </c>
    </row>
    <row r="70">
      <c r="A70" s="13"/>
      <c r="B70" s="21">
        <v>8.0</v>
      </c>
      <c r="C70" s="22">
        <v>6.0</v>
      </c>
      <c r="D70" s="22">
        <v>55.3263663224151</v>
      </c>
      <c r="E70" s="22">
        <v>11.9385663878247</v>
      </c>
      <c r="F70" s="22" t="s">
        <v>13</v>
      </c>
      <c r="G70" s="23" t="str">
        <f t="shared" si="1"/>
        <v>Hakini</v>
      </c>
      <c r="H70" s="30" t="s">
        <v>71</v>
      </c>
      <c r="I70" s="25"/>
      <c r="K70" s="19" t="str">
        <f>IFERROR(__xludf.DUMMYFUNCTION("IF(ISBLANK(H70),"""",SPLIT(H70,""/""))"),"https:")</f>
        <v>https:</v>
      </c>
      <c r="L70" s="20" t="str">
        <f>IFERROR(__xludf.DUMMYFUNCTION("""COMPUTED_VALUE"""),"www.munzee.com")</f>
        <v>www.munzee.com</v>
      </c>
      <c r="M70" s="19" t="str">
        <f>IFERROR(__xludf.DUMMYFUNCTION("""COMPUTED_VALUE"""),"m")</f>
        <v>m</v>
      </c>
      <c r="N70" s="19" t="str">
        <f>IFERROR(__xludf.DUMMYFUNCTION("""COMPUTED_VALUE"""),"Hakini")</f>
        <v>Hakini</v>
      </c>
      <c r="O70" s="19">
        <f>IFERROR(__xludf.DUMMYFUNCTION("""COMPUTED_VALUE"""),3203.0)</f>
        <v>3203</v>
      </c>
    </row>
    <row r="71">
      <c r="A71" s="13"/>
      <c r="B71" s="21">
        <v>8.0</v>
      </c>
      <c r="C71" s="22">
        <v>8.0</v>
      </c>
      <c r="D71" s="22">
        <v>55.3263663218939</v>
      </c>
      <c r="E71" s="22">
        <v>11.9390716792997</v>
      </c>
      <c r="F71" s="22" t="s">
        <v>13</v>
      </c>
      <c r="G71" s="23" t="str">
        <f t="shared" si="1"/>
        <v>Geojunior</v>
      </c>
      <c r="H71" s="30" t="s">
        <v>72</v>
      </c>
      <c r="I71" s="25"/>
      <c r="K71" s="19" t="str">
        <f>IFERROR(__xludf.DUMMYFUNCTION("IF(ISBLANK(H71),"""",SPLIT(H71,""/""))"),"https:")</f>
        <v>https:</v>
      </c>
      <c r="L71" s="20" t="str">
        <f>IFERROR(__xludf.DUMMYFUNCTION("""COMPUTED_VALUE"""),"www.munzee.com")</f>
        <v>www.munzee.com</v>
      </c>
      <c r="M71" s="19" t="str">
        <f>IFERROR(__xludf.DUMMYFUNCTION("""COMPUTED_VALUE"""),"m")</f>
        <v>m</v>
      </c>
      <c r="N71" s="19" t="str">
        <f>IFERROR(__xludf.DUMMYFUNCTION("""COMPUTED_VALUE"""),"Geojunior")</f>
        <v>Geojunior</v>
      </c>
      <c r="O71" s="19">
        <f>IFERROR(__xludf.DUMMYFUNCTION("""COMPUTED_VALUE"""),1526.0)</f>
        <v>1526</v>
      </c>
    </row>
    <row r="72">
      <c r="A72" s="13"/>
      <c r="B72" s="21">
        <v>8.0</v>
      </c>
      <c r="C72" s="22">
        <v>9.0</v>
      </c>
      <c r="D72" s="22">
        <v>55.3263663216332</v>
      </c>
      <c r="E72" s="22">
        <v>11.9393243250373</v>
      </c>
      <c r="F72" s="22" t="s">
        <v>13</v>
      </c>
      <c r="G72" s="23" t="str">
        <f t="shared" si="1"/>
        <v>l33t</v>
      </c>
      <c r="H72" s="30" t="s">
        <v>73</v>
      </c>
      <c r="I72" s="25"/>
      <c r="K72" s="19" t="str">
        <f>IFERROR(__xludf.DUMMYFUNCTION("IF(ISBLANK(H72),"""",SPLIT(H72,""/""))"),"https:")</f>
        <v>https:</v>
      </c>
      <c r="L72" s="20" t="str">
        <f>IFERROR(__xludf.DUMMYFUNCTION("""COMPUTED_VALUE"""),"www.munzee.com")</f>
        <v>www.munzee.com</v>
      </c>
      <c r="M72" s="19" t="str">
        <f>IFERROR(__xludf.DUMMYFUNCTION("""COMPUTED_VALUE"""),"m")</f>
        <v>m</v>
      </c>
      <c r="N72" s="19" t="str">
        <f>IFERROR(__xludf.DUMMYFUNCTION("""COMPUTED_VALUE"""),"l33t")</f>
        <v>l33t</v>
      </c>
      <c r="O72" s="19">
        <f>IFERROR(__xludf.DUMMYFUNCTION("""COMPUTED_VALUE"""),1705.0)</f>
        <v>1705</v>
      </c>
    </row>
    <row r="73">
      <c r="A73" s="13"/>
      <c r="B73" s="21">
        <v>8.0</v>
      </c>
      <c r="C73" s="22">
        <v>10.0</v>
      </c>
      <c r="D73" s="22">
        <v>55.3263663213726</v>
      </c>
      <c r="E73" s="22">
        <v>11.9395769707748</v>
      </c>
      <c r="F73" s="22" t="s">
        <v>13</v>
      </c>
      <c r="G73" s="23" t="str">
        <f t="shared" si="1"/>
        <v>Hakini</v>
      </c>
      <c r="H73" s="30" t="s">
        <v>74</v>
      </c>
      <c r="I73" s="25"/>
      <c r="K73" s="19" t="str">
        <f>IFERROR(__xludf.DUMMYFUNCTION("IF(ISBLANK(H73),"""",SPLIT(H73,""/""))"),"https:")</f>
        <v>https:</v>
      </c>
      <c r="L73" s="20" t="str">
        <f>IFERROR(__xludf.DUMMYFUNCTION("""COMPUTED_VALUE"""),"www.munzee.com")</f>
        <v>www.munzee.com</v>
      </c>
      <c r="M73" s="19" t="str">
        <f>IFERROR(__xludf.DUMMYFUNCTION("""COMPUTED_VALUE"""),"m")</f>
        <v>m</v>
      </c>
      <c r="N73" s="19" t="str">
        <f>IFERROR(__xludf.DUMMYFUNCTION("""COMPUTED_VALUE"""),"Hakini")</f>
        <v>Hakini</v>
      </c>
      <c r="O73" s="19">
        <f>IFERROR(__xludf.DUMMYFUNCTION("""COMPUTED_VALUE"""),3242.0)</f>
        <v>3242</v>
      </c>
    </row>
    <row r="74">
      <c r="A74" s="13"/>
      <c r="B74" s="21">
        <v>8.0</v>
      </c>
      <c r="C74" s="22">
        <v>13.0</v>
      </c>
      <c r="D74" s="22">
        <v>55.3263663205908</v>
      </c>
      <c r="E74" s="22">
        <v>11.9403349079873</v>
      </c>
      <c r="F74" s="22" t="s">
        <v>13</v>
      </c>
      <c r="G74" s="23" t="str">
        <f t="shared" si="1"/>
        <v>l33t</v>
      </c>
      <c r="H74" s="30" t="s">
        <v>75</v>
      </c>
      <c r="I74" s="25"/>
      <c r="K74" s="19" t="str">
        <f>IFERROR(__xludf.DUMMYFUNCTION("IF(ISBLANK(H74),"""",SPLIT(H74,""/""))"),"https:")</f>
        <v>https:</v>
      </c>
      <c r="L74" s="20" t="str">
        <f>IFERROR(__xludf.DUMMYFUNCTION("""COMPUTED_VALUE"""),"www.munzee.com")</f>
        <v>www.munzee.com</v>
      </c>
      <c r="M74" s="19" t="str">
        <f>IFERROR(__xludf.DUMMYFUNCTION("""COMPUTED_VALUE"""),"m")</f>
        <v>m</v>
      </c>
      <c r="N74" s="19" t="str">
        <f>IFERROR(__xludf.DUMMYFUNCTION("""COMPUTED_VALUE"""),"l33t")</f>
        <v>l33t</v>
      </c>
      <c r="O74" s="19">
        <f>IFERROR(__xludf.DUMMYFUNCTION("""COMPUTED_VALUE"""),1706.0)</f>
        <v>1706</v>
      </c>
    </row>
    <row r="75">
      <c r="A75" s="13"/>
      <c r="B75" s="21">
        <v>9.0</v>
      </c>
      <c r="C75" s="22">
        <v>1.0</v>
      </c>
      <c r="D75" s="22">
        <v>55.3262225932727</v>
      </c>
      <c r="E75" s="22">
        <v>11.937303140813</v>
      </c>
      <c r="F75" s="22" t="s">
        <v>13</v>
      </c>
      <c r="G75" s="23" t="str">
        <f t="shared" si="1"/>
        <v>Snille</v>
      </c>
      <c r="H75" s="30" t="s">
        <v>76</v>
      </c>
      <c r="I75" s="25"/>
      <c r="K75" s="19" t="str">
        <f>IFERROR(__xludf.DUMMYFUNCTION("IF(ISBLANK(H75),"""",SPLIT(H75,""/""))"),"https:")</f>
        <v>https:</v>
      </c>
      <c r="L75" s="20" t="str">
        <f>IFERROR(__xludf.DUMMYFUNCTION("""COMPUTED_VALUE"""),"www.munzee.com")</f>
        <v>www.munzee.com</v>
      </c>
      <c r="M75" s="19" t="str">
        <f>IFERROR(__xludf.DUMMYFUNCTION("""COMPUTED_VALUE"""),"m")</f>
        <v>m</v>
      </c>
      <c r="N75" s="19" t="str">
        <f>IFERROR(__xludf.DUMMYFUNCTION("""COMPUTED_VALUE"""),"Snille")</f>
        <v>Snille</v>
      </c>
      <c r="O75" s="19">
        <f>IFERROR(__xludf.DUMMYFUNCTION("""COMPUTED_VALUE"""),12130.0)</f>
        <v>12130</v>
      </c>
    </row>
    <row r="76">
      <c r="A76" s="13"/>
      <c r="B76" s="21">
        <v>9.0</v>
      </c>
      <c r="C76" s="22">
        <v>3.0</v>
      </c>
      <c r="D76" s="22">
        <v>55.3262225927515</v>
      </c>
      <c r="E76" s="22">
        <v>11.9378084304556</v>
      </c>
      <c r="F76" s="22" t="s">
        <v>13</v>
      </c>
      <c r="G76" s="23" t="str">
        <f t="shared" si="1"/>
        <v>Hakini</v>
      </c>
      <c r="H76" s="30" t="s">
        <v>77</v>
      </c>
      <c r="I76" s="25"/>
      <c r="K76" s="19" t="str">
        <f>IFERROR(__xludf.DUMMYFUNCTION("IF(ISBLANK(H76),"""",SPLIT(H76,""/""))"),"https:")</f>
        <v>https:</v>
      </c>
      <c r="L76" s="20" t="str">
        <f>IFERROR(__xludf.DUMMYFUNCTION("""COMPUTED_VALUE"""),"www.munzee.com")</f>
        <v>www.munzee.com</v>
      </c>
      <c r="M76" s="19" t="str">
        <f>IFERROR(__xludf.DUMMYFUNCTION("""COMPUTED_VALUE"""),"m")</f>
        <v>m</v>
      </c>
      <c r="N76" s="19" t="str">
        <f>IFERROR(__xludf.DUMMYFUNCTION("""COMPUTED_VALUE"""),"Hakini")</f>
        <v>Hakini</v>
      </c>
      <c r="O76" s="19">
        <f>IFERROR(__xludf.DUMMYFUNCTION("""COMPUTED_VALUE"""),3303.0)</f>
        <v>3303</v>
      </c>
    </row>
    <row r="77">
      <c r="A77" s="13"/>
      <c r="B77" s="21">
        <v>9.0</v>
      </c>
      <c r="C77" s="22">
        <v>4.0</v>
      </c>
      <c r="D77" s="22">
        <v>55.3262225924909</v>
      </c>
      <c r="E77" s="22">
        <v>11.938061075277</v>
      </c>
      <c r="F77" s="22" t="s">
        <v>13</v>
      </c>
      <c r="G77" s="23" t="str">
        <f t="shared" si="1"/>
        <v>Snille</v>
      </c>
      <c r="H77" s="30" t="s">
        <v>78</v>
      </c>
      <c r="I77" s="25"/>
      <c r="K77" s="19" t="str">
        <f>IFERROR(__xludf.DUMMYFUNCTION("IF(ISBLANK(H77),"""",SPLIT(H77,""/""))"),"https:")</f>
        <v>https:</v>
      </c>
      <c r="L77" s="20" t="str">
        <f>IFERROR(__xludf.DUMMYFUNCTION("""COMPUTED_VALUE"""),"www.munzee.com")</f>
        <v>www.munzee.com</v>
      </c>
      <c r="M77" s="19" t="str">
        <f>IFERROR(__xludf.DUMMYFUNCTION("""COMPUTED_VALUE"""),"m")</f>
        <v>m</v>
      </c>
      <c r="N77" s="19" t="str">
        <f>IFERROR(__xludf.DUMMYFUNCTION("""COMPUTED_VALUE"""),"Snille")</f>
        <v>Snille</v>
      </c>
      <c r="O77" s="19">
        <f>IFERROR(__xludf.DUMMYFUNCTION("""COMPUTED_VALUE"""),12166.0)</f>
        <v>12166</v>
      </c>
    </row>
    <row r="78">
      <c r="A78" s="13"/>
      <c r="B78" s="21">
        <v>9.0</v>
      </c>
      <c r="C78" s="22">
        <v>5.0</v>
      </c>
      <c r="D78" s="22">
        <v>55.3262225922303</v>
      </c>
      <c r="E78" s="22">
        <v>11.9383137200983</v>
      </c>
      <c r="F78" s="22" t="s">
        <v>13</v>
      </c>
      <c r="G78" s="23" t="str">
        <f t="shared" si="1"/>
        <v>l33t</v>
      </c>
      <c r="H78" s="30" t="s">
        <v>79</v>
      </c>
      <c r="I78" s="25"/>
      <c r="K78" s="19" t="str">
        <f>IFERROR(__xludf.DUMMYFUNCTION("IF(ISBLANK(H78),"""",SPLIT(H78,""/""))"),"https:")</f>
        <v>https:</v>
      </c>
      <c r="L78" s="20" t="str">
        <f>IFERROR(__xludf.DUMMYFUNCTION("""COMPUTED_VALUE"""),"www.munzee.com")</f>
        <v>www.munzee.com</v>
      </c>
      <c r="M78" s="19" t="str">
        <f>IFERROR(__xludf.DUMMYFUNCTION("""COMPUTED_VALUE"""),"m")</f>
        <v>m</v>
      </c>
      <c r="N78" s="19" t="str">
        <f>IFERROR(__xludf.DUMMYFUNCTION("""COMPUTED_VALUE"""),"l33t")</f>
        <v>l33t</v>
      </c>
      <c r="O78" s="19">
        <f>IFERROR(__xludf.DUMMYFUNCTION("""COMPUTED_VALUE"""),1739.0)</f>
        <v>1739</v>
      </c>
    </row>
    <row r="79">
      <c r="A79" s="13"/>
      <c r="B79" s="21">
        <v>9.0</v>
      </c>
      <c r="C79" s="22">
        <v>9.0</v>
      </c>
      <c r="D79" s="22">
        <v>55.3262225911878</v>
      </c>
      <c r="E79" s="22">
        <v>11.9393242993836</v>
      </c>
      <c r="F79" s="22" t="s">
        <v>13</v>
      </c>
      <c r="G79" s="23" t="str">
        <f t="shared" si="1"/>
        <v>damgaard</v>
      </c>
      <c r="H79" s="30" t="s">
        <v>80</v>
      </c>
      <c r="I79" s="25"/>
      <c r="K79" s="19" t="str">
        <f>IFERROR(__xludf.DUMMYFUNCTION("IF(ISBLANK(H79),"""",SPLIT(H79,""/""))"),"https:")</f>
        <v>https:</v>
      </c>
      <c r="L79" s="20" t="str">
        <f>IFERROR(__xludf.DUMMYFUNCTION("""COMPUTED_VALUE"""),"www.munzee.com")</f>
        <v>www.munzee.com</v>
      </c>
      <c r="M79" s="19" t="str">
        <f>IFERROR(__xludf.DUMMYFUNCTION("""COMPUTED_VALUE"""),"m")</f>
        <v>m</v>
      </c>
      <c r="N79" s="19" t="str">
        <f>IFERROR(__xludf.DUMMYFUNCTION("""COMPUTED_VALUE"""),"damgaard")</f>
        <v>damgaard</v>
      </c>
      <c r="O79" s="19">
        <f>IFERROR(__xludf.DUMMYFUNCTION("""COMPUTED_VALUE"""),9783.0)</f>
        <v>9783</v>
      </c>
    </row>
    <row r="80">
      <c r="A80" s="13"/>
      <c r="B80" s="21">
        <v>9.0</v>
      </c>
      <c r="C80" s="22">
        <v>10.0</v>
      </c>
      <c r="D80" s="22">
        <v>55.3262225909272</v>
      </c>
      <c r="E80" s="22">
        <v>11.9395769442049</v>
      </c>
      <c r="F80" s="22" t="s">
        <v>13</v>
      </c>
      <c r="G80" s="23" t="str">
        <f t="shared" si="1"/>
        <v>Snille</v>
      </c>
      <c r="H80" s="30" t="s">
        <v>81</v>
      </c>
      <c r="I80" s="25"/>
      <c r="K80" s="19" t="str">
        <f>IFERROR(__xludf.DUMMYFUNCTION("IF(ISBLANK(H80),"""",SPLIT(H80,""/""))"),"https:")</f>
        <v>https:</v>
      </c>
      <c r="L80" s="20" t="str">
        <f>IFERROR(__xludf.DUMMYFUNCTION("""COMPUTED_VALUE"""),"www.munzee.com")</f>
        <v>www.munzee.com</v>
      </c>
      <c r="M80" s="19" t="str">
        <f>IFERROR(__xludf.DUMMYFUNCTION("""COMPUTED_VALUE"""),"m")</f>
        <v>m</v>
      </c>
      <c r="N80" s="19" t="str">
        <f>IFERROR(__xludf.DUMMYFUNCTION("""COMPUTED_VALUE"""),"Snille")</f>
        <v>Snille</v>
      </c>
      <c r="O80" s="19">
        <f>IFERROR(__xludf.DUMMYFUNCTION("""COMPUTED_VALUE"""),12271.0)</f>
        <v>12271</v>
      </c>
    </row>
    <row r="81">
      <c r="A81" s="13"/>
      <c r="B81" s="21">
        <v>9.0</v>
      </c>
      <c r="C81" s="22">
        <v>11.0</v>
      </c>
      <c r="D81" s="22">
        <v>55.3262225906666</v>
      </c>
      <c r="E81" s="22">
        <v>11.9398295890263</v>
      </c>
      <c r="F81" s="22" t="s">
        <v>13</v>
      </c>
      <c r="G81" s="23" t="str">
        <f t="shared" si="1"/>
        <v>Cyberdude</v>
      </c>
      <c r="H81" s="30" t="s">
        <v>82</v>
      </c>
      <c r="I81" s="25"/>
      <c r="K81" s="19" t="str">
        <f>IFERROR(__xludf.DUMMYFUNCTION("IF(ISBLANK(H81),"""",SPLIT(H81,""/""))"),"https:")</f>
        <v>https:</v>
      </c>
      <c r="L81" s="20" t="str">
        <f>IFERROR(__xludf.DUMMYFUNCTION("""COMPUTED_VALUE"""),"www.munzee.com")</f>
        <v>www.munzee.com</v>
      </c>
      <c r="M81" s="19" t="str">
        <f>IFERROR(__xludf.DUMMYFUNCTION("""COMPUTED_VALUE"""),"m")</f>
        <v>m</v>
      </c>
      <c r="N81" s="19" t="str">
        <f>IFERROR(__xludf.DUMMYFUNCTION("""COMPUTED_VALUE"""),"Cyberdude")</f>
        <v>Cyberdude</v>
      </c>
      <c r="O81" s="19">
        <f>IFERROR(__xludf.DUMMYFUNCTION("""COMPUTED_VALUE"""),2345.0)</f>
        <v>2345</v>
      </c>
    </row>
    <row r="82">
      <c r="A82" s="13"/>
      <c r="B82" s="21">
        <v>9.0</v>
      </c>
      <c r="C82" s="22">
        <v>13.0</v>
      </c>
      <c r="D82" s="22">
        <v>55.3262225901454</v>
      </c>
      <c r="E82" s="22">
        <v>11.9403348786689</v>
      </c>
      <c r="F82" s="22" t="s">
        <v>13</v>
      </c>
      <c r="G82" s="23" t="str">
        <f t="shared" si="1"/>
        <v>Snille</v>
      </c>
      <c r="H82" s="30" t="s">
        <v>83</v>
      </c>
      <c r="I82" s="25"/>
      <c r="K82" s="19" t="str">
        <f>IFERROR(__xludf.DUMMYFUNCTION("IF(ISBLANK(H82),"""",SPLIT(H82,""/""))"),"https:")</f>
        <v>https:</v>
      </c>
      <c r="L82" s="20" t="str">
        <f>IFERROR(__xludf.DUMMYFUNCTION("""COMPUTED_VALUE"""),"www.munzee.com")</f>
        <v>www.munzee.com</v>
      </c>
      <c r="M82" s="19" t="str">
        <f>IFERROR(__xludf.DUMMYFUNCTION("""COMPUTED_VALUE"""),"m")</f>
        <v>m</v>
      </c>
      <c r="N82" s="19" t="str">
        <f>IFERROR(__xludf.DUMMYFUNCTION("""COMPUTED_VALUE"""),"Snille")</f>
        <v>Snille</v>
      </c>
      <c r="O82" s="19">
        <f>IFERROR(__xludf.DUMMYFUNCTION("""COMPUTED_VALUE"""),12389.0)</f>
        <v>12389</v>
      </c>
    </row>
    <row r="83">
      <c r="A83" s="13"/>
      <c r="B83" s="21">
        <v>10.0</v>
      </c>
      <c r="C83" s="22">
        <v>1.0</v>
      </c>
      <c r="D83" s="22">
        <v>55.3260788628273</v>
      </c>
      <c r="E83" s="22">
        <v>11.9373031224889</v>
      </c>
      <c r="F83" s="22" t="s">
        <v>13</v>
      </c>
      <c r="G83" s="23" t="str">
        <f t="shared" si="1"/>
        <v>Norballe</v>
      </c>
      <c r="H83" s="30" t="s">
        <v>84</v>
      </c>
      <c r="I83" s="25"/>
      <c r="K83" s="19" t="str">
        <f>IFERROR(__xludf.DUMMYFUNCTION("IF(ISBLANK(H83),"""",SPLIT(H83,""/""))"),"https:")</f>
        <v>https:</v>
      </c>
      <c r="L83" s="20" t="str">
        <f>IFERROR(__xludf.DUMMYFUNCTION("""COMPUTED_VALUE"""),"www.munzee.com")</f>
        <v>www.munzee.com</v>
      </c>
      <c r="M83" s="19" t="str">
        <f>IFERROR(__xludf.DUMMYFUNCTION("""COMPUTED_VALUE"""),"m")</f>
        <v>m</v>
      </c>
      <c r="N83" s="19" t="str">
        <f>IFERROR(__xludf.DUMMYFUNCTION("""COMPUTED_VALUE"""),"Norballe")</f>
        <v>Norballe</v>
      </c>
      <c r="O83" s="19">
        <f>IFERROR(__xludf.DUMMYFUNCTION("""COMPUTED_VALUE"""),17855.0)</f>
        <v>17855</v>
      </c>
    </row>
    <row r="84">
      <c r="A84" s="13"/>
      <c r="B84" s="21">
        <v>10.0</v>
      </c>
      <c r="C84" s="22">
        <v>7.0</v>
      </c>
      <c r="D84" s="22">
        <v>55.3260788612636</v>
      </c>
      <c r="E84" s="22">
        <v>11.9388189859197</v>
      </c>
      <c r="F84" s="22" t="s">
        <v>13</v>
      </c>
      <c r="G84" s="23" t="str">
        <f t="shared" si="1"/>
        <v>Norballe</v>
      </c>
      <c r="H84" s="30" t="s">
        <v>85</v>
      </c>
      <c r="I84" s="25"/>
      <c r="K84" s="19" t="str">
        <f>IFERROR(__xludf.DUMMYFUNCTION("IF(ISBLANK(H84),"""",SPLIT(H84,""/""))"),"https:")</f>
        <v>https:</v>
      </c>
      <c r="L84" s="20" t="str">
        <f>IFERROR(__xludf.DUMMYFUNCTION("""COMPUTED_VALUE"""),"www.munzee.com")</f>
        <v>www.munzee.com</v>
      </c>
      <c r="M84" s="19" t="str">
        <f>IFERROR(__xludf.DUMMYFUNCTION("""COMPUTED_VALUE"""),"m")</f>
        <v>m</v>
      </c>
      <c r="N84" s="19" t="str">
        <f>IFERROR(__xludf.DUMMYFUNCTION("""COMPUTED_VALUE"""),"Norballe")</f>
        <v>Norballe</v>
      </c>
      <c r="O84" s="19">
        <f>IFERROR(__xludf.DUMMYFUNCTION("""COMPUTED_VALUE"""),17909.0)</f>
        <v>17909</v>
      </c>
    </row>
    <row r="85">
      <c r="A85" s="13"/>
      <c r="B85" s="21">
        <v>10.0</v>
      </c>
      <c r="C85" s="22">
        <v>13.0</v>
      </c>
      <c r="D85" s="22">
        <v>55.3260788597</v>
      </c>
      <c r="E85" s="22">
        <v>11.9403348493505</v>
      </c>
      <c r="F85" s="22" t="s">
        <v>13</v>
      </c>
      <c r="G85" s="23" t="str">
        <f t="shared" si="1"/>
        <v>Norballe</v>
      </c>
      <c r="H85" s="30" t="s">
        <v>86</v>
      </c>
      <c r="I85" s="25"/>
      <c r="K85" s="19" t="str">
        <f>IFERROR(__xludf.DUMMYFUNCTION("IF(ISBLANK(H85),"""",SPLIT(H85,""/""))"),"https:")</f>
        <v>https:</v>
      </c>
      <c r="L85" s="20" t="str">
        <f>IFERROR(__xludf.DUMMYFUNCTION("""COMPUTED_VALUE"""),"www.munzee.com")</f>
        <v>www.munzee.com</v>
      </c>
      <c r="M85" s="19" t="str">
        <f>IFERROR(__xludf.DUMMYFUNCTION("""COMPUTED_VALUE"""),"m")</f>
        <v>m</v>
      </c>
      <c r="N85" s="19" t="str">
        <f>IFERROR(__xludf.DUMMYFUNCTION("""COMPUTED_VALUE"""),"Norballe")</f>
        <v>Norballe</v>
      </c>
      <c r="O85" s="19">
        <f>IFERROR(__xludf.DUMMYFUNCTION("""COMPUTED_VALUE"""),18368.0)</f>
        <v>18368</v>
      </c>
    </row>
    <row r="86">
      <c r="A86" s="13"/>
      <c r="B86" s="21">
        <v>11.0</v>
      </c>
      <c r="C86" s="22">
        <v>1.0</v>
      </c>
      <c r="D86" s="22">
        <v>55.3259351323819</v>
      </c>
      <c r="E86" s="22">
        <v>11.937303104165</v>
      </c>
      <c r="F86" s="22" t="s">
        <v>13</v>
      </c>
      <c r="G86" s="23" t="str">
        <f t="shared" si="1"/>
        <v>l33t</v>
      </c>
      <c r="H86" s="29" t="s">
        <v>87</v>
      </c>
      <c r="I86" s="25"/>
      <c r="K86" s="19" t="str">
        <f>IFERROR(__xludf.DUMMYFUNCTION("IF(ISBLANK(H86),"""",SPLIT(H86,""/""))"),"https:")</f>
        <v>https:</v>
      </c>
      <c r="L86" s="20" t="str">
        <f>IFERROR(__xludf.DUMMYFUNCTION("""COMPUTED_VALUE"""),"www.munzee.com")</f>
        <v>www.munzee.com</v>
      </c>
      <c r="M86" s="19" t="str">
        <f>IFERROR(__xludf.DUMMYFUNCTION("""COMPUTED_VALUE"""),"m")</f>
        <v>m</v>
      </c>
      <c r="N86" s="19" t="str">
        <f>IFERROR(__xludf.DUMMYFUNCTION("""COMPUTED_VALUE"""),"l33t")</f>
        <v>l33t</v>
      </c>
      <c r="O86" s="19">
        <f>IFERROR(__xludf.DUMMYFUNCTION("""COMPUTED_VALUE"""),1822.0)</f>
        <v>1822</v>
      </c>
    </row>
    <row r="87">
      <c r="A87" s="13"/>
      <c r="B87" s="21">
        <v>11.0</v>
      </c>
      <c r="C87" s="22">
        <v>6.0</v>
      </c>
      <c r="D87" s="22">
        <v>55.3259351310788</v>
      </c>
      <c r="E87" s="22">
        <v>11.9385663191096</v>
      </c>
      <c r="F87" s="22" t="s">
        <v>13</v>
      </c>
      <c r="G87" s="23" t="str">
        <f t="shared" si="1"/>
        <v>Cyberdude</v>
      </c>
      <c r="H87" s="30" t="s">
        <v>88</v>
      </c>
      <c r="I87" s="25"/>
      <c r="K87" s="19" t="str">
        <f>IFERROR(__xludf.DUMMYFUNCTION("IF(ISBLANK(H87),"""",SPLIT(H87,""/""))"),"https:")</f>
        <v>https:</v>
      </c>
      <c r="L87" s="20" t="str">
        <f>IFERROR(__xludf.DUMMYFUNCTION("""COMPUTED_VALUE"""),"www.munzee.com")</f>
        <v>www.munzee.com</v>
      </c>
      <c r="M87" s="19" t="str">
        <f>IFERROR(__xludf.DUMMYFUNCTION("""COMPUTED_VALUE"""),"m")</f>
        <v>m</v>
      </c>
      <c r="N87" s="19" t="str">
        <f>IFERROR(__xludf.DUMMYFUNCTION("""COMPUTED_VALUE"""),"Cyberdude")</f>
        <v>Cyberdude</v>
      </c>
      <c r="O87" s="19">
        <f>IFERROR(__xludf.DUMMYFUNCTION("""COMPUTED_VALUE"""),2434.0)</f>
        <v>2434</v>
      </c>
    </row>
    <row r="88">
      <c r="A88" s="13"/>
      <c r="B88" s="21">
        <v>11.0</v>
      </c>
      <c r="C88" s="22">
        <v>8.0</v>
      </c>
      <c r="D88" s="22">
        <v>55.3259351305576</v>
      </c>
      <c r="E88" s="22">
        <v>11.9390716050875</v>
      </c>
      <c r="F88" s="22" t="s">
        <v>13</v>
      </c>
      <c r="G88" s="23" t="str">
        <f t="shared" si="1"/>
        <v>l33t</v>
      </c>
      <c r="H88" s="30" t="s">
        <v>89</v>
      </c>
      <c r="I88" s="25"/>
      <c r="K88" s="19" t="str">
        <f>IFERROR(__xludf.DUMMYFUNCTION("IF(ISBLANK(H88),"""",SPLIT(H88,""/""))"),"https:")</f>
        <v>https:</v>
      </c>
      <c r="L88" s="20" t="str">
        <f>IFERROR(__xludf.DUMMYFUNCTION("""COMPUTED_VALUE"""),"www.munzee.com")</f>
        <v>www.munzee.com</v>
      </c>
      <c r="M88" s="19" t="str">
        <f>IFERROR(__xludf.DUMMYFUNCTION("""COMPUTED_VALUE"""),"m")</f>
        <v>m</v>
      </c>
      <c r="N88" s="19" t="str">
        <f>IFERROR(__xludf.DUMMYFUNCTION("""COMPUTED_VALUE"""),"l33t")</f>
        <v>l33t</v>
      </c>
      <c r="O88" s="19">
        <f>IFERROR(__xludf.DUMMYFUNCTION("""COMPUTED_VALUE"""),1851.0)</f>
        <v>1851</v>
      </c>
    </row>
    <row r="89">
      <c r="A89" s="13"/>
      <c r="B89" s="21">
        <v>11.0</v>
      </c>
      <c r="C89" s="22">
        <v>13.0</v>
      </c>
      <c r="D89" s="22">
        <v>55.3259351292545</v>
      </c>
      <c r="E89" s="22">
        <v>11.9403348200321</v>
      </c>
      <c r="F89" s="22" t="s">
        <v>13</v>
      </c>
      <c r="G89" s="23" t="str">
        <f t="shared" si="1"/>
        <v>Chartox</v>
      </c>
      <c r="H89" s="29" t="s">
        <v>90</v>
      </c>
      <c r="I89" s="33"/>
      <c r="K89" s="19" t="str">
        <f>IFERROR(__xludf.DUMMYFUNCTION("IF(ISBLANK(H89),"""",SPLIT(H89,""/""))"),"https:")</f>
        <v>https:</v>
      </c>
      <c r="L89" s="20" t="str">
        <f>IFERROR(__xludf.DUMMYFUNCTION("""COMPUTED_VALUE"""),"www.munzee.com")</f>
        <v>www.munzee.com</v>
      </c>
      <c r="M89" s="19" t="str">
        <f>IFERROR(__xludf.DUMMYFUNCTION("""COMPUTED_VALUE"""),"m")</f>
        <v>m</v>
      </c>
      <c r="N89" s="19" t="str">
        <f>IFERROR(__xludf.DUMMYFUNCTION("""COMPUTED_VALUE"""),"Chartox")</f>
        <v>Chartox</v>
      </c>
      <c r="O89" s="19">
        <f>IFERROR(__xludf.DUMMYFUNCTION("""COMPUTED_VALUE"""),2320.0)</f>
        <v>2320</v>
      </c>
    </row>
    <row r="90">
      <c r="A90" s="13"/>
      <c r="B90" s="21">
        <v>12.0</v>
      </c>
      <c r="C90" s="22">
        <v>1.0</v>
      </c>
      <c r="D90" s="22">
        <v>55.3257914019365</v>
      </c>
      <c r="E90" s="22">
        <v>11.937303085843</v>
      </c>
      <c r="F90" s="22" t="s">
        <v>13</v>
      </c>
      <c r="G90" s="23" t="str">
        <f t="shared" si="1"/>
        <v>Snille</v>
      </c>
      <c r="H90" s="30" t="s">
        <v>91</v>
      </c>
      <c r="I90" s="25"/>
      <c r="K90" s="19" t="str">
        <f>IFERROR(__xludf.DUMMYFUNCTION("IF(ISBLANK(H90),"""",SPLIT(H90,""/""))"),"https:")</f>
        <v>https:</v>
      </c>
      <c r="L90" s="20" t="str">
        <f>IFERROR(__xludf.DUMMYFUNCTION("""COMPUTED_VALUE"""),"www.munzee.com")</f>
        <v>www.munzee.com</v>
      </c>
      <c r="M90" s="19" t="str">
        <f>IFERROR(__xludf.DUMMYFUNCTION("""COMPUTED_VALUE"""),"m")</f>
        <v>m</v>
      </c>
      <c r="N90" s="19" t="str">
        <f>IFERROR(__xludf.DUMMYFUNCTION("""COMPUTED_VALUE"""),"Snille")</f>
        <v>Snille</v>
      </c>
      <c r="O90" s="19">
        <f>IFERROR(__xludf.DUMMYFUNCTION("""COMPUTED_VALUE"""),12432.0)</f>
        <v>12432</v>
      </c>
    </row>
    <row r="91">
      <c r="A91" s="13"/>
      <c r="B91" s="21">
        <v>12.0</v>
      </c>
      <c r="C91" s="22">
        <v>2.0</v>
      </c>
      <c r="D91" s="22">
        <v>55.3257914016758</v>
      </c>
      <c r="E91" s="22">
        <v>11.9375557279158</v>
      </c>
      <c r="F91" s="22" t="s">
        <v>13</v>
      </c>
      <c r="G91" s="23" t="str">
        <f t="shared" si="1"/>
        <v>Hakini</v>
      </c>
      <c r="H91" s="32" t="s">
        <v>92</v>
      </c>
      <c r="I91" s="25"/>
      <c r="K91" s="19" t="str">
        <f>IFERROR(__xludf.DUMMYFUNCTION("IF(ISBLANK(H91),"""",SPLIT(H91,""/""))"),"https:")</f>
        <v>https:</v>
      </c>
      <c r="L91" s="20" t="str">
        <f>IFERROR(__xludf.DUMMYFUNCTION("""COMPUTED_VALUE"""),"www.munzee.com")</f>
        <v>www.munzee.com</v>
      </c>
      <c r="M91" s="19" t="str">
        <f>IFERROR(__xludf.DUMMYFUNCTION("""COMPUTED_VALUE"""),"m")</f>
        <v>m</v>
      </c>
      <c r="N91" s="19" t="str">
        <f>IFERROR(__xludf.DUMMYFUNCTION("""COMPUTED_VALUE"""),"Hakini")</f>
        <v>Hakini</v>
      </c>
      <c r="O91" s="19">
        <f>IFERROR(__xludf.DUMMYFUNCTION("""COMPUTED_VALUE"""),3310.0)</f>
        <v>3310</v>
      </c>
    </row>
    <row r="92">
      <c r="A92" s="13"/>
      <c r="B92" s="21">
        <v>12.0</v>
      </c>
      <c r="C92" s="22">
        <v>12.0</v>
      </c>
      <c r="D92" s="22">
        <v>55.3257913990698</v>
      </c>
      <c r="E92" s="22">
        <v>11.9400821486442</v>
      </c>
      <c r="F92" s="22" t="s">
        <v>13</v>
      </c>
      <c r="G92" s="23" t="str">
        <f t="shared" si="1"/>
        <v>Hakini</v>
      </c>
      <c r="H92" s="30" t="s">
        <v>93</v>
      </c>
      <c r="I92" s="25"/>
      <c r="K92" s="19" t="str">
        <f>IFERROR(__xludf.DUMMYFUNCTION("IF(ISBLANK(H92),"""",SPLIT(H92,""/""))"),"https:")</f>
        <v>https:</v>
      </c>
      <c r="L92" s="20" t="str">
        <f>IFERROR(__xludf.DUMMYFUNCTION("""COMPUTED_VALUE"""),"www.munzee.com")</f>
        <v>www.munzee.com</v>
      </c>
      <c r="M92" s="19" t="str">
        <f>IFERROR(__xludf.DUMMYFUNCTION("""COMPUTED_VALUE"""),"m")</f>
        <v>m</v>
      </c>
      <c r="N92" s="19" t="str">
        <f>IFERROR(__xludf.DUMMYFUNCTION("""COMPUTED_VALUE"""),"Hakini")</f>
        <v>Hakini</v>
      </c>
      <c r="O92" s="19">
        <f>IFERROR(__xludf.DUMMYFUNCTION("""COMPUTED_VALUE"""),3339.0)</f>
        <v>3339</v>
      </c>
      <c r="P92" s="19" t="str">
        <f>IFERROR(__xludf.DUMMYFUNCTION("""COMPUTED_VALUE"""),"W48UN4")</f>
        <v>W48UN4</v>
      </c>
    </row>
    <row r="93">
      <c r="A93" s="13"/>
      <c r="B93" s="21">
        <v>12.0</v>
      </c>
      <c r="C93" s="22">
        <v>13.0</v>
      </c>
      <c r="D93" s="22">
        <v>55.3257913988091</v>
      </c>
      <c r="E93" s="22">
        <v>11.940334790717</v>
      </c>
      <c r="F93" s="22" t="s">
        <v>13</v>
      </c>
      <c r="G93" s="23" t="str">
        <f t="shared" si="1"/>
        <v>Snille</v>
      </c>
      <c r="H93" s="30" t="s">
        <v>94</v>
      </c>
      <c r="I93" s="25"/>
      <c r="K93" s="19" t="str">
        <f>IFERROR(__xludf.DUMMYFUNCTION("IF(ISBLANK(H93),"""",SPLIT(H93,""/""))"),"https:")</f>
        <v>https:</v>
      </c>
      <c r="L93" s="20" t="str">
        <f>IFERROR(__xludf.DUMMYFUNCTION("""COMPUTED_VALUE"""),"www.munzee.com")</f>
        <v>www.munzee.com</v>
      </c>
      <c r="M93" s="19" t="str">
        <f>IFERROR(__xludf.DUMMYFUNCTION("""COMPUTED_VALUE"""),"m")</f>
        <v>m</v>
      </c>
      <c r="N93" s="19" t="str">
        <f>IFERROR(__xludf.DUMMYFUNCTION("""COMPUTED_VALUE"""),"Snille")</f>
        <v>Snille</v>
      </c>
      <c r="O93" s="19">
        <f>IFERROR(__xludf.DUMMYFUNCTION("""COMPUTED_VALUE"""),12972.0)</f>
        <v>12972</v>
      </c>
    </row>
    <row r="94">
      <c r="A94" s="13"/>
      <c r="B94" s="21">
        <v>13.0</v>
      </c>
      <c r="C94" s="22">
        <v>1.0</v>
      </c>
      <c r="D94" s="22">
        <v>55.3256476714911</v>
      </c>
      <c r="E94" s="22">
        <v>11.9373030675191</v>
      </c>
      <c r="F94" s="22" t="s">
        <v>13</v>
      </c>
      <c r="G94" s="23" t="str">
        <f t="shared" si="1"/>
        <v>Norballe</v>
      </c>
      <c r="H94" s="30" t="s">
        <v>95</v>
      </c>
      <c r="I94" s="25"/>
      <c r="K94" s="19" t="str">
        <f>IFERROR(__xludf.DUMMYFUNCTION("IF(ISBLANK(H94),"""",SPLIT(H94,""/""))"),"https:")</f>
        <v>https:</v>
      </c>
      <c r="L94" s="20" t="str">
        <f>IFERROR(__xludf.DUMMYFUNCTION("""COMPUTED_VALUE"""),"www.munzee.com")</f>
        <v>www.munzee.com</v>
      </c>
      <c r="M94" s="19" t="str">
        <f>IFERROR(__xludf.DUMMYFUNCTION("""COMPUTED_VALUE"""),"m")</f>
        <v>m</v>
      </c>
      <c r="N94" s="19" t="str">
        <f>IFERROR(__xludf.DUMMYFUNCTION("""COMPUTED_VALUE"""),"Norballe")</f>
        <v>Norballe</v>
      </c>
      <c r="O94" s="19">
        <f>IFERROR(__xludf.DUMMYFUNCTION("""COMPUTED_VALUE"""),18558.0)</f>
        <v>18558</v>
      </c>
    </row>
    <row r="95">
      <c r="A95" s="13"/>
      <c r="B95" s="21">
        <v>13.0</v>
      </c>
      <c r="C95" s="22">
        <v>2.0</v>
      </c>
      <c r="D95" s="22">
        <v>55.3256476712304</v>
      </c>
      <c r="E95" s="22">
        <v>11.9375557086757</v>
      </c>
      <c r="F95" s="22" t="s">
        <v>13</v>
      </c>
      <c r="G95" s="23" t="str">
        <f t="shared" si="1"/>
        <v>FizzleWizzle</v>
      </c>
      <c r="H95" s="30" t="s">
        <v>96</v>
      </c>
      <c r="I95" s="25"/>
      <c r="K95" s="19" t="str">
        <f>IFERROR(__xludf.DUMMYFUNCTION("IF(ISBLANK(H95),"""",SPLIT(H95,""/""))"),"https:")</f>
        <v>https:</v>
      </c>
      <c r="L95" s="20" t="str">
        <f>IFERROR(__xludf.DUMMYFUNCTION("""COMPUTED_VALUE"""),"www.munzee.com")</f>
        <v>www.munzee.com</v>
      </c>
      <c r="M95" s="19" t="str">
        <f>IFERROR(__xludf.DUMMYFUNCTION("""COMPUTED_VALUE"""),"m")</f>
        <v>m</v>
      </c>
      <c r="N95" s="19" t="str">
        <f>IFERROR(__xludf.DUMMYFUNCTION("""COMPUTED_VALUE"""),"FizzleWizzle")</f>
        <v>FizzleWizzle</v>
      </c>
      <c r="O95" s="19">
        <f>IFERROR(__xludf.DUMMYFUNCTION("""COMPUTED_VALUE"""),5338.0)</f>
        <v>5338</v>
      </c>
    </row>
    <row r="96">
      <c r="A96" s="13"/>
      <c r="B96" s="21">
        <v>13.0</v>
      </c>
      <c r="C96" s="22">
        <v>3.0</v>
      </c>
      <c r="D96" s="22">
        <v>55.3256476709698</v>
      </c>
      <c r="E96" s="22">
        <v>11.9378083498323</v>
      </c>
      <c r="F96" s="22" t="s">
        <v>13</v>
      </c>
      <c r="G96" s="23" t="str">
        <f t="shared" si="1"/>
        <v>Geojunior</v>
      </c>
      <c r="H96" s="30" t="s">
        <v>97</v>
      </c>
      <c r="I96" s="28"/>
      <c r="K96" s="19" t="str">
        <f>IFERROR(__xludf.DUMMYFUNCTION("IF(ISBLANK(H96),"""",SPLIT(H96,""/""))"),"https:")</f>
        <v>https:</v>
      </c>
      <c r="L96" s="20" t="str">
        <f>IFERROR(__xludf.DUMMYFUNCTION("""COMPUTED_VALUE"""),"www.munzee.com")</f>
        <v>www.munzee.com</v>
      </c>
      <c r="M96" s="19" t="str">
        <f>IFERROR(__xludf.DUMMYFUNCTION("""COMPUTED_VALUE"""),"m")</f>
        <v>m</v>
      </c>
      <c r="N96" s="19" t="str">
        <f>IFERROR(__xludf.DUMMYFUNCTION("""COMPUTED_VALUE"""),"Geojunior")</f>
        <v>Geojunior</v>
      </c>
      <c r="O96" s="19">
        <f>IFERROR(__xludf.DUMMYFUNCTION("""COMPUTED_VALUE"""),1542.0)</f>
        <v>1542</v>
      </c>
    </row>
    <row r="97">
      <c r="A97" s="13"/>
      <c r="B97" s="21">
        <v>13.0</v>
      </c>
      <c r="C97" s="22">
        <v>6.0</v>
      </c>
      <c r="D97" s="22">
        <v>55.325647670188</v>
      </c>
      <c r="E97" s="22">
        <v>11.9385662733022</v>
      </c>
      <c r="F97" s="22" t="s">
        <v>13</v>
      </c>
      <c r="G97" s="23" t="str">
        <f t="shared" si="1"/>
        <v>Snille</v>
      </c>
      <c r="H97" s="30" t="s">
        <v>98</v>
      </c>
      <c r="I97" s="25"/>
      <c r="K97" s="19" t="str">
        <f>IFERROR(__xludf.DUMMYFUNCTION("IF(ISBLANK(H97),"""",SPLIT(H97,""/""))"),"https:")</f>
        <v>https:</v>
      </c>
      <c r="L97" s="20" t="str">
        <f>IFERROR(__xludf.DUMMYFUNCTION("""COMPUTED_VALUE"""),"www.munzee.com")</f>
        <v>www.munzee.com</v>
      </c>
      <c r="M97" s="19" t="str">
        <f>IFERROR(__xludf.DUMMYFUNCTION("""COMPUTED_VALUE"""),"m")</f>
        <v>m</v>
      </c>
      <c r="N97" s="19" t="str">
        <f>IFERROR(__xludf.DUMMYFUNCTION("""COMPUTED_VALUE"""),"Snille")</f>
        <v>Snille</v>
      </c>
      <c r="O97" s="19">
        <f>IFERROR(__xludf.DUMMYFUNCTION("""COMPUTED_VALUE"""),13510.0)</f>
        <v>13510</v>
      </c>
    </row>
    <row r="98">
      <c r="A98" s="13"/>
      <c r="B98" s="21">
        <v>13.0</v>
      </c>
      <c r="C98" s="22">
        <v>7.0</v>
      </c>
      <c r="D98" s="22">
        <v>55.3256476699274</v>
      </c>
      <c r="E98" s="22">
        <v>11.9388189144589</v>
      </c>
      <c r="F98" s="22" t="s">
        <v>13</v>
      </c>
      <c r="G98" s="23" t="str">
        <f t="shared" si="1"/>
        <v>Norballe</v>
      </c>
      <c r="H98" s="30" t="s">
        <v>99</v>
      </c>
      <c r="I98" s="25"/>
      <c r="K98" s="19" t="str">
        <f>IFERROR(__xludf.DUMMYFUNCTION("IF(ISBLANK(H98),"""",SPLIT(H98,""/""))"),"https:")</f>
        <v>https:</v>
      </c>
      <c r="L98" s="20" t="str">
        <f>IFERROR(__xludf.DUMMYFUNCTION("""COMPUTED_VALUE"""),"www.munzee.com")</f>
        <v>www.munzee.com</v>
      </c>
      <c r="M98" s="19" t="str">
        <f>IFERROR(__xludf.DUMMYFUNCTION("""COMPUTED_VALUE"""),"m")</f>
        <v>m</v>
      </c>
      <c r="N98" s="19" t="str">
        <f>IFERROR(__xludf.DUMMYFUNCTION("""COMPUTED_VALUE"""),"Norballe")</f>
        <v>Norballe</v>
      </c>
      <c r="O98" s="19">
        <f>IFERROR(__xludf.DUMMYFUNCTION("""COMPUTED_VALUE"""),18900.0)</f>
        <v>18900</v>
      </c>
    </row>
    <row r="99">
      <c r="A99" s="13"/>
      <c r="B99" s="21">
        <v>13.0</v>
      </c>
      <c r="C99" s="22">
        <v>8.0</v>
      </c>
      <c r="D99" s="22">
        <v>55.3256476696668</v>
      </c>
      <c r="E99" s="22">
        <v>11.9390715556155</v>
      </c>
      <c r="F99" s="22" t="s">
        <v>13</v>
      </c>
      <c r="G99" s="23" t="str">
        <f t="shared" si="1"/>
        <v>Hakini</v>
      </c>
      <c r="H99" s="30" t="s">
        <v>100</v>
      </c>
      <c r="I99" s="25"/>
      <c r="K99" s="19" t="str">
        <f>IFERROR(__xludf.DUMMYFUNCTION("IF(ISBLANK(H99),"""",SPLIT(H99,""/""))"),"https:")</f>
        <v>https:</v>
      </c>
      <c r="L99" s="20" t="str">
        <f>IFERROR(__xludf.DUMMYFUNCTION("""COMPUTED_VALUE"""),"www.munzee.com")</f>
        <v>www.munzee.com</v>
      </c>
      <c r="M99" s="19" t="str">
        <f>IFERROR(__xludf.DUMMYFUNCTION("""COMPUTED_VALUE"""),"m")</f>
        <v>m</v>
      </c>
      <c r="N99" s="19" t="str">
        <f>IFERROR(__xludf.DUMMYFUNCTION("""COMPUTED_VALUE"""),"Hakini")</f>
        <v>Hakini</v>
      </c>
      <c r="O99" s="19">
        <f>IFERROR(__xludf.DUMMYFUNCTION("""COMPUTED_VALUE"""),3352.0)</f>
        <v>3352</v>
      </c>
    </row>
    <row r="100">
      <c r="A100" s="13"/>
      <c r="B100" s="21">
        <v>13.0</v>
      </c>
      <c r="C100" s="22">
        <v>11.0</v>
      </c>
      <c r="D100" s="22">
        <v>55.325647668885</v>
      </c>
      <c r="E100" s="22">
        <v>11.9398294790854</v>
      </c>
      <c r="F100" s="22" t="s">
        <v>13</v>
      </c>
      <c r="G100" s="23" t="str">
        <f t="shared" si="1"/>
        <v>FizzleWizzle</v>
      </c>
      <c r="H100" s="30" t="s">
        <v>101</v>
      </c>
      <c r="I100" s="25"/>
      <c r="K100" s="19" t="str">
        <f>IFERROR(__xludf.DUMMYFUNCTION("IF(ISBLANK(H100),"""",SPLIT(H100,""/""))"),"https:")</f>
        <v>https:</v>
      </c>
      <c r="L100" s="20" t="str">
        <f>IFERROR(__xludf.DUMMYFUNCTION("""COMPUTED_VALUE"""),"www.munzee.com")</f>
        <v>www.munzee.com</v>
      </c>
      <c r="M100" s="19" t="str">
        <f>IFERROR(__xludf.DUMMYFUNCTION("""COMPUTED_VALUE"""),"m")</f>
        <v>m</v>
      </c>
      <c r="N100" s="19" t="str">
        <f>IFERROR(__xludf.DUMMYFUNCTION("""COMPUTED_VALUE"""),"FizzleWizzle")</f>
        <v>FizzleWizzle</v>
      </c>
      <c r="O100" s="19">
        <f>IFERROR(__xludf.DUMMYFUNCTION("""COMPUTED_VALUE"""),5280.0)</f>
        <v>5280</v>
      </c>
    </row>
    <row r="101">
      <c r="A101" s="13"/>
      <c r="B101" s="21">
        <v>13.0</v>
      </c>
      <c r="C101" s="22">
        <v>12.0</v>
      </c>
      <c r="D101" s="22">
        <v>55.3256476686243</v>
      </c>
      <c r="E101" s="22">
        <v>11.940082120242</v>
      </c>
      <c r="F101" s="22" t="s">
        <v>13</v>
      </c>
      <c r="G101" s="23" t="str">
        <f t="shared" si="1"/>
        <v>damgaard</v>
      </c>
      <c r="H101" s="30" t="s">
        <v>102</v>
      </c>
      <c r="I101" s="25"/>
      <c r="K101" s="19" t="str">
        <f>IFERROR(__xludf.DUMMYFUNCTION("IF(ISBLANK(H101),"""",SPLIT(H101,""/""))"),"https:")</f>
        <v>https:</v>
      </c>
      <c r="L101" s="20" t="str">
        <f>IFERROR(__xludf.DUMMYFUNCTION("""COMPUTED_VALUE"""),"www.munzee.com")</f>
        <v>www.munzee.com</v>
      </c>
      <c r="M101" s="19" t="str">
        <f>IFERROR(__xludf.DUMMYFUNCTION("""COMPUTED_VALUE"""),"m")</f>
        <v>m</v>
      </c>
      <c r="N101" s="19" t="str">
        <f>IFERROR(__xludf.DUMMYFUNCTION("""COMPUTED_VALUE"""),"damgaard")</f>
        <v>damgaard</v>
      </c>
      <c r="O101" s="19">
        <f>IFERROR(__xludf.DUMMYFUNCTION("""COMPUTED_VALUE"""),9754.0)</f>
        <v>9754</v>
      </c>
    </row>
    <row r="102">
      <c r="A102" s="13"/>
      <c r="B102" s="21">
        <v>13.0</v>
      </c>
      <c r="C102" s="22">
        <v>13.0</v>
      </c>
      <c r="D102" s="22">
        <v>55.3256476683637</v>
      </c>
      <c r="E102" s="22">
        <v>11.9403347613987</v>
      </c>
      <c r="F102" s="22" t="s">
        <v>13</v>
      </c>
      <c r="G102" s="23" t="str">
        <f t="shared" si="1"/>
        <v>Norballe</v>
      </c>
      <c r="H102" s="30" t="s">
        <v>103</v>
      </c>
      <c r="I102" s="25"/>
      <c r="K102" s="19" t="str">
        <f>IFERROR(__xludf.DUMMYFUNCTION("IF(ISBLANK(H102),"""",SPLIT(H102,""/""))"),"https:")</f>
        <v>https:</v>
      </c>
      <c r="L102" s="20" t="str">
        <f>IFERROR(__xludf.DUMMYFUNCTION("""COMPUTED_VALUE"""),"www.munzee.com")</f>
        <v>www.munzee.com</v>
      </c>
      <c r="M102" s="19" t="str">
        <f>IFERROR(__xludf.DUMMYFUNCTION("""COMPUTED_VALUE"""),"m")</f>
        <v>m</v>
      </c>
      <c r="N102" s="19" t="str">
        <f>IFERROR(__xludf.DUMMYFUNCTION("""COMPUTED_VALUE"""),"Norballe")</f>
        <v>Norballe</v>
      </c>
      <c r="O102" s="19">
        <f>IFERROR(__xludf.DUMMYFUNCTION("""COMPUTED_VALUE"""),18906.0)</f>
        <v>18906</v>
      </c>
    </row>
    <row r="103">
      <c r="A103" s="13"/>
      <c r="B103" s="21">
        <v>14.0</v>
      </c>
      <c r="C103" s="22">
        <v>2.0</v>
      </c>
      <c r="D103" s="22">
        <v>55.325503940785</v>
      </c>
      <c r="E103" s="22">
        <v>11.9375556894367</v>
      </c>
      <c r="F103" s="22" t="s">
        <v>13</v>
      </c>
      <c r="G103" s="23" t="str">
        <f t="shared" si="1"/>
        <v>damgaard</v>
      </c>
      <c r="H103" s="30" t="s">
        <v>104</v>
      </c>
      <c r="I103" s="25"/>
      <c r="K103" s="19" t="str">
        <f>IFERROR(__xludf.DUMMYFUNCTION("IF(ISBLANK(H103),"""",SPLIT(H103,""/""))"),"https:")</f>
        <v>https:</v>
      </c>
      <c r="L103" s="20" t="str">
        <f>IFERROR(__xludf.DUMMYFUNCTION("""COMPUTED_VALUE"""),"www.munzee.com")</f>
        <v>www.munzee.com</v>
      </c>
      <c r="M103" s="19" t="str">
        <f>IFERROR(__xludf.DUMMYFUNCTION("""COMPUTED_VALUE"""),"m")</f>
        <v>m</v>
      </c>
      <c r="N103" s="19" t="str">
        <f>IFERROR(__xludf.DUMMYFUNCTION("""COMPUTED_VALUE"""),"damgaard")</f>
        <v>damgaard</v>
      </c>
      <c r="O103" s="19">
        <f>IFERROR(__xludf.DUMMYFUNCTION("""COMPUTED_VALUE"""),9672.0)</f>
        <v>9672</v>
      </c>
    </row>
    <row r="104">
      <c r="A104" s="13"/>
      <c r="B104" s="21">
        <v>14.0</v>
      </c>
      <c r="C104" s="22">
        <v>3.0</v>
      </c>
      <c r="D104" s="22">
        <v>55.3255039405244</v>
      </c>
      <c r="E104" s="22">
        <v>11.9378083296771</v>
      </c>
      <c r="F104" s="22" t="s">
        <v>13</v>
      </c>
      <c r="G104" s="23" t="str">
        <f t="shared" si="1"/>
        <v>BentM</v>
      </c>
      <c r="H104" s="30" t="s">
        <v>105</v>
      </c>
      <c r="I104" s="25"/>
      <c r="K104" s="19" t="str">
        <f>IFERROR(__xludf.DUMMYFUNCTION("IF(ISBLANK(H104),"""",SPLIT(H104,""/""))"),"https:")</f>
        <v>https:</v>
      </c>
      <c r="L104" s="20" t="str">
        <f>IFERROR(__xludf.DUMMYFUNCTION("""COMPUTED_VALUE"""),"www.munzee.com")</f>
        <v>www.munzee.com</v>
      </c>
      <c r="M104" s="19" t="str">
        <f>IFERROR(__xludf.DUMMYFUNCTION("""COMPUTED_VALUE"""),"m")</f>
        <v>m</v>
      </c>
      <c r="N104" s="19" t="str">
        <f>IFERROR(__xludf.DUMMYFUNCTION("""COMPUTED_VALUE"""),"BentM")</f>
        <v>BentM</v>
      </c>
      <c r="O104" s="19">
        <f>IFERROR(__xludf.DUMMYFUNCTION("""COMPUTED_VALUE"""),1797.0)</f>
        <v>1797</v>
      </c>
    </row>
    <row r="105">
      <c r="A105" s="13"/>
      <c r="B105" s="21">
        <v>14.0</v>
      </c>
      <c r="C105" s="22">
        <v>6.0</v>
      </c>
      <c r="D105" s="22">
        <v>55.3255039397426</v>
      </c>
      <c r="E105" s="22">
        <v>11.9385662503984</v>
      </c>
      <c r="F105" s="22" t="s">
        <v>13</v>
      </c>
      <c r="G105" s="23" t="str">
        <f t="shared" si="1"/>
        <v>rubaek</v>
      </c>
      <c r="H105" s="30" t="s">
        <v>106</v>
      </c>
      <c r="I105" s="25"/>
      <c r="K105" s="19" t="str">
        <f>IFERROR(__xludf.DUMMYFUNCTION("IF(ISBLANK(H105),"""",SPLIT(H105,""/""))"),"https:")</f>
        <v>https:</v>
      </c>
      <c r="L105" s="20" t="str">
        <f>IFERROR(__xludf.DUMMYFUNCTION("""COMPUTED_VALUE"""),"www.munzee.com")</f>
        <v>www.munzee.com</v>
      </c>
      <c r="M105" s="19" t="str">
        <f>IFERROR(__xludf.DUMMYFUNCTION("""COMPUTED_VALUE"""),"m")</f>
        <v>m</v>
      </c>
      <c r="N105" s="19" t="str">
        <f>IFERROR(__xludf.DUMMYFUNCTION("""COMPUTED_VALUE"""),"rubaek")</f>
        <v>rubaek</v>
      </c>
      <c r="O105" s="19">
        <f>IFERROR(__xludf.DUMMYFUNCTION("""COMPUTED_VALUE"""),5826.0)</f>
        <v>5826</v>
      </c>
    </row>
    <row r="106">
      <c r="A106" s="13"/>
      <c r="B106" s="21">
        <v>14.0</v>
      </c>
      <c r="C106" s="22">
        <v>8.0</v>
      </c>
      <c r="D106" s="22">
        <v>55.3255039392213</v>
      </c>
      <c r="E106" s="22">
        <v>11.9390715308793</v>
      </c>
      <c r="F106" s="22" t="s">
        <v>13</v>
      </c>
      <c r="G106" s="23" t="str">
        <f t="shared" si="1"/>
        <v>BentM</v>
      </c>
      <c r="H106" s="30" t="s">
        <v>107</v>
      </c>
      <c r="I106" s="25"/>
      <c r="K106" s="19" t="str">
        <f>IFERROR(__xludf.DUMMYFUNCTION("IF(ISBLANK(H106),"""",SPLIT(H106,""/""))"),"https:")</f>
        <v>https:</v>
      </c>
      <c r="L106" s="20" t="str">
        <f>IFERROR(__xludf.DUMMYFUNCTION("""COMPUTED_VALUE"""),"www.munzee.com")</f>
        <v>www.munzee.com</v>
      </c>
      <c r="M106" s="19" t="str">
        <f>IFERROR(__xludf.DUMMYFUNCTION("""COMPUTED_VALUE"""),"m")</f>
        <v>m</v>
      </c>
      <c r="N106" s="19" t="str">
        <f>IFERROR(__xludf.DUMMYFUNCTION("""COMPUTED_VALUE"""),"BentM")</f>
        <v>BentM</v>
      </c>
      <c r="O106" s="19">
        <f>IFERROR(__xludf.DUMMYFUNCTION("""COMPUTED_VALUE"""),1747.0)</f>
        <v>1747</v>
      </c>
    </row>
    <row r="107">
      <c r="A107" s="13"/>
      <c r="B107" s="21">
        <v>14.0</v>
      </c>
      <c r="C107" s="22">
        <v>11.0</v>
      </c>
      <c r="D107" s="22">
        <v>55.3255039384395</v>
      </c>
      <c r="E107" s="22">
        <v>11.9398294516006</v>
      </c>
      <c r="F107" s="22" t="s">
        <v>13</v>
      </c>
      <c r="G107" s="23" t="str">
        <f t="shared" si="1"/>
        <v>KillerSnail</v>
      </c>
      <c r="H107" s="30" t="s">
        <v>108</v>
      </c>
      <c r="I107" s="25"/>
      <c r="K107" s="19" t="str">
        <f>IFERROR(__xludf.DUMMYFUNCTION("IF(ISBLANK(H107),"""",SPLIT(H107,""/""))"),"https:")</f>
        <v>https:</v>
      </c>
      <c r="L107" s="20" t="str">
        <f>IFERROR(__xludf.DUMMYFUNCTION("""COMPUTED_VALUE"""),"www.munzee.com")</f>
        <v>www.munzee.com</v>
      </c>
      <c r="M107" s="19" t="str">
        <f>IFERROR(__xludf.DUMMYFUNCTION("""COMPUTED_VALUE"""),"m")</f>
        <v>m</v>
      </c>
      <c r="N107" s="19" t="str">
        <f>IFERROR(__xludf.DUMMYFUNCTION("""COMPUTED_VALUE"""),"KillerSnail")</f>
        <v>KillerSnail</v>
      </c>
      <c r="O107" s="19">
        <f>IFERROR(__xludf.DUMMYFUNCTION("""COMPUTED_VALUE"""),15896.0)</f>
        <v>15896</v>
      </c>
    </row>
    <row r="108">
      <c r="A108" s="13"/>
      <c r="B108" s="21">
        <v>14.0</v>
      </c>
      <c r="C108" s="22">
        <v>12.0</v>
      </c>
      <c r="D108" s="22">
        <v>55.3255039381789</v>
      </c>
      <c r="E108" s="22">
        <v>11.940082091841</v>
      </c>
      <c r="F108" s="22" t="s">
        <v>13</v>
      </c>
      <c r="G108" s="23" t="str">
        <f t="shared" si="1"/>
        <v>BentM</v>
      </c>
      <c r="H108" s="30" t="s">
        <v>109</v>
      </c>
      <c r="I108" s="25"/>
      <c r="K108" s="19" t="str">
        <f>IFERROR(__xludf.DUMMYFUNCTION("IF(ISBLANK(H108),"""",SPLIT(H108,""/""))"),"https:")</f>
        <v>https:</v>
      </c>
      <c r="L108" s="20" t="str">
        <f>IFERROR(__xludf.DUMMYFUNCTION("""COMPUTED_VALUE"""),"www.munzee.com")</f>
        <v>www.munzee.com</v>
      </c>
      <c r="M108" s="19" t="str">
        <f>IFERROR(__xludf.DUMMYFUNCTION("""COMPUTED_VALUE"""),"m")</f>
        <v>m</v>
      </c>
      <c r="N108" s="19" t="str">
        <f>IFERROR(__xludf.DUMMYFUNCTION("""COMPUTED_VALUE"""),"BentM")</f>
        <v>BentM</v>
      </c>
      <c r="O108" s="19">
        <f>IFERROR(__xludf.DUMMYFUNCTION("""COMPUTED_VALUE"""),1787.0)</f>
        <v>1787</v>
      </c>
    </row>
    <row r="109">
      <c r="A109" s="13"/>
      <c r="B109" s="21">
        <v>15.0</v>
      </c>
      <c r="C109" s="22">
        <v>2.0</v>
      </c>
      <c r="D109" s="22">
        <v>55.3253602103395</v>
      </c>
      <c r="E109" s="22">
        <v>11.9375556701976</v>
      </c>
      <c r="F109" s="22" t="s">
        <v>13</v>
      </c>
      <c r="G109" s="23" t="str">
        <f t="shared" si="1"/>
        <v>Snille</v>
      </c>
      <c r="H109" s="30" t="s">
        <v>110</v>
      </c>
      <c r="I109" s="25"/>
      <c r="K109" s="19" t="str">
        <f>IFERROR(__xludf.DUMMYFUNCTION("IF(ISBLANK(H109),"""",SPLIT(H109,""/""))"),"https:")</f>
        <v>https:</v>
      </c>
      <c r="L109" s="20" t="str">
        <f>IFERROR(__xludf.DUMMYFUNCTION("""COMPUTED_VALUE"""),"www.munzee.com")</f>
        <v>www.munzee.com</v>
      </c>
      <c r="M109" s="19" t="str">
        <f>IFERROR(__xludf.DUMMYFUNCTION("""COMPUTED_VALUE"""),"m")</f>
        <v>m</v>
      </c>
      <c r="N109" s="19" t="str">
        <f>IFERROR(__xludf.DUMMYFUNCTION("""COMPUTED_VALUE"""),"Snille")</f>
        <v>Snille</v>
      </c>
      <c r="O109" s="19">
        <f>IFERROR(__xludf.DUMMYFUNCTION("""COMPUTED_VALUE"""),13820.0)</f>
        <v>13820</v>
      </c>
    </row>
    <row r="110">
      <c r="A110" s="13"/>
      <c r="B110" s="21">
        <v>15.0</v>
      </c>
      <c r="C110" s="22">
        <v>3.0</v>
      </c>
      <c r="D110" s="22">
        <v>55.3253602100789</v>
      </c>
      <c r="E110" s="22">
        <v>11.9378083095219</v>
      </c>
      <c r="F110" s="22" t="s">
        <v>13</v>
      </c>
      <c r="G110" s="23" t="str">
        <f t="shared" si="1"/>
        <v>Hakini</v>
      </c>
      <c r="H110" s="32" t="s">
        <v>111</v>
      </c>
      <c r="I110" s="25"/>
      <c r="K110" s="19" t="str">
        <f>IFERROR(__xludf.DUMMYFUNCTION("IF(ISBLANK(H110),"""",SPLIT(H110,""/""))"),"https:")</f>
        <v>https:</v>
      </c>
      <c r="L110" s="20" t="str">
        <f>IFERROR(__xludf.DUMMYFUNCTION("""COMPUTED_VALUE"""),"www.munzee.com")</f>
        <v>www.munzee.com</v>
      </c>
      <c r="M110" s="19" t="str">
        <f>IFERROR(__xludf.DUMMYFUNCTION("""COMPUTED_VALUE"""),"m")</f>
        <v>m</v>
      </c>
      <c r="N110" s="19" t="str">
        <f>IFERROR(__xludf.DUMMYFUNCTION("""COMPUTED_VALUE"""),"Hakini")</f>
        <v>Hakini</v>
      </c>
      <c r="O110" s="19">
        <f>IFERROR(__xludf.DUMMYFUNCTION("""COMPUTED_VALUE"""),3400.0)</f>
        <v>3400</v>
      </c>
    </row>
    <row r="111">
      <c r="A111" s="13"/>
      <c r="B111" s="21">
        <v>15.0</v>
      </c>
      <c r="C111" s="22">
        <v>4.0</v>
      </c>
      <c r="D111" s="22">
        <v>55.3253602098183</v>
      </c>
      <c r="E111" s="22">
        <v>11.9380609488463</v>
      </c>
      <c r="F111" s="22" t="s">
        <v>13</v>
      </c>
      <c r="G111" s="23" t="str">
        <f t="shared" si="1"/>
        <v>Norballe</v>
      </c>
      <c r="H111" s="27" t="s">
        <v>112</v>
      </c>
      <c r="I111" s="25"/>
      <c r="K111" s="19" t="str">
        <f>IFERROR(__xludf.DUMMYFUNCTION("IF(ISBLANK(H111),"""",SPLIT(H111,""/""))"),"https:")</f>
        <v>https:</v>
      </c>
      <c r="L111" s="20" t="str">
        <f>IFERROR(__xludf.DUMMYFUNCTION("""COMPUTED_VALUE"""),"www.munzee.com")</f>
        <v>www.munzee.com</v>
      </c>
      <c r="M111" s="19" t="str">
        <f>IFERROR(__xludf.DUMMYFUNCTION("""COMPUTED_VALUE"""),"m")</f>
        <v>m</v>
      </c>
      <c r="N111" s="19" t="str">
        <f>IFERROR(__xludf.DUMMYFUNCTION("""COMPUTED_VALUE"""),"Norballe")</f>
        <v>Norballe</v>
      </c>
      <c r="O111" s="19">
        <f>IFERROR(__xludf.DUMMYFUNCTION("""COMPUTED_VALUE"""),18980.0)</f>
        <v>18980</v>
      </c>
    </row>
    <row r="112">
      <c r="A112" s="13"/>
      <c r="B112" s="21">
        <v>15.0</v>
      </c>
      <c r="C112" s="22">
        <v>6.0</v>
      </c>
      <c r="D112" s="22">
        <v>55.3253602092971</v>
      </c>
      <c r="E112" s="22">
        <v>11.938566227495</v>
      </c>
      <c r="F112" s="22" t="s">
        <v>13</v>
      </c>
      <c r="G112" s="23" t="str">
        <f t="shared" si="1"/>
        <v>FizzleWizzle</v>
      </c>
      <c r="H112" s="30" t="s">
        <v>113</v>
      </c>
      <c r="I112" s="25"/>
      <c r="K112" s="19" t="str">
        <f>IFERROR(__xludf.DUMMYFUNCTION("IF(ISBLANK(H112),"""",SPLIT(H112,""/""))"),"https:")</f>
        <v>https:</v>
      </c>
      <c r="L112" s="20" t="str">
        <f>IFERROR(__xludf.DUMMYFUNCTION("""COMPUTED_VALUE"""),"www.munzee.com")</f>
        <v>www.munzee.com</v>
      </c>
      <c r="M112" s="19" t="str">
        <f>IFERROR(__xludf.DUMMYFUNCTION("""COMPUTED_VALUE"""),"m")</f>
        <v>m</v>
      </c>
      <c r="N112" s="19" t="str">
        <f>IFERROR(__xludf.DUMMYFUNCTION("""COMPUTED_VALUE"""),"FizzleWizzle")</f>
        <v>FizzleWizzle</v>
      </c>
      <c r="O112" s="19">
        <f>IFERROR(__xludf.DUMMYFUNCTION("""COMPUTED_VALUE"""),5168.0)</f>
        <v>5168</v>
      </c>
    </row>
    <row r="113">
      <c r="A113" s="13"/>
      <c r="B113" s="21">
        <v>15.0</v>
      </c>
      <c r="C113" s="22">
        <v>8.0</v>
      </c>
      <c r="D113" s="22">
        <v>55.3253602087759</v>
      </c>
      <c r="E113" s="22">
        <v>11.9390715061437</v>
      </c>
      <c r="F113" s="22" t="s">
        <v>13</v>
      </c>
      <c r="G113" s="23" t="str">
        <f t="shared" si="1"/>
        <v>PizzaSnail</v>
      </c>
      <c r="H113" s="30" t="s">
        <v>114</v>
      </c>
      <c r="I113" s="25"/>
      <c r="K113" s="19" t="str">
        <f>IFERROR(__xludf.DUMMYFUNCTION("IF(ISBLANK(H113),"""",SPLIT(H113,""/""))"),"https:")</f>
        <v>https:</v>
      </c>
      <c r="L113" s="20" t="str">
        <f>IFERROR(__xludf.DUMMYFUNCTION("""COMPUTED_VALUE"""),"www.munzee.com")</f>
        <v>www.munzee.com</v>
      </c>
      <c r="M113" s="19" t="str">
        <f>IFERROR(__xludf.DUMMYFUNCTION("""COMPUTED_VALUE"""),"m")</f>
        <v>m</v>
      </c>
      <c r="N113" s="19" t="str">
        <f>IFERROR(__xludf.DUMMYFUNCTION("""COMPUTED_VALUE"""),"PizzaSnail")</f>
        <v>PizzaSnail</v>
      </c>
      <c r="O113" s="19">
        <f>IFERROR(__xludf.DUMMYFUNCTION("""COMPUTED_VALUE"""),3600.0)</f>
        <v>3600</v>
      </c>
    </row>
    <row r="114">
      <c r="A114" s="13"/>
      <c r="B114" s="21">
        <v>15.0</v>
      </c>
      <c r="C114" s="22">
        <v>10.0</v>
      </c>
      <c r="D114" s="22">
        <v>55.3253602082547</v>
      </c>
      <c r="E114" s="22">
        <v>11.9395767847923</v>
      </c>
      <c r="F114" s="22" t="s">
        <v>13</v>
      </c>
      <c r="G114" s="23" t="str">
        <f t="shared" si="1"/>
        <v>Norballe</v>
      </c>
      <c r="H114" s="30" t="s">
        <v>115</v>
      </c>
      <c r="I114" s="25"/>
      <c r="K114" s="19" t="str">
        <f>IFERROR(__xludf.DUMMYFUNCTION("IF(ISBLANK(H114),"""",SPLIT(H114,""/""))"),"https:")</f>
        <v>https:</v>
      </c>
      <c r="L114" s="20" t="str">
        <f>IFERROR(__xludf.DUMMYFUNCTION("""COMPUTED_VALUE"""),"www.munzee.com")</f>
        <v>www.munzee.com</v>
      </c>
      <c r="M114" s="19" t="str">
        <f>IFERROR(__xludf.DUMMYFUNCTION("""COMPUTED_VALUE"""),"m")</f>
        <v>m</v>
      </c>
      <c r="N114" s="19" t="str">
        <f>IFERROR(__xludf.DUMMYFUNCTION("""COMPUTED_VALUE"""),"Norballe")</f>
        <v>Norballe</v>
      </c>
      <c r="O114" s="19">
        <f>IFERROR(__xludf.DUMMYFUNCTION("""COMPUTED_VALUE"""),19409.0)</f>
        <v>19409</v>
      </c>
    </row>
    <row r="115">
      <c r="A115" s="13"/>
      <c r="B115" s="21">
        <v>15.0</v>
      </c>
      <c r="C115" s="22">
        <v>11.0</v>
      </c>
      <c r="D115" s="22">
        <v>55.3253602079941</v>
      </c>
      <c r="E115" s="22">
        <v>11.9398294241167</v>
      </c>
      <c r="F115" s="22" t="s">
        <v>13</v>
      </c>
      <c r="G115" s="23" t="str">
        <f t="shared" si="1"/>
        <v>Hakini</v>
      </c>
      <c r="H115" s="30" t="s">
        <v>116</v>
      </c>
      <c r="I115" s="25"/>
      <c r="K115" s="19" t="str">
        <f>IFERROR(__xludf.DUMMYFUNCTION("IF(ISBLANK(H115),"""",SPLIT(H115,""/""))"),"https:")</f>
        <v>https:</v>
      </c>
      <c r="L115" s="20" t="str">
        <f>IFERROR(__xludf.DUMMYFUNCTION("""COMPUTED_VALUE"""),"www.munzee.com")</f>
        <v>www.munzee.com</v>
      </c>
      <c r="M115" s="19" t="str">
        <f>IFERROR(__xludf.DUMMYFUNCTION("""COMPUTED_VALUE"""),"m")</f>
        <v>m</v>
      </c>
      <c r="N115" s="19" t="str">
        <f>IFERROR(__xludf.DUMMYFUNCTION("""COMPUTED_VALUE"""),"Hakini")</f>
        <v>Hakini</v>
      </c>
      <c r="O115" s="19">
        <f>IFERROR(__xludf.DUMMYFUNCTION("""COMPUTED_VALUE"""),3559.0)</f>
        <v>3559</v>
      </c>
    </row>
    <row r="116">
      <c r="A116" s="13"/>
      <c r="B116" s="21">
        <v>15.0</v>
      </c>
      <c r="C116" s="22">
        <v>12.0</v>
      </c>
      <c r="D116" s="22">
        <v>55.3253602077334</v>
      </c>
      <c r="E116" s="22">
        <v>11.940082063441</v>
      </c>
      <c r="F116" s="22" t="s">
        <v>13</v>
      </c>
      <c r="G116" s="23" t="str">
        <f t="shared" si="1"/>
        <v>Snille</v>
      </c>
      <c r="H116" s="30" t="s">
        <v>117</v>
      </c>
      <c r="I116" s="25"/>
      <c r="K116" s="19" t="str">
        <f>IFERROR(__xludf.DUMMYFUNCTION("IF(ISBLANK(H116),"""",SPLIT(H116,""/""))"),"https:")</f>
        <v>https:</v>
      </c>
      <c r="L116" s="20" t="str">
        <f>IFERROR(__xludf.DUMMYFUNCTION("""COMPUTED_VALUE"""),"www.munzee.com")</f>
        <v>www.munzee.com</v>
      </c>
      <c r="M116" s="19" t="str">
        <f>IFERROR(__xludf.DUMMYFUNCTION("""COMPUTED_VALUE"""),"m")</f>
        <v>m</v>
      </c>
      <c r="N116" s="19" t="str">
        <f>IFERROR(__xludf.DUMMYFUNCTION("""COMPUTED_VALUE"""),"Snille")</f>
        <v>Snille</v>
      </c>
      <c r="O116" s="19">
        <f>IFERROR(__xludf.DUMMYFUNCTION("""COMPUTED_VALUE"""),13918.0)</f>
        <v>13918</v>
      </c>
    </row>
    <row r="117">
      <c r="A117" s="13"/>
      <c r="B117" s="21">
        <v>16.0</v>
      </c>
      <c r="C117" s="22">
        <v>3.0</v>
      </c>
      <c r="D117" s="22">
        <v>55.3252164796337</v>
      </c>
      <c r="E117" s="22">
        <v>11.937808289368</v>
      </c>
      <c r="F117" s="22" t="s">
        <v>13</v>
      </c>
      <c r="G117" s="23" t="str">
        <f t="shared" si="1"/>
        <v>FizzleWizzle</v>
      </c>
      <c r="H117" s="30" t="s">
        <v>118</v>
      </c>
      <c r="I117" s="25"/>
      <c r="K117" s="19" t="str">
        <f>IFERROR(__xludf.DUMMYFUNCTION("IF(ISBLANK(H117),"""",SPLIT(H117,""/""))"),"https:")</f>
        <v>https:</v>
      </c>
      <c r="L117" s="20" t="str">
        <f>IFERROR(__xludf.DUMMYFUNCTION("""COMPUTED_VALUE"""),"www.munzee.com")</f>
        <v>www.munzee.com</v>
      </c>
      <c r="M117" s="19" t="str">
        <f>IFERROR(__xludf.DUMMYFUNCTION("""COMPUTED_VALUE"""),"m")</f>
        <v>m</v>
      </c>
      <c r="N117" s="19" t="str">
        <f>IFERROR(__xludf.DUMMYFUNCTION("""COMPUTED_VALUE"""),"FizzleWizzle")</f>
        <v>FizzleWizzle</v>
      </c>
      <c r="O117" s="19">
        <f>IFERROR(__xludf.DUMMYFUNCTION("""COMPUTED_VALUE"""),5110.0)</f>
        <v>5110</v>
      </c>
    </row>
    <row r="118">
      <c r="A118" s="13"/>
      <c r="B118" s="21">
        <v>16.0</v>
      </c>
      <c r="C118" s="22">
        <v>4.0</v>
      </c>
      <c r="D118" s="22">
        <v>55.3252164793731</v>
      </c>
      <c r="E118" s="22">
        <v>11.9380609277761</v>
      </c>
      <c r="F118" s="22" t="s">
        <v>13</v>
      </c>
      <c r="G118" s="23" t="str">
        <f t="shared" si="1"/>
        <v>PizzaSnail</v>
      </c>
      <c r="H118" s="29" t="s">
        <v>119</v>
      </c>
      <c r="I118" s="25"/>
      <c r="K118" s="19" t="str">
        <f>IFERROR(__xludf.DUMMYFUNCTION("IF(ISBLANK(H118),"""",SPLIT(H118,""/""))"),"https:")</f>
        <v>https:</v>
      </c>
      <c r="L118" s="20" t="str">
        <f>IFERROR(__xludf.DUMMYFUNCTION("""COMPUTED_VALUE"""),"www.munzee.com")</f>
        <v>www.munzee.com</v>
      </c>
      <c r="M118" s="19" t="str">
        <f>IFERROR(__xludf.DUMMYFUNCTION("""COMPUTED_VALUE"""),"m")</f>
        <v>m</v>
      </c>
      <c r="N118" s="19" t="str">
        <f>IFERROR(__xludf.DUMMYFUNCTION("""COMPUTED_VALUE"""),"PizzaSnail")</f>
        <v>PizzaSnail</v>
      </c>
      <c r="O118" s="19">
        <f>IFERROR(__xludf.DUMMYFUNCTION("""COMPUTED_VALUE"""),3554.0)</f>
        <v>3554</v>
      </c>
    </row>
    <row r="119">
      <c r="A119" s="13"/>
      <c r="B119" s="21">
        <v>16.0</v>
      </c>
      <c r="C119" s="22">
        <v>6.0</v>
      </c>
      <c r="D119" s="22">
        <v>55.3252164788519</v>
      </c>
      <c r="E119" s="22">
        <v>11.9385662045926</v>
      </c>
      <c r="F119" s="22" t="s">
        <v>13</v>
      </c>
      <c r="G119" s="23" t="str">
        <f t="shared" si="1"/>
        <v>KillerSnail</v>
      </c>
      <c r="H119" s="30" t="s">
        <v>120</v>
      </c>
      <c r="I119" s="25"/>
      <c r="K119" s="19" t="str">
        <f>IFERROR(__xludf.DUMMYFUNCTION("IF(ISBLANK(H119),"""",SPLIT(H119,""/""))"),"https:")</f>
        <v>https:</v>
      </c>
      <c r="L119" s="20" t="str">
        <f>IFERROR(__xludf.DUMMYFUNCTION("""COMPUTED_VALUE"""),"www.munzee.com")</f>
        <v>www.munzee.com</v>
      </c>
      <c r="M119" s="19" t="str">
        <f>IFERROR(__xludf.DUMMYFUNCTION("""COMPUTED_VALUE"""),"m")</f>
        <v>m</v>
      </c>
      <c r="N119" s="19" t="str">
        <f>IFERROR(__xludf.DUMMYFUNCTION("""COMPUTED_VALUE"""),"KillerSnail")</f>
        <v>KillerSnail</v>
      </c>
      <c r="O119" s="19">
        <f>IFERROR(__xludf.DUMMYFUNCTION("""COMPUTED_VALUE"""),16802.0)</f>
        <v>16802</v>
      </c>
    </row>
    <row r="120">
      <c r="A120" s="13"/>
      <c r="B120" s="21">
        <v>16.0</v>
      </c>
      <c r="C120" s="22">
        <v>8.0</v>
      </c>
      <c r="D120" s="22">
        <v>55.3252164783307</v>
      </c>
      <c r="E120" s="22">
        <v>11.9390714814092</v>
      </c>
      <c r="F120" s="22" t="s">
        <v>13</v>
      </c>
      <c r="G120" s="23" t="str">
        <f t="shared" si="1"/>
        <v>Snille</v>
      </c>
      <c r="H120" s="30" t="s">
        <v>121</v>
      </c>
      <c r="I120" s="25"/>
      <c r="K120" s="19" t="str">
        <f>IFERROR(__xludf.DUMMYFUNCTION("IF(ISBLANK(H120),"""",SPLIT(H120,""/""))"),"https:")</f>
        <v>https:</v>
      </c>
      <c r="L120" s="20" t="str">
        <f>IFERROR(__xludf.DUMMYFUNCTION("""COMPUTED_VALUE"""),"www.munzee.com")</f>
        <v>www.munzee.com</v>
      </c>
      <c r="M120" s="19" t="str">
        <f>IFERROR(__xludf.DUMMYFUNCTION("""COMPUTED_VALUE"""),"m")</f>
        <v>m</v>
      </c>
      <c r="N120" s="19" t="str">
        <f>IFERROR(__xludf.DUMMYFUNCTION("""COMPUTED_VALUE"""),"Snille")</f>
        <v>Snille</v>
      </c>
      <c r="O120" s="19">
        <f>IFERROR(__xludf.DUMMYFUNCTION("""COMPUTED_VALUE"""),14284.0)</f>
        <v>14284</v>
      </c>
    </row>
    <row r="121">
      <c r="A121" s="13"/>
      <c r="B121" s="21">
        <v>16.0</v>
      </c>
      <c r="C121" s="22">
        <v>10.0</v>
      </c>
      <c r="D121" s="22">
        <v>55.3252164778095</v>
      </c>
      <c r="E121" s="22">
        <v>11.9395767582257</v>
      </c>
      <c r="F121" s="22" t="s">
        <v>13</v>
      </c>
      <c r="G121" s="23" t="str">
        <f t="shared" si="1"/>
        <v>FizzleWizzle</v>
      </c>
      <c r="H121" s="32" t="s">
        <v>122</v>
      </c>
      <c r="I121" s="25"/>
      <c r="K121" s="19" t="str">
        <f>IFERROR(__xludf.DUMMYFUNCTION("IF(ISBLANK(H121),"""",SPLIT(H121,""/""))"),"https:")</f>
        <v>https:</v>
      </c>
      <c r="L121" s="20" t="str">
        <f>IFERROR(__xludf.DUMMYFUNCTION("""COMPUTED_VALUE"""),"www.munzee.com")</f>
        <v>www.munzee.com</v>
      </c>
      <c r="M121" s="19" t="str">
        <f>IFERROR(__xludf.DUMMYFUNCTION("""COMPUTED_VALUE"""),"m")</f>
        <v>m</v>
      </c>
      <c r="N121" s="19" t="str">
        <f>IFERROR(__xludf.DUMMYFUNCTION("""COMPUTED_VALUE"""),"FizzleWizzle")</f>
        <v>FizzleWizzle</v>
      </c>
      <c r="O121" s="19">
        <f>IFERROR(__xludf.DUMMYFUNCTION("""COMPUTED_VALUE"""),5053.0)</f>
        <v>5053</v>
      </c>
    </row>
    <row r="122">
      <c r="A122" s="13"/>
      <c r="B122" s="21">
        <v>16.0</v>
      </c>
      <c r="C122" s="22">
        <v>11.0</v>
      </c>
      <c r="D122" s="22">
        <v>55.3252164775489</v>
      </c>
      <c r="E122" s="22">
        <v>11.9398293966339</v>
      </c>
      <c r="F122" s="22" t="s">
        <v>13</v>
      </c>
      <c r="G122" s="23" t="str">
        <f t="shared" si="1"/>
        <v>Einstein3400</v>
      </c>
      <c r="H122" s="30" t="s">
        <v>123</v>
      </c>
      <c r="I122" s="25"/>
      <c r="K122" s="19" t="str">
        <f>IFERROR(__xludf.DUMMYFUNCTION("IF(ISBLANK(H122),"""",SPLIT(H122,""/""))"),"https:")</f>
        <v>https:</v>
      </c>
      <c r="L122" s="20" t="str">
        <f>IFERROR(__xludf.DUMMYFUNCTION("""COMPUTED_VALUE"""),"www.munzee.com")</f>
        <v>www.munzee.com</v>
      </c>
      <c r="M122" s="19" t="str">
        <f>IFERROR(__xludf.DUMMYFUNCTION("""COMPUTED_VALUE"""),"m")</f>
        <v>m</v>
      </c>
      <c r="N122" s="19" t="str">
        <f>IFERROR(__xludf.DUMMYFUNCTION("""COMPUTED_VALUE"""),"Einstein3400")</f>
        <v>Einstein3400</v>
      </c>
      <c r="O122" s="19">
        <f>IFERROR(__xludf.DUMMYFUNCTION("""COMPUTED_VALUE"""),21.0)</f>
        <v>21</v>
      </c>
    </row>
    <row r="123">
      <c r="A123" s="13"/>
      <c r="B123" s="21">
        <v>17.0</v>
      </c>
      <c r="C123" s="22">
        <v>4.0</v>
      </c>
      <c r="D123" s="22">
        <v>55.3250727489277</v>
      </c>
      <c r="E123" s="22">
        <v>11.9380609067055</v>
      </c>
      <c r="F123" s="22" t="s">
        <v>13</v>
      </c>
      <c r="G123" s="23" t="str">
        <f t="shared" si="1"/>
        <v>BentM</v>
      </c>
      <c r="H123" s="30" t="s">
        <v>124</v>
      </c>
      <c r="I123" s="25"/>
      <c r="K123" s="19" t="str">
        <f>IFERROR(__xludf.DUMMYFUNCTION("IF(ISBLANK(H123),"""",SPLIT(H123,""/""))"),"https:")</f>
        <v>https:</v>
      </c>
      <c r="L123" s="20" t="str">
        <f>IFERROR(__xludf.DUMMYFUNCTION("""COMPUTED_VALUE"""),"www.munzee.com")</f>
        <v>www.munzee.com</v>
      </c>
      <c r="M123" s="19" t="str">
        <f>IFERROR(__xludf.DUMMYFUNCTION("""COMPUTED_VALUE"""),"m")</f>
        <v>m</v>
      </c>
      <c r="N123" s="19" t="str">
        <f>IFERROR(__xludf.DUMMYFUNCTION("""COMPUTED_VALUE"""),"BentM")</f>
        <v>BentM</v>
      </c>
      <c r="O123" s="19">
        <f>IFERROR(__xludf.DUMMYFUNCTION("""COMPUTED_VALUE"""),1742.0)</f>
        <v>1742</v>
      </c>
    </row>
    <row r="124">
      <c r="A124" s="13"/>
      <c r="B124" s="21">
        <v>17.0</v>
      </c>
      <c r="C124" s="22">
        <v>6.0</v>
      </c>
      <c r="D124" s="22">
        <v>55.3250727484065</v>
      </c>
      <c r="E124" s="22">
        <v>11.9385661816896</v>
      </c>
      <c r="F124" s="22" t="s">
        <v>13</v>
      </c>
      <c r="G124" s="23" t="str">
        <f t="shared" si="1"/>
        <v>Hakini</v>
      </c>
      <c r="H124" s="30" t="s">
        <v>125</v>
      </c>
      <c r="I124" s="25"/>
      <c r="K124" s="19" t="str">
        <f>IFERROR(__xludf.DUMMYFUNCTION("IF(ISBLANK(H124),"""",SPLIT(H124,""/""))"),"https:")</f>
        <v>https:</v>
      </c>
      <c r="L124" s="20" t="str">
        <f>IFERROR(__xludf.DUMMYFUNCTION("""COMPUTED_VALUE"""),"www.munzee.com")</f>
        <v>www.munzee.com</v>
      </c>
      <c r="M124" s="19" t="str">
        <f>IFERROR(__xludf.DUMMYFUNCTION("""COMPUTED_VALUE"""),"m")</f>
        <v>m</v>
      </c>
      <c r="N124" s="19" t="str">
        <f>IFERROR(__xludf.DUMMYFUNCTION("""COMPUTED_VALUE"""),"Hakini")</f>
        <v>Hakini</v>
      </c>
      <c r="O124" s="19">
        <f>IFERROR(__xludf.DUMMYFUNCTION("""COMPUTED_VALUE"""),3644.0)</f>
        <v>3644</v>
      </c>
    </row>
    <row r="125">
      <c r="A125" s="13"/>
      <c r="B125" s="21">
        <v>17.0</v>
      </c>
      <c r="C125" s="22">
        <v>7.0</v>
      </c>
      <c r="D125" s="22">
        <v>55.3250727481459</v>
      </c>
      <c r="E125" s="22">
        <v>11.9388188191817</v>
      </c>
      <c r="F125" s="22" t="s">
        <v>13</v>
      </c>
      <c r="G125" s="23" t="str">
        <f t="shared" si="1"/>
        <v>BentM</v>
      </c>
      <c r="H125" s="30" t="s">
        <v>126</v>
      </c>
      <c r="I125" s="25"/>
      <c r="K125" s="19" t="str">
        <f>IFERROR(__xludf.DUMMYFUNCTION("IF(ISBLANK(H125),"""",SPLIT(H125,""/""))"),"https:")</f>
        <v>https:</v>
      </c>
      <c r="L125" s="20" t="str">
        <f>IFERROR(__xludf.DUMMYFUNCTION("""COMPUTED_VALUE"""),"www.munzee.com")</f>
        <v>www.munzee.com</v>
      </c>
      <c r="M125" s="19" t="str">
        <f>IFERROR(__xludf.DUMMYFUNCTION("""COMPUTED_VALUE"""),"m")</f>
        <v>m</v>
      </c>
      <c r="N125" s="19" t="str">
        <f>IFERROR(__xludf.DUMMYFUNCTION("""COMPUTED_VALUE"""),"BentM")</f>
        <v>BentM</v>
      </c>
      <c r="O125" s="19">
        <f>IFERROR(__xludf.DUMMYFUNCTION("""COMPUTED_VALUE"""),1726.0)</f>
        <v>1726</v>
      </c>
    </row>
    <row r="126">
      <c r="A126" s="13"/>
      <c r="B126" s="21">
        <v>17.0</v>
      </c>
      <c r="C126" s="22">
        <v>8.0</v>
      </c>
      <c r="D126" s="22">
        <v>55.3250727478853</v>
      </c>
      <c r="E126" s="22">
        <v>11.9390714566737</v>
      </c>
      <c r="F126" s="22" t="s">
        <v>13</v>
      </c>
      <c r="G126" s="23" t="str">
        <f t="shared" si="1"/>
        <v>rubaek</v>
      </c>
      <c r="H126" s="30" t="s">
        <v>127</v>
      </c>
      <c r="I126" s="25"/>
      <c r="K126" s="19" t="str">
        <f>IFERROR(__xludf.DUMMYFUNCTION("IF(ISBLANK(H126),"""",SPLIT(H126,""/""))"),"https:")</f>
        <v>https:</v>
      </c>
      <c r="L126" s="20" t="str">
        <f>IFERROR(__xludf.DUMMYFUNCTION("""COMPUTED_VALUE"""),"www.munzee.com")</f>
        <v>www.munzee.com</v>
      </c>
      <c r="M126" s="19" t="str">
        <f>IFERROR(__xludf.DUMMYFUNCTION("""COMPUTED_VALUE"""),"m")</f>
        <v>m</v>
      </c>
      <c r="N126" s="19" t="str">
        <f>IFERROR(__xludf.DUMMYFUNCTION("""COMPUTED_VALUE"""),"rubaek")</f>
        <v>rubaek</v>
      </c>
      <c r="O126" s="19">
        <f>IFERROR(__xludf.DUMMYFUNCTION("""COMPUTED_VALUE"""),5742.0)</f>
        <v>5742</v>
      </c>
    </row>
    <row r="127">
      <c r="A127" s="13"/>
      <c r="B127" s="21">
        <v>17.0</v>
      </c>
      <c r="C127" s="22">
        <v>10.0</v>
      </c>
      <c r="D127" s="22">
        <v>55.3250727473641</v>
      </c>
      <c r="E127" s="22">
        <v>11.9395767316578</v>
      </c>
      <c r="F127" s="22" t="s">
        <v>13</v>
      </c>
      <c r="G127" s="23" t="str">
        <f t="shared" si="1"/>
        <v>KillerSnail</v>
      </c>
      <c r="H127" s="30" t="s">
        <v>128</v>
      </c>
      <c r="I127" s="25"/>
      <c r="K127" s="19" t="str">
        <f>IFERROR(__xludf.DUMMYFUNCTION("IF(ISBLANK(H127),"""",SPLIT(H127,""/""))"),"https:")</f>
        <v>https:</v>
      </c>
      <c r="L127" s="20" t="str">
        <f>IFERROR(__xludf.DUMMYFUNCTION("""COMPUTED_VALUE"""),"www.munzee.com")</f>
        <v>www.munzee.com</v>
      </c>
      <c r="M127" s="19" t="str">
        <f>IFERROR(__xludf.DUMMYFUNCTION("""COMPUTED_VALUE"""),"m")</f>
        <v>m</v>
      </c>
      <c r="N127" s="19" t="str">
        <f>IFERROR(__xludf.DUMMYFUNCTION("""COMPUTED_VALUE"""),"KillerSnail")</f>
        <v>KillerSnail</v>
      </c>
      <c r="O127" s="19">
        <f>IFERROR(__xludf.DUMMYFUNCTION("""COMPUTED_VALUE"""),16528.0)</f>
        <v>16528</v>
      </c>
    </row>
    <row r="128">
      <c r="A128" s="13"/>
      <c r="B128" s="21">
        <v>18.0</v>
      </c>
      <c r="C128" s="22">
        <v>4.0</v>
      </c>
      <c r="D128" s="22">
        <v>55.3249290184822</v>
      </c>
      <c r="E128" s="22">
        <v>11.9380608856336</v>
      </c>
      <c r="F128" s="22" t="s">
        <v>13</v>
      </c>
      <c r="G128" s="23" t="str">
        <f t="shared" si="1"/>
        <v>Norballe</v>
      </c>
      <c r="H128" s="30" t="s">
        <v>129</v>
      </c>
      <c r="I128" s="25"/>
      <c r="K128" s="19" t="str">
        <f>IFERROR(__xludf.DUMMYFUNCTION("IF(ISBLANK(H128),"""",SPLIT(H128,""/""))"),"https:")</f>
        <v>https:</v>
      </c>
      <c r="L128" s="20" t="str">
        <f>IFERROR(__xludf.DUMMYFUNCTION("""COMPUTED_VALUE"""),"www.munzee.com")</f>
        <v>www.munzee.com</v>
      </c>
      <c r="M128" s="19" t="str">
        <f>IFERROR(__xludf.DUMMYFUNCTION("""COMPUTED_VALUE"""),"m")</f>
        <v>m</v>
      </c>
      <c r="N128" s="19" t="str">
        <f>IFERROR(__xludf.DUMMYFUNCTION("""COMPUTED_VALUE"""),"Norballe")</f>
        <v>Norballe</v>
      </c>
      <c r="O128" s="19">
        <f>IFERROR(__xludf.DUMMYFUNCTION("""COMPUTED_VALUE"""),19676.0)</f>
        <v>19676</v>
      </c>
    </row>
    <row r="129">
      <c r="A129" s="13"/>
      <c r="B129" s="21">
        <v>18.0</v>
      </c>
      <c r="C129" s="22">
        <v>7.0</v>
      </c>
      <c r="D129" s="22">
        <v>55.3249290177004</v>
      </c>
      <c r="E129" s="22">
        <v>11.9388187953614</v>
      </c>
      <c r="F129" s="22" t="s">
        <v>13</v>
      </c>
      <c r="G129" s="23" t="str">
        <f t="shared" si="1"/>
        <v>Norballe</v>
      </c>
      <c r="H129" s="30" t="s">
        <v>130</v>
      </c>
      <c r="I129" s="25"/>
      <c r="K129" s="19" t="str">
        <f>IFERROR(__xludf.DUMMYFUNCTION("IF(ISBLANK(H129),"""",SPLIT(H129,""/""))"),"https:")</f>
        <v>https:</v>
      </c>
      <c r="L129" s="20" t="str">
        <f>IFERROR(__xludf.DUMMYFUNCTION("""COMPUTED_VALUE"""),"www.munzee.com")</f>
        <v>www.munzee.com</v>
      </c>
      <c r="M129" s="19" t="str">
        <f>IFERROR(__xludf.DUMMYFUNCTION("""COMPUTED_VALUE"""),"m")</f>
        <v>m</v>
      </c>
      <c r="N129" s="19" t="str">
        <f>IFERROR(__xludf.DUMMYFUNCTION("""COMPUTED_VALUE"""),"Norballe")</f>
        <v>Norballe</v>
      </c>
      <c r="O129" s="19">
        <f>IFERROR(__xludf.DUMMYFUNCTION("""COMPUTED_VALUE"""),19686.0)</f>
        <v>19686</v>
      </c>
    </row>
    <row r="130">
      <c r="A130" s="13"/>
      <c r="B130" s="21">
        <v>18.0</v>
      </c>
      <c r="C130" s="22">
        <v>10.0</v>
      </c>
      <c r="D130" s="22">
        <v>55.3249290169187</v>
      </c>
      <c r="E130" s="22">
        <v>11.9395767050893</v>
      </c>
      <c r="F130" s="22" t="s">
        <v>13</v>
      </c>
      <c r="G130" s="23" t="str">
        <f t="shared" si="1"/>
        <v>Norballe</v>
      </c>
      <c r="H130" s="30" t="s">
        <v>131</v>
      </c>
      <c r="I130" s="25"/>
      <c r="K130" s="19" t="str">
        <f>IFERROR(__xludf.DUMMYFUNCTION("IF(ISBLANK(H130),"""",SPLIT(H130,""/""))"),"https:")</f>
        <v>https:</v>
      </c>
      <c r="L130" s="20" t="str">
        <f>IFERROR(__xludf.DUMMYFUNCTION("""COMPUTED_VALUE"""),"www.munzee.com")</f>
        <v>www.munzee.com</v>
      </c>
      <c r="M130" s="19" t="str">
        <f>IFERROR(__xludf.DUMMYFUNCTION("""COMPUTED_VALUE"""),"m")</f>
        <v>m</v>
      </c>
      <c r="N130" s="19" t="str">
        <f>IFERROR(__xludf.DUMMYFUNCTION("""COMPUTED_VALUE"""),"Norballe")</f>
        <v>Norballe</v>
      </c>
      <c r="O130" s="19">
        <f>IFERROR(__xludf.DUMMYFUNCTION("""COMPUTED_VALUE"""),19724.0)</f>
        <v>19724</v>
      </c>
    </row>
    <row r="131">
      <c r="A131" s="13"/>
      <c r="B131" s="21">
        <v>19.0</v>
      </c>
      <c r="C131" s="22">
        <v>4.0</v>
      </c>
      <c r="D131" s="22">
        <v>55.3247852880368</v>
      </c>
      <c r="E131" s="22">
        <v>11.9380608645635</v>
      </c>
      <c r="F131" s="22" t="s">
        <v>13</v>
      </c>
      <c r="G131" s="23" t="str">
        <f t="shared" si="1"/>
        <v>Snille</v>
      </c>
      <c r="H131" s="30" t="s">
        <v>132</v>
      </c>
      <c r="I131" s="25"/>
      <c r="K131" s="19" t="str">
        <f>IFERROR(__xludf.DUMMYFUNCTION("IF(ISBLANK(H131),"""",SPLIT(H131,""/""))"),"https:")</f>
        <v>https:</v>
      </c>
      <c r="L131" s="20" t="str">
        <f>IFERROR(__xludf.DUMMYFUNCTION("""COMPUTED_VALUE"""),"www.munzee.com")</f>
        <v>www.munzee.com</v>
      </c>
      <c r="M131" s="19" t="str">
        <f>IFERROR(__xludf.DUMMYFUNCTION("""COMPUTED_VALUE"""),"m")</f>
        <v>m</v>
      </c>
      <c r="N131" s="19" t="str">
        <f>IFERROR(__xludf.DUMMYFUNCTION("""COMPUTED_VALUE"""),"Snille")</f>
        <v>Snille</v>
      </c>
      <c r="O131" s="19">
        <f>IFERROR(__xludf.DUMMYFUNCTION("""COMPUTED_VALUE"""),14541.0)</f>
        <v>14541</v>
      </c>
    </row>
    <row r="132">
      <c r="A132" s="13"/>
      <c r="B132" s="21">
        <v>19.0</v>
      </c>
      <c r="C132" s="22">
        <v>5.0</v>
      </c>
      <c r="D132" s="22">
        <v>55.3247852877762</v>
      </c>
      <c r="E132" s="22">
        <v>11.9383135002234</v>
      </c>
      <c r="F132" s="22" t="s">
        <v>13</v>
      </c>
      <c r="G132" s="23" t="str">
        <f t="shared" si="1"/>
        <v>FizzleWizzle</v>
      </c>
      <c r="H132" s="32" t="s">
        <v>133</v>
      </c>
      <c r="I132" s="25" t="s">
        <v>25</v>
      </c>
      <c r="K132" s="19" t="str">
        <f>IFERROR(__xludf.DUMMYFUNCTION("IF(ISBLANK(H132),"""",SPLIT(H132,""/""))"),"https:")</f>
        <v>https:</v>
      </c>
      <c r="L132" s="20" t="str">
        <f>IFERROR(__xludf.DUMMYFUNCTION("""COMPUTED_VALUE"""),"www.munzee.com")</f>
        <v>www.munzee.com</v>
      </c>
      <c r="M132" s="19" t="str">
        <f>IFERROR(__xludf.DUMMYFUNCTION("""COMPUTED_VALUE"""),"m")</f>
        <v>m</v>
      </c>
      <c r="N132" s="19" t="str">
        <f>IFERROR(__xludf.DUMMYFUNCTION("""COMPUTED_VALUE"""),"FizzleWizzle")</f>
        <v>FizzleWizzle</v>
      </c>
      <c r="O132" s="19">
        <f>IFERROR(__xludf.DUMMYFUNCTION("""COMPUTED_VALUE"""),4898.0)</f>
        <v>4898</v>
      </c>
    </row>
    <row r="133">
      <c r="A133" s="13"/>
      <c r="B133" s="21">
        <v>19.0</v>
      </c>
      <c r="C133" s="22">
        <v>9.0</v>
      </c>
      <c r="D133" s="22">
        <v>55.3247852867338</v>
      </c>
      <c r="E133" s="22">
        <v>11.9393240428629</v>
      </c>
      <c r="F133" s="22" t="s">
        <v>13</v>
      </c>
      <c r="G133" s="23" t="str">
        <f t="shared" si="1"/>
        <v>FizzleWizzle</v>
      </c>
      <c r="H133" s="30" t="s">
        <v>134</v>
      </c>
      <c r="I133" s="25" t="s">
        <v>25</v>
      </c>
      <c r="K133" s="19" t="str">
        <f>IFERROR(__xludf.DUMMYFUNCTION("IF(ISBLANK(H133),"""",SPLIT(H133,""/""))"),"https:")</f>
        <v>https:</v>
      </c>
      <c r="L133" s="20" t="str">
        <f>IFERROR(__xludf.DUMMYFUNCTION("""COMPUTED_VALUE"""),"www.munzee.com")</f>
        <v>www.munzee.com</v>
      </c>
      <c r="M133" s="19" t="str">
        <f>IFERROR(__xludf.DUMMYFUNCTION("""COMPUTED_VALUE"""),"m")</f>
        <v>m</v>
      </c>
      <c r="N133" s="19" t="str">
        <f>IFERROR(__xludf.DUMMYFUNCTION("""COMPUTED_VALUE"""),"FizzleWizzle")</f>
        <v>FizzleWizzle</v>
      </c>
      <c r="O133" s="19">
        <f>IFERROR(__xludf.DUMMYFUNCTION("""COMPUTED_VALUE"""),4868.0)</f>
        <v>4868</v>
      </c>
    </row>
    <row r="134">
      <c r="A134" s="13"/>
      <c r="B134" s="21">
        <v>19.0</v>
      </c>
      <c r="C134" s="22">
        <v>10.0</v>
      </c>
      <c r="D134" s="22">
        <v>55.3247852864732</v>
      </c>
      <c r="E134" s="22">
        <v>11.9395766785228</v>
      </c>
      <c r="F134" s="22" t="s">
        <v>13</v>
      </c>
      <c r="G134" s="23" t="str">
        <f t="shared" si="1"/>
        <v>Snille</v>
      </c>
      <c r="H134" s="30" t="s">
        <v>135</v>
      </c>
      <c r="I134" s="25"/>
      <c r="K134" s="19" t="str">
        <f>IFERROR(__xludf.DUMMYFUNCTION("IF(ISBLANK(H134),"""",SPLIT(H134,""/""))"),"https:")</f>
        <v>https:</v>
      </c>
      <c r="L134" s="20" t="str">
        <f>IFERROR(__xludf.DUMMYFUNCTION("""COMPUTED_VALUE"""),"www.munzee.com")</f>
        <v>www.munzee.com</v>
      </c>
      <c r="M134" s="19" t="str">
        <f>IFERROR(__xludf.DUMMYFUNCTION("""COMPUTED_VALUE"""),"m")</f>
        <v>m</v>
      </c>
      <c r="N134" s="19" t="str">
        <f>IFERROR(__xludf.DUMMYFUNCTION("""COMPUTED_VALUE"""),"Snille")</f>
        <v>Snille</v>
      </c>
      <c r="O134" s="19">
        <f>IFERROR(__xludf.DUMMYFUNCTION("""COMPUTED_VALUE"""),14897.0)</f>
        <v>14897</v>
      </c>
    </row>
    <row r="135">
      <c r="A135" s="13"/>
      <c r="B135" s="21">
        <v>20.0</v>
      </c>
      <c r="C135" s="22">
        <v>5.0</v>
      </c>
      <c r="D135" s="22">
        <v>55.3246415573308</v>
      </c>
      <c r="E135" s="22">
        <v>11.9383134782373</v>
      </c>
      <c r="F135" s="22" t="s">
        <v>13</v>
      </c>
      <c r="G135" s="23" t="str">
        <f t="shared" si="1"/>
        <v>Hakini</v>
      </c>
      <c r="H135" s="30" t="s">
        <v>136</v>
      </c>
      <c r="I135" s="25"/>
      <c r="K135" s="19" t="str">
        <f>IFERROR(__xludf.DUMMYFUNCTION("IF(ISBLANK(H135),"""",SPLIT(H135,""/""))"),"https:")</f>
        <v>https:</v>
      </c>
      <c r="L135" s="20" t="str">
        <f>IFERROR(__xludf.DUMMYFUNCTION("""COMPUTED_VALUE"""),"www.munzee.com")</f>
        <v>www.munzee.com</v>
      </c>
      <c r="M135" s="19" t="str">
        <f>IFERROR(__xludf.DUMMYFUNCTION("""COMPUTED_VALUE"""),"m")</f>
        <v>m</v>
      </c>
      <c r="N135" s="19" t="str">
        <f>IFERROR(__xludf.DUMMYFUNCTION("""COMPUTED_VALUE"""),"Hakini")</f>
        <v>Hakini</v>
      </c>
      <c r="O135" s="19">
        <f>IFERROR(__xludf.DUMMYFUNCTION("""COMPUTED_VALUE"""),3746.0)</f>
        <v>3746</v>
      </c>
    </row>
    <row r="136">
      <c r="A136" s="13"/>
      <c r="B136" s="21">
        <v>20.0</v>
      </c>
      <c r="C136" s="22">
        <v>6.0</v>
      </c>
      <c r="D136" s="22">
        <v>55.3246415570702</v>
      </c>
      <c r="E136" s="22">
        <v>11.9385661129811</v>
      </c>
      <c r="F136" s="22" t="s">
        <v>13</v>
      </c>
      <c r="G136" s="23" t="str">
        <f t="shared" si="1"/>
        <v>rubaek</v>
      </c>
      <c r="H136" s="29" t="s">
        <v>137</v>
      </c>
      <c r="I136" s="25"/>
      <c r="K136" s="19" t="str">
        <f>IFERROR(__xludf.DUMMYFUNCTION("IF(ISBLANK(H136),"""",SPLIT(H136,""/""))"),"https:")</f>
        <v>https:</v>
      </c>
      <c r="L136" s="20" t="str">
        <f>IFERROR(__xludf.DUMMYFUNCTION("""COMPUTED_VALUE"""),"www.munzee.com")</f>
        <v>www.munzee.com</v>
      </c>
      <c r="M136" s="19" t="str">
        <f>IFERROR(__xludf.DUMMYFUNCTION("""COMPUTED_VALUE"""),"m")</f>
        <v>m</v>
      </c>
      <c r="N136" s="19" t="str">
        <f>IFERROR(__xludf.DUMMYFUNCTION("""COMPUTED_VALUE"""),"rubaek")</f>
        <v>rubaek</v>
      </c>
      <c r="O136" s="19">
        <f>IFERROR(__xludf.DUMMYFUNCTION("""COMPUTED_VALUE"""),5691.0)</f>
        <v>5691</v>
      </c>
    </row>
    <row r="137">
      <c r="A137" s="13"/>
      <c r="B137" s="21">
        <v>20.0</v>
      </c>
      <c r="C137" s="22">
        <v>8.0</v>
      </c>
      <c r="D137" s="22">
        <v>55.324641556549</v>
      </c>
      <c r="E137" s="22">
        <v>11.9390713824686</v>
      </c>
      <c r="F137" s="22" t="s">
        <v>13</v>
      </c>
      <c r="G137" s="23" t="str">
        <f t="shared" si="1"/>
        <v>Hakini</v>
      </c>
      <c r="H137" s="30" t="s">
        <v>138</v>
      </c>
      <c r="I137" s="25"/>
      <c r="K137" s="19" t="str">
        <f>IFERROR(__xludf.DUMMYFUNCTION("IF(ISBLANK(H137),"""",SPLIT(H137,""/""))"),"https:")</f>
        <v>https:</v>
      </c>
      <c r="L137" s="20" t="str">
        <f>IFERROR(__xludf.DUMMYFUNCTION("""COMPUTED_VALUE"""),"www.munzee.com")</f>
        <v>www.munzee.com</v>
      </c>
      <c r="M137" s="19" t="str">
        <f>IFERROR(__xludf.DUMMYFUNCTION("""COMPUTED_VALUE"""),"m")</f>
        <v>m</v>
      </c>
      <c r="N137" s="19" t="str">
        <f>IFERROR(__xludf.DUMMYFUNCTION("""COMPUTED_VALUE"""),"Hakini")</f>
        <v>Hakini</v>
      </c>
      <c r="O137" s="19">
        <f>IFERROR(__xludf.DUMMYFUNCTION("""COMPUTED_VALUE"""),3821.0)</f>
        <v>3821</v>
      </c>
    </row>
    <row r="138">
      <c r="A138" s="13"/>
      <c r="B138" s="21">
        <v>20.0</v>
      </c>
      <c r="C138" s="22">
        <v>9.0</v>
      </c>
      <c r="D138" s="22">
        <v>55.3246415562884</v>
      </c>
      <c r="E138" s="22">
        <v>11.9393240172124</v>
      </c>
      <c r="F138" s="22" t="s">
        <v>13</v>
      </c>
      <c r="G138" s="23" t="str">
        <f t="shared" si="1"/>
        <v>KillerSnail</v>
      </c>
      <c r="H138" s="30" t="s">
        <v>139</v>
      </c>
      <c r="I138" s="25"/>
      <c r="K138" s="19" t="str">
        <f>IFERROR(__xludf.DUMMYFUNCTION("IF(ISBLANK(H138),"""",SPLIT(H138,""/""))"),"https:")</f>
        <v>https:</v>
      </c>
      <c r="L138" s="20" t="str">
        <f>IFERROR(__xludf.DUMMYFUNCTION("""COMPUTED_VALUE"""),"www.munzee.com")</f>
        <v>www.munzee.com</v>
      </c>
      <c r="M138" s="19" t="str">
        <f>IFERROR(__xludf.DUMMYFUNCTION("""COMPUTED_VALUE"""),"m")</f>
        <v>m</v>
      </c>
      <c r="N138" s="19" t="str">
        <f>IFERROR(__xludf.DUMMYFUNCTION("""COMPUTED_VALUE"""),"KillerSnail")</f>
        <v>KillerSnail</v>
      </c>
      <c r="O138" s="19">
        <f>IFERROR(__xludf.DUMMYFUNCTION("""COMPUTED_VALUE"""),16194.0)</f>
        <v>16194</v>
      </c>
    </row>
    <row r="139">
      <c r="A139" s="13"/>
      <c r="B139" s="21">
        <v>21.0</v>
      </c>
      <c r="C139" s="22">
        <v>6.0</v>
      </c>
      <c r="D139" s="22">
        <v>55.3244978266248</v>
      </c>
      <c r="E139" s="22">
        <v>11.9385660900788</v>
      </c>
      <c r="F139" s="22" t="s">
        <v>13</v>
      </c>
      <c r="G139" s="23" t="str">
        <f t="shared" si="1"/>
        <v>BentM</v>
      </c>
      <c r="H139" s="32" t="s">
        <v>140</v>
      </c>
      <c r="I139" s="28"/>
      <c r="K139" s="19" t="str">
        <f>IFERROR(__xludf.DUMMYFUNCTION("IF(ISBLANK(H139),"""",SPLIT(H139,""/""))"),"https:")</f>
        <v>https:</v>
      </c>
      <c r="L139" s="20" t="str">
        <f>IFERROR(__xludf.DUMMYFUNCTION("""COMPUTED_VALUE"""),"www.munzee.com")</f>
        <v>www.munzee.com</v>
      </c>
      <c r="M139" s="19" t="str">
        <f>IFERROR(__xludf.DUMMYFUNCTION("""COMPUTED_VALUE"""),"m")</f>
        <v>m</v>
      </c>
      <c r="N139" s="19" t="str">
        <f>IFERROR(__xludf.DUMMYFUNCTION("""COMPUTED_VALUE"""),"BentM")</f>
        <v>BentM</v>
      </c>
      <c r="O139" s="19">
        <f>IFERROR(__xludf.DUMMYFUNCTION("""COMPUTED_VALUE"""),1746.0)</f>
        <v>1746</v>
      </c>
    </row>
    <row r="140">
      <c r="A140" s="13"/>
      <c r="B140" s="21">
        <v>21.0</v>
      </c>
      <c r="C140" s="22">
        <v>7.0</v>
      </c>
      <c r="D140" s="22">
        <v>55.3244978263642</v>
      </c>
      <c r="E140" s="22">
        <v>11.9388187239065</v>
      </c>
      <c r="F140" s="22" t="s">
        <v>13</v>
      </c>
      <c r="G140" s="23" t="str">
        <f t="shared" si="1"/>
        <v>Norballe</v>
      </c>
      <c r="H140" s="30" t="s">
        <v>141</v>
      </c>
      <c r="I140" s="25"/>
      <c r="K140" s="19" t="str">
        <f>IFERROR(__xludf.DUMMYFUNCTION("IF(ISBLANK(H140),"""",SPLIT(H140,""/""))"),"https:")</f>
        <v>https:</v>
      </c>
      <c r="L140" s="20" t="str">
        <f>IFERROR(__xludf.DUMMYFUNCTION("""COMPUTED_VALUE"""),"www.munzee.com")</f>
        <v>www.munzee.com</v>
      </c>
      <c r="M140" s="19" t="str">
        <f>IFERROR(__xludf.DUMMYFUNCTION("""COMPUTED_VALUE"""),"m")</f>
        <v>m</v>
      </c>
      <c r="N140" s="19" t="str">
        <f>IFERROR(__xludf.DUMMYFUNCTION("""COMPUTED_VALUE"""),"Norballe")</f>
        <v>Norballe</v>
      </c>
      <c r="O140" s="19">
        <f>IFERROR(__xludf.DUMMYFUNCTION("""COMPUTED_VALUE"""),19793.0)</f>
        <v>19793</v>
      </c>
    </row>
    <row r="141">
      <c r="A141" s="13"/>
      <c r="B141" s="34">
        <v>21.0</v>
      </c>
      <c r="C141" s="35">
        <v>8.0</v>
      </c>
      <c r="D141" s="35">
        <v>55.3244978261036</v>
      </c>
      <c r="E141" s="35">
        <v>11.9390713577342</v>
      </c>
      <c r="F141" s="35" t="s">
        <v>13</v>
      </c>
      <c r="G141" s="36" t="str">
        <f t="shared" si="1"/>
        <v>damgaard</v>
      </c>
      <c r="H141" s="37" t="s">
        <v>142</v>
      </c>
      <c r="I141" s="38"/>
      <c r="K141" s="19" t="str">
        <f>IFERROR(__xludf.DUMMYFUNCTION("IF(ISBLANK(H141),"""",SPLIT(H141,""/""))"),"https:")</f>
        <v>https:</v>
      </c>
      <c r="L141" s="20" t="str">
        <f>IFERROR(__xludf.DUMMYFUNCTION("""COMPUTED_VALUE"""),"www.munzee.com")</f>
        <v>www.munzee.com</v>
      </c>
      <c r="M141" s="19" t="str">
        <f>IFERROR(__xludf.DUMMYFUNCTION("""COMPUTED_VALUE"""),"m")</f>
        <v>m</v>
      </c>
      <c r="N141" s="19" t="str">
        <f>IFERROR(__xludf.DUMMYFUNCTION("""COMPUTED_VALUE"""),"damgaard")</f>
        <v>damgaard</v>
      </c>
      <c r="O141" s="19">
        <f>IFERROR(__xludf.DUMMYFUNCTION("""COMPUTED_VALUE"""),9616.0)</f>
        <v>9616</v>
      </c>
    </row>
  </sheetData>
  <mergeCells count="4">
    <mergeCell ref="C4:D4"/>
    <mergeCell ref="C5:D5"/>
    <mergeCell ref="C6:D6"/>
    <mergeCell ref="C7:D7"/>
  </mergeCells>
  <hyperlinks>
    <hyperlink r:id="rId1" ref="H15"/>
    <hyperlink r:id="rId2" ref="L15"/>
    <hyperlink r:id="rId3" ref="H16"/>
    <hyperlink r:id="rId4" ref="L16"/>
    <hyperlink r:id="rId5" ref="H17"/>
    <hyperlink r:id="rId6" ref="L17"/>
    <hyperlink r:id="rId7" ref="H18"/>
    <hyperlink r:id="rId8" ref="L18"/>
    <hyperlink r:id="rId9" ref="H19"/>
    <hyperlink r:id="rId10" ref="L19"/>
    <hyperlink r:id="rId11" ref="H20"/>
    <hyperlink r:id="rId12" ref="L20"/>
    <hyperlink r:id="rId13" ref="H21"/>
    <hyperlink r:id="rId14" ref="L21"/>
    <hyperlink r:id="rId15" ref="H22"/>
    <hyperlink r:id="rId16" ref="L22"/>
    <hyperlink r:id="rId17" ref="H23"/>
    <hyperlink r:id="rId18" ref="L23"/>
    <hyperlink r:id="rId19" ref="H24"/>
    <hyperlink r:id="rId20" ref="L24"/>
    <hyperlink r:id="rId21" ref="H25"/>
    <hyperlink r:id="rId22" ref="L25"/>
    <hyperlink r:id="rId23" ref="H26"/>
    <hyperlink r:id="rId24" ref="L26"/>
    <hyperlink r:id="rId25" ref="H27"/>
    <hyperlink r:id="rId26" ref="L27"/>
    <hyperlink r:id="rId27" ref="H28"/>
    <hyperlink r:id="rId28" ref="L28"/>
    <hyperlink r:id="rId29" ref="H29"/>
    <hyperlink r:id="rId30" ref="L29"/>
    <hyperlink r:id="rId31" ref="H30"/>
    <hyperlink r:id="rId32" ref="L30"/>
    <hyperlink r:id="rId33" ref="H31"/>
    <hyperlink r:id="rId34" ref="L31"/>
    <hyperlink r:id="rId35" ref="H32"/>
    <hyperlink r:id="rId36" ref="L32"/>
    <hyperlink r:id="rId37" ref="H33"/>
    <hyperlink r:id="rId38" ref="L33"/>
    <hyperlink r:id="rId39" ref="H34"/>
    <hyperlink r:id="rId40" ref="L34"/>
    <hyperlink r:id="rId41" ref="H35"/>
    <hyperlink r:id="rId42" ref="L35"/>
    <hyperlink r:id="rId43" ref="H36"/>
    <hyperlink r:id="rId44" ref="L36"/>
    <hyperlink r:id="rId45" ref="H37"/>
    <hyperlink r:id="rId46" ref="L37"/>
    <hyperlink r:id="rId47" ref="H38"/>
    <hyperlink r:id="rId48" ref="L38"/>
    <hyperlink r:id="rId49" ref="H39"/>
    <hyperlink r:id="rId50" ref="L39"/>
    <hyperlink r:id="rId51" ref="H40"/>
    <hyperlink r:id="rId52" ref="L40"/>
    <hyperlink r:id="rId53" ref="H41"/>
    <hyperlink r:id="rId54" ref="L41"/>
    <hyperlink r:id="rId55" ref="H42"/>
    <hyperlink r:id="rId56" ref="L42"/>
    <hyperlink r:id="rId57" ref="H43"/>
    <hyperlink r:id="rId58" ref="L43"/>
    <hyperlink r:id="rId59" ref="H44"/>
    <hyperlink r:id="rId60" ref="L44"/>
    <hyperlink r:id="rId61" ref="H45"/>
    <hyperlink r:id="rId62" ref="L45"/>
    <hyperlink r:id="rId63" ref="H46"/>
    <hyperlink r:id="rId64" ref="L46"/>
    <hyperlink r:id="rId65" ref="H47"/>
    <hyperlink r:id="rId66" ref="L47"/>
    <hyperlink r:id="rId67" ref="H48"/>
    <hyperlink r:id="rId68" ref="L48"/>
    <hyperlink r:id="rId69" ref="H49"/>
    <hyperlink r:id="rId70" ref="L49"/>
    <hyperlink r:id="rId71" ref="H50"/>
    <hyperlink r:id="rId72" ref="L50"/>
    <hyperlink r:id="rId73" ref="H51"/>
    <hyperlink r:id="rId74" ref="L51"/>
    <hyperlink r:id="rId75" ref="H52"/>
    <hyperlink r:id="rId76" ref="L52"/>
    <hyperlink r:id="rId77" ref="H53"/>
    <hyperlink r:id="rId78" ref="L53"/>
    <hyperlink r:id="rId79" ref="H54"/>
    <hyperlink r:id="rId80" ref="L54"/>
    <hyperlink r:id="rId81" ref="H55"/>
    <hyperlink r:id="rId82" ref="L55"/>
    <hyperlink r:id="rId83" ref="H56"/>
    <hyperlink r:id="rId84" ref="L56"/>
    <hyperlink r:id="rId85" ref="H57"/>
    <hyperlink r:id="rId86" ref="L57"/>
    <hyperlink r:id="rId87" ref="H58"/>
    <hyperlink r:id="rId88" ref="L58"/>
    <hyperlink r:id="rId89" ref="H59"/>
    <hyperlink r:id="rId90" ref="L59"/>
    <hyperlink r:id="rId91" ref="H60"/>
    <hyperlink r:id="rId92" ref="L60"/>
    <hyperlink r:id="rId93" ref="H61"/>
    <hyperlink r:id="rId94" ref="L61"/>
    <hyperlink r:id="rId95" ref="H62"/>
    <hyperlink r:id="rId96" ref="L62"/>
    <hyperlink r:id="rId97" ref="H63"/>
    <hyperlink r:id="rId98" ref="L63"/>
    <hyperlink r:id="rId99" ref="H64"/>
    <hyperlink r:id="rId100" ref="L64"/>
    <hyperlink r:id="rId101" ref="H65"/>
    <hyperlink r:id="rId102" ref="L65"/>
    <hyperlink r:id="rId103" ref="H66"/>
    <hyperlink r:id="rId104" ref="L66"/>
    <hyperlink r:id="rId105" ref="H67"/>
    <hyperlink r:id="rId106" ref="L67"/>
    <hyperlink r:id="rId107" ref="H68"/>
    <hyperlink r:id="rId108" ref="L68"/>
    <hyperlink r:id="rId109" ref="H69"/>
    <hyperlink r:id="rId110" ref="L69"/>
    <hyperlink r:id="rId111" ref="H70"/>
    <hyperlink r:id="rId112" ref="L70"/>
    <hyperlink r:id="rId113" ref="H71"/>
    <hyperlink r:id="rId114" ref="L71"/>
    <hyperlink r:id="rId115" ref="H72"/>
    <hyperlink r:id="rId116" ref="L72"/>
    <hyperlink r:id="rId117" ref="H73"/>
    <hyperlink r:id="rId118" ref="L73"/>
    <hyperlink r:id="rId119" ref="H74"/>
    <hyperlink r:id="rId120" ref="L74"/>
    <hyperlink r:id="rId121" ref="H75"/>
    <hyperlink r:id="rId122" ref="L75"/>
    <hyperlink r:id="rId123" ref="H76"/>
    <hyperlink r:id="rId124" ref="L76"/>
    <hyperlink r:id="rId125" ref="H77"/>
    <hyperlink r:id="rId126" ref="L77"/>
    <hyperlink r:id="rId127" ref="H78"/>
    <hyperlink r:id="rId128" ref="L78"/>
    <hyperlink r:id="rId129" ref="H79"/>
    <hyperlink r:id="rId130" ref="L79"/>
    <hyperlink r:id="rId131" ref="H80"/>
    <hyperlink r:id="rId132" ref="L80"/>
    <hyperlink r:id="rId133" ref="H81"/>
    <hyperlink r:id="rId134" ref="L81"/>
    <hyperlink r:id="rId135" ref="H82"/>
    <hyperlink r:id="rId136" ref="L82"/>
    <hyperlink r:id="rId137" ref="H83"/>
    <hyperlink r:id="rId138" ref="L83"/>
    <hyperlink r:id="rId139" ref="H84"/>
    <hyperlink r:id="rId140" ref="L84"/>
    <hyperlink r:id="rId141" ref="H85"/>
    <hyperlink r:id="rId142" ref="L85"/>
    <hyperlink r:id="rId143" ref="H86"/>
    <hyperlink r:id="rId144" ref="L86"/>
    <hyperlink r:id="rId145" ref="H87"/>
    <hyperlink r:id="rId146" ref="L87"/>
    <hyperlink r:id="rId147" ref="H88"/>
    <hyperlink r:id="rId148" ref="L88"/>
    <hyperlink r:id="rId149" ref="H89"/>
    <hyperlink r:id="rId150" ref="L89"/>
    <hyperlink r:id="rId151" ref="H90"/>
    <hyperlink r:id="rId152" ref="L90"/>
    <hyperlink r:id="rId153" ref="H91"/>
    <hyperlink r:id="rId154" ref="L91"/>
    <hyperlink r:id="rId155" ref="H92"/>
    <hyperlink r:id="rId156" ref="L92"/>
    <hyperlink r:id="rId157" ref="H93"/>
    <hyperlink r:id="rId158" ref="L93"/>
    <hyperlink r:id="rId159" ref="H94"/>
    <hyperlink r:id="rId160" ref="L94"/>
    <hyperlink r:id="rId161" ref="H95"/>
    <hyperlink r:id="rId162" ref="L95"/>
    <hyperlink r:id="rId163" ref="H96"/>
    <hyperlink r:id="rId164" ref="L96"/>
    <hyperlink r:id="rId165" ref="H97"/>
    <hyperlink r:id="rId166" ref="L97"/>
    <hyperlink r:id="rId167" ref="H98"/>
    <hyperlink r:id="rId168" ref="L98"/>
    <hyperlink r:id="rId169" ref="H99"/>
    <hyperlink r:id="rId170" ref="L99"/>
    <hyperlink r:id="rId171" ref="H100"/>
    <hyperlink r:id="rId172" ref="L100"/>
    <hyperlink r:id="rId173" ref="H101"/>
    <hyperlink r:id="rId174" ref="L101"/>
    <hyperlink r:id="rId175" ref="H102"/>
    <hyperlink r:id="rId176" ref="L102"/>
    <hyperlink r:id="rId177" ref="H103"/>
    <hyperlink r:id="rId178" ref="L103"/>
    <hyperlink r:id="rId179" ref="H104"/>
    <hyperlink r:id="rId180" ref="L104"/>
    <hyperlink r:id="rId181" ref="H105"/>
    <hyperlink r:id="rId182" ref="L105"/>
    <hyperlink r:id="rId183" ref="H106"/>
    <hyperlink r:id="rId184" ref="L106"/>
    <hyperlink r:id="rId185" ref="H107"/>
    <hyperlink r:id="rId186" ref="L107"/>
    <hyperlink r:id="rId187" ref="H108"/>
    <hyperlink r:id="rId188" ref="L108"/>
    <hyperlink r:id="rId189" ref="H109"/>
    <hyperlink r:id="rId190" ref="L109"/>
    <hyperlink r:id="rId191" ref="H110"/>
    <hyperlink r:id="rId192" ref="L110"/>
    <hyperlink r:id="rId193" ref="H111"/>
    <hyperlink r:id="rId194" ref="L111"/>
    <hyperlink r:id="rId195" ref="H112"/>
    <hyperlink r:id="rId196" ref="L112"/>
    <hyperlink r:id="rId197" ref="H113"/>
    <hyperlink r:id="rId198" ref="L113"/>
    <hyperlink r:id="rId199" ref="H114"/>
    <hyperlink r:id="rId200" ref="L114"/>
    <hyperlink r:id="rId201" ref="H115"/>
    <hyperlink r:id="rId202" ref="L115"/>
    <hyperlink r:id="rId203" ref="H116"/>
    <hyperlink r:id="rId204" ref="L116"/>
    <hyperlink r:id="rId205" ref="H117"/>
    <hyperlink r:id="rId206" ref="L117"/>
    <hyperlink r:id="rId207" ref="H118"/>
    <hyperlink r:id="rId208" ref="L118"/>
    <hyperlink r:id="rId209" ref="H119"/>
    <hyperlink r:id="rId210" ref="L119"/>
    <hyperlink r:id="rId211" ref="H120"/>
    <hyperlink r:id="rId212" ref="L120"/>
    <hyperlink r:id="rId213" ref="H121"/>
    <hyperlink r:id="rId214" ref="L121"/>
    <hyperlink r:id="rId215" ref="H122"/>
    <hyperlink r:id="rId216" ref="L122"/>
    <hyperlink r:id="rId217" ref="H123"/>
    <hyperlink r:id="rId218" ref="L123"/>
    <hyperlink r:id="rId219" ref="H124"/>
    <hyperlink r:id="rId220" ref="L124"/>
    <hyperlink r:id="rId221" ref="H125"/>
    <hyperlink r:id="rId222" ref="L125"/>
    <hyperlink r:id="rId223" ref="H126"/>
    <hyperlink r:id="rId224" ref="L126"/>
    <hyperlink r:id="rId225" ref="H127"/>
    <hyperlink r:id="rId226" ref="L127"/>
    <hyperlink r:id="rId227" ref="H128"/>
    <hyperlink r:id="rId228" ref="L128"/>
    <hyperlink r:id="rId229" ref="H129"/>
    <hyperlink r:id="rId230" ref="L129"/>
    <hyperlink r:id="rId231" ref="H130"/>
    <hyperlink r:id="rId232" ref="L130"/>
    <hyperlink r:id="rId233" ref="H131"/>
    <hyperlink r:id="rId234" ref="L131"/>
    <hyperlink r:id="rId235" ref="H132"/>
    <hyperlink r:id="rId236" ref="L132"/>
    <hyperlink r:id="rId237" ref="H133"/>
    <hyperlink r:id="rId238" ref="L133"/>
    <hyperlink r:id="rId239" ref="H134"/>
    <hyperlink r:id="rId240" ref="L134"/>
    <hyperlink r:id="rId241" ref="H135"/>
    <hyperlink r:id="rId242" ref="L135"/>
    <hyperlink r:id="rId243" ref="H136"/>
    <hyperlink r:id="rId244" ref="L136"/>
    <hyperlink r:id="rId245" ref="H137"/>
    <hyperlink r:id="rId246" ref="L137"/>
    <hyperlink r:id="rId247" ref="H138"/>
    <hyperlink r:id="rId248" ref="L138"/>
    <hyperlink r:id="rId249" ref="H139"/>
    <hyperlink r:id="rId250" ref="L139"/>
    <hyperlink r:id="rId251" ref="H140"/>
    <hyperlink r:id="rId252" ref="L140"/>
    <hyperlink r:id="rId253" ref="H141"/>
    <hyperlink r:id="rId254" ref="L141"/>
  </hyperlinks>
  <drawing r:id="rId255"/>
</worksheet>
</file>