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s" sheetId="1" r:id="rId3"/>
  </sheets>
  <definedNames>
    <definedName name="usernameList">Evos!$G$16:$G$159</definedName>
  </definedNames>
  <calcPr/>
</workbook>
</file>

<file path=xl/sharedStrings.xml><?xml version="1.0" encoding="utf-8"?>
<sst xmlns="http://schemas.openxmlformats.org/spreadsheetml/2006/main" count="487" uniqueCount="146">
  <si>
    <t>Altoona Evos</t>
  </si>
  <si>
    <t>Garden</t>
  </si>
  <si>
    <t>Total</t>
  </si>
  <si>
    <t>Available</t>
  </si>
  <si>
    <t>Filled</t>
  </si>
  <si>
    <t>%Filled</t>
  </si>
  <si>
    <t>Total Spots</t>
  </si>
  <si>
    <t>Carrot</t>
  </si>
  <si>
    <t>Peas</t>
  </si>
  <si>
    <t>Horse</t>
  </si>
  <si>
    <t>Eggs</t>
  </si>
  <si>
    <t>Family</t>
  </si>
  <si>
    <t>Field</t>
  </si>
  <si>
    <t>Submarine</t>
  </si>
  <si>
    <t>Car</t>
  </si>
  <si>
    <t>Unique Deployers:</t>
  </si>
  <si>
    <t>Safari Bus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</si>
  <si>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</si>
  <si>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</si>
  <si>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</si>
  <si>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</si>
  <si>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</si>
  <si>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</si>
  <si>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</si>
  <si>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</si>
  <si>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</si>
  <si>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# Deployed</t>
  </si>
  <si>
    <t>Carrot Evolution</t>
  </si>
  <si>
    <t>carrot seed</t>
  </si>
  <si>
    <t>peachesncream</t>
  </si>
  <si>
    <t>https://www.munzee.com/m/PeachesnCream/2109</t>
  </si>
  <si>
    <t>Peas Evolution</t>
  </si>
  <si>
    <t>peas seed</t>
  </si>
  <si>
    <t>Holloswife357</t>
  </si>
  <si>
    <t>https://www.munzee.com/m/Holloswife357/426/admin</t>
  </si>
  <si>
    <t>Horse Evolution</t>
  </si>
  <si>
    <t>colt</t>
  </si>
  <si>
    <t>deeralemap</t>
  </si>
  <si>
    <t>https://www.munzee.com/m/deeralemap/2166/</t>
  </si>
  <si>
    <t>Eggs Evolution</t>
  </si>
  <si>
    <t>chick</t>
  </si>
  <si>
    <t>shabs</t>
  </si>
  <si>
    <t>https://www.munzee.com/m/shabs/3328/map/</t>
  </si>
  <si>
    <t>Family Evolution</t>
  </si>
  <si>
    <t>farmer</t>
  </si>
  <si>
    <t>cvdchiller</t>
  </si>
  <si>
    <t>https://www.munzee.com/m/cvdchiller/8415</t>
  </si>
  <si>
    <t>Field Evolution</t>
  </si>
  <si>
    <t>potted plant</t>
  </si>
  <si>
    <t>angy</t>
  </si>
  <si>
    <t>https://www.munzee.com/m/Angy/871/</t>
  </si>
  <si>
    <t>Submarine Evolution</t>
  </si>
  <si>
    <t>canoe</t>
  </si>
  <si>
    <t>https://www.munzee.com/m/PeachesnCream/2129</t>
  </si>
  <si>
    <t>deploy in Oct</t>
  </si>
  <si>
    <t>Car Evolution</t>
  </si>
  <si>
    <t>first wheel</t>
  </si>
  <si>
    <t>https://www.munzee.com/m/Holloswife357/426</t>
  </si>
  <si>
    <t>Safari Bus Evolution</t>
  </si>
  <si>
    <t>safari truck</t>
  </si>
  <si>
    <t>https://www.munzee.com/m/Angy/679/</t>
  </si>
  <si>
    <t>lovedogs3579</t>
  </si>
  <si>
    <t>http://www.munzee.com/m/Lovedogs3579/58</t>
  </si>
  <si>
    <t>https://www.munzee.com/m/PeachesnCream/2115</t>
  </si>
  <si>
    <t>https://www.munzee.com/m/shabs/3332/map/</t>
  </si>
  <si>
    <t>jaw</t>
  </si>
  <si>
    <t>https://www.munzee.com/m/jaw/2227/map/</t>
  </si>
  <si>
    <t>athieao</t>
  </si>
  <si>
    <t>https://www.munzee.com/m/Athieao/95/</t>
  </si>
  <si>
    <t>sdgal</t>
  </si>
  <si>
    <t>https://www.munzee.com/m/sdgal/8250/</t>
  </si>
  <si>
    <t>durango</t>
  </si>
  <si>
    <t>https://www.munzee.com/m/Durango/629/</t>
  </si>
  <si>
    <t>https://www.munzee.com/m/jaw/2246/map/</t>
  </si>
  <si>
    <t>gatefan</t>
  </si>
  <si>
    <t>https://www.munzee.com/m/gatefan/9583</t>
  </si>
  <si>
    <t>llamah</t>
  </si>
  <si>
    <t>https://www.munzee.com/m/llamah/1645</t>
  </si>
  <si>
    <t>monrose</t>
  </si>
  <si>
    <t>https://www.munzee.com/m/monrose/4286/</t>
  </si>
  <si>
    <t>https://www.munzee.com/m/shabs/3325/map/</t>
  </si>
  <si>
    <t>https://www.munzee.com/m/jaw/1767/map/</t>
  </si>
  <si>
    <t>https://www.munzee.com/m/monrose/4147/</t>
  </si>
  <si>
    <t>https://www.munzee.com/m/llamah/1798/</t>
  </si>
  <si>
    <t>https://www.munzee.com/m/monrose/4285/</t>
  </si>
  <si>
    <t>https://www.munzee.com/m/Athieao/231/</t>
  </si>
  <si>
    <t>https://www.munzee.com/m/Durango/628/</t>
  </si>
  <si>
    <t>https://www.munzee.com/m/sdgal/8251/</t>
  </si>
  <si>
    <t>https://www.munzee.com/m/PeachesnCream/2027</t>
  </si>
  <si>
    <t xml:space="preserve"> </t>
  </si>
  <si>
    <t>fyrsel</t>
  </si>
  <si>
    <t>https://www.munzee.com/m/fyrsel/538/</t>
  </si>
  <si>
    <t>https://www.munzee.com/m/PeachesnCream/2326</t>
  </si>
  <si>
    <t>https://www.munzee.com/m/shabs/2901/map/</t>
  </si>
  <si>
    <t>https://www.munzee.com/m/PeachesnCream/2005</t>
  </si>
  <si>
    <t>https://www.munzee.com/m/Athieao/236/</t>
  </si>
  <si>
    <t>https://www.munzee.com/m/monrose/4283/</t>
  </si>
  <si>
    <t>https://www.munzee.com/m/PeachesnCream/1956</t>
  </si>
  <si>
    <t>https://www.munzee.com/m/llamah/1570/</t>
  </si>
  <si>
    <t>https://www.munzee.com/m/Athieao/200/</t>
  </si>
  <si>
    <t>https://www.munzee.com/m/jaw/1517/map/</t>
  </si>
  <si>
    <t>https://www.munzee.com/m/Durango/625/</t>
  </si>
  <si>
    <t>https://www.munzee.com/m/deeralemap/2138/</t>
  </si>
  <si>
    <t>https://www.munzee.com/m/jaw/1763/map/</t>
  </si>
  <si>
    <t>https://www.munzee.com/m/Angy/863/</t>
  </si>
  <si>
    <t>https://www.munzee.com/m/monrose/4316/</t>
  </si>
  <si>
    <t>https://www.munzee.com/m/deeralemap/3233/</t>
  </si>
  <si>
    <t>https://www.munzee.com/m/monrose/4143/</t>
  </si>
  <si>
    <t>Deeralemap</t>
  </si>
  <si>
    <t>https://www.munzee.com/m/deeralemap/3279/</t>
  </si>
  <si>
    <t>https://www.munzee.com/m/PeachesnCream/2327</t>
  </si>
  <si>
    <t>d</t>
  </si>
  <si>
    <t>https://www.munzee.com/m/RubyRubyDues/3570/</t>
  </si>
  <si>
    <t>https://www.munzee.com/m/PeachesnCream/2320</t>
  </si>
  <si>
    <t>https://www.munzee.com/m/PeachesnCream/2329</t>
  </si>
  <si>
    <t>https://www.munzee.com/m/PeachesnCream/2319/</t>
  </si>
  <si>
    <t>https://www.munzee.com/m/deeralemap/3556/</t>
  </si>
  <si>
    <t>https://www.munzee.com/m/shabs/2837/map/</t>
  </si>
  <si>
    <t>Athieao</t>
  </si>
  <si>
    <t>https://www.munzee.com/m/Athieao/203/</t>
  </si>
  <si>
    <t>https://www.munzee.com/m/Athieao/210/</t>
  </si>
  <si>
    <t>https://www.munzee.com/m/deeralemap/3275/</t>
  </si>
  <si>
    <t>destolkjes4ever</t>
  </si>
  <si>
    <t>https://www.munzee.com/m/destolkjes4ever/2507/</t>
  </si>
  <si>
    <t xml:space="preserve">Durango's </t>
  </si>
  <si>
    <t>https://www.munzee.com/m/Durango/633/</t>
  </si>
  <si>
    <t>https://www.munzee.com/m/llamah/1608</t>
  </si>
  <si>
    <t>https://www.munzee.com/m/monrose/4278/</t>
  </si>
  <si>
    <t>https://www.munzee.com/m/llamah/1654</t>
  </si>
  <si>
    <t>https://www.munzee.com/m/monrose/4158/</t>
  </si>
  <si>
    <t>https://www.munzee.com/m/deeralemap/3336/</t>
  </si>
  <si>
    <t>https://www.munzee.com/m/monrose/4274/</t>
  </si>
  <si>
    <t>https://www.munzee.com/m/PeachesnCream/2317</t>
  </si>
  <si>
    <t>https://www.munzee.com/m/PeachesnCream/2325</t>
  </si>
  <si>
    <t>https://www.munzee.com/m/PeachesnCream/2321</t>
  </si>
  <si>
    <t>https://www.munzee.com/m/deeralemap/3276/</t>
  </si>
  <si>
    <t>https://www.munzee.com/m/PeachesnCream/2549</t>
  </si>
  <si>
    <t>https://www.munzee.com/m/deeralemap/3277/</t>
  </si>
  <si>
    <t>https://www.munzee.com/m/llamah/1644</t>
  </si>
  <si>
    <t>https://www.munzee.com/m/monrose/4468/</t>
  </si>
  <si>
    <t>https://www.munzee.com/m/llamah/1569/</t>
  </si>
  <si>
    <t>https://www.munzee.com/m/monrose/4465/</t>
  </si>
  <si>
    <t>https://www.munzee.com/m/llamah/1607/</t>
  </si>
  <si>
    <t>https://www.munzee.com/m/monrose/4459/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</si>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</sst>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4.0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Arial"/>
    </font>
    <font>
      <sz val="11.0"/>
      <name val="Calibri"/>
    </font>
    <font/>
    <font>
      <u/>
      <sz val="11.0"/>
      <color rgb="FF000000"/>
      <name val="Calibri"/>
    </font>
    <font>
      <u/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4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8" numFmtId="0" xfId="0" applyFill="1" applyFont="1"/>
    <xf borderId="0" fillId="0" fontId="9" numFmtId="0" xfId="0" applyAlignment="1" applyFont="1">
      <alignment readingOrder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lamah/1570/" TargetMode="External"/><Relationship Id="rId42" Type="http://schemas.openxmlformats.org/officeDocument/2006/relationships/hyperlink" Target="https://www.munzee.com/m/jaw/1517/map/" TargetMode="External"/><Relationship Id="rId41" Type="http://schemas.openxmlformats.org/officeDocument/2006/relationships/hyperlink" Target="https://www.munzee.com/m/Athieao/200/" TargetMode="External"/><Relationship Id="rId44" Type="http://schemas.openxmlformats.org/officeDocument/2006/relationships/hyperlink" Target="https://www.munzee.com/m/deeralemap/2138/" TargetMode="External"/><Relationship Id="rId43" Type="http://schemas.openxmlformats.org/officeDocument/2006/relationships/hyperlink" Target="https://www.munzee.com/m/Durango/625/" TargetMode="External"/><Relationship Id="rId46" Type="http://schemas.openxmlformats.org/officeDocument/2006/relationships/hyperlink" Target="https://www.munzee.com/m/Angy/863/" TargetMode="External"/><Relationship Id="rId45" Type="http://schemas.openxmlformats.org/officeDocument/2006/relationships/hyperlink" Target="https://www.munzee.com/m/jaw/1763/map/" TargetMode="External"/><Relationship Id="rId80" Type="http://schemas.openxmlformats.org/officeDocument/2006/relationships/hyperlink" Target="https://www.munzee.com/m/llamah/1607/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www.munzee.com/m/monrose/4459/" TargetMode="External"/><Relationship Id="rId1" Type="http://schemas.openxmlformats.org/officeDocument/2006/relationships/hyperlink" Target="https://www.munzee.com/m/PeachesnCream/2109" TargetMode="External"/><Relationship Id="rId2" Type="http://schemas.openxmlformats.org/officeDocument/2006/relationships/hyperlink" Target="https://www.munzee.com/m/Holloswife357/426/admin" TargetMode="External"/><Relationship Id="rId3" Type="http://schemas.openxmlformats.org/officeDocument/2006/relationships/hyperlink" Target="https://www.munzee.com/m/deeralemap/2166/" TargetMode="External"/><Relationship Id="rId4" Type="http://schemas.openxmlformats.org/officeDocument/2006/relationships/hyperlink" Target="https://www.munzee.com/m/shabs/3328/map/" TargetMode="External"/><Relationship Id="rId9" Type="http://schemas.openxmlformats.org/officeDocument/2006/relationships/hyperlink" Target="https://www.munzee.com/m/Angy/679/" TargetMode="External"/><Relationship Id="rId48" Type="http://schemas.openxmlformats.org/officeDocument/2006/relationships/hyperlink" Target="https://www.munzee.com/m/deeralemap/3233/" TargetMode="External"/><Relationship Id="rId47" Type="http://schemas.openxmlformats.org/officeDocument/2006/relationships/hyperlink" Target="https://www.munzee.com/m/monrose/4316/" TargetMode="External"/><Relationship Id="rId49" Type="http://schemas.openxmlformats.org/officeDocument/2006/relationships/hyperlink" Target="https://www.munzee.com/m/monrose/4143/" TargetMode="External"/><Relationship Id="rId5" Type="http://schemas.openxmlformats.org/officeDocument/2006/relationships/hyperlink" Target="https://www.munzee.com/m/cvdchiller/8415" TargetMode="External"/><Relationship Id="rId6" Type="http://schemas.openxmlformats.org/officeDocument/2006/relationships/hyperlink" Target="https://www.munzee.com/m/Angy/871/" TargetMode="External"/><Relationship Id="rId7" Type="http://schemas.openxmlformats.org/officeDocument/2006/relationships/hyperlink" Target="https://www.munzee.com/m/PeachesnCream/2129" TargetMode="External"/><Relationship Id="rId8" Type="http://schemas.openxmlformats.org/officeDocument/2006/relationships/hyperlink" Target="https://www.munzee.com/m/Holloswife357/426" TargetMode="External"/><Relationship Id="rId73" Type="http://schemas.openxmlformats.org/officeDocument/2006/relationships/hyperlink" Target="https://www.munzee.com/m/deeralemap/3276/" TargetMode="External"/><Relationship Id="rId72" Type="http://schemas.openxmlformats.org/officeDocument/2006/relationships/hyperlink" Target="https://www.munzee.com/m/PeachesnCream/2321" TargetMode="External"/><Relationship Id="rId31" Type="http://schemas.openxmlformats.org/officeDocument/2006/relationships/hyperlink" Target="https://www.munzee.com/m/PeachesnCream/2027" TargetMode="External"/><Relationship Id="rId75" Type="http://schemas.openxmlformats.org/officeDocument/2006/relationships/hyperlink" Target="https://www.munzee.com/m/deeralemap/3277/" TargetMode="External"/><Relationship Id="rId30" Type="http://schemas.openxmlformats.org/officeDocument/2006/relationships/hyperlink" Target="https://www.munzee.com/m/sdgal/8251/" TargetMode="External"/><Relationship Id="rId74" Type="http://schemas.openxmlformats.org/officeDocument/2006/relationships/hyperlink" Target="https://www.munzee.com/m/PeachesnCream/2549" TargetMode="External"/><Relationship Id="rId33" Type="http://schemas.openxmlformats.org/officeDocument/2006/relationships/hyperlink" Target="https://www.munzee.com/m/Holloswife357/426" TargetMode="External"/><Relationship Id="rId77" Type="http://schemas.openxmlformats.org/officeDocument/2006/relationships/hyperlink" Target="https://www.munzee.com/m/monrose/4468/" TargetMode="External"/><Relationship Id="rId32" Type="http://schemas.openxmlformats.org/officeDocument/2006/relationships/hyperlink" Target="https://www.munzee.com/m/fyrsel/538/" TargetMode="External"/><Relationship Id="rId76" Type="http://schemas.openxmlformats.org/officeDocument/2006/relationships/hyperlink" Target="https://www.munzee.com/m/llamah/1644" TargetMode="External"/><Relationship Id="rId35" Type="http://schemas.openxmlformats.org/officeDocument/2006/relationships/hyperlink" Target="https://www.munzee.com/m/shabs/2901/map/" TargetMode="External"/><Relationship Id="rId79" Type="http://schemas.openxmlformats.org/officeDocument/2006/relationships/hyperlink" Target="https://www.munzee.com/m/monrose/4465/" TargetMode="External"/><Relationship Id="rId34" Type="http://schemas.openxmlformats.org/officeDocument/2006/relationships/hyperlink" Target="https://www.munzee.com/m/PeachesnCream/2326" TargetMode="External"/><Relationship Id="rId78" Type="http://schemas.openxmlformats.org/officeDocument/2006/relationships/hyperlink" Target="https://www.munzee.com/m/llamah/1569/" TargetMode="External"/><Relationship Id="rId71" Type="http://schemas.openxmlformats.org/officeDocument/2006/relationships/hyperlink" Target="https://www.munzee.com/m/PeachesnCream/2325" TargetMode="External"/><Relationship Id="rId70" Type="http://schemas.openxmlformats.org/officeDocument/2006/relationships/hyperlink" Target="https://www.munzee.com/m/PeachesnCream/2317" TargetMode="External"/><Relationship Id="rId37" Type="http://schemas.openxmlformats.org/officeDocument/2006/relationships/hyperlink" Target="https://www.munzee.com/m/Athieao/236/" TargetMode="External"/><Relationship Id="rId36" Type="http://schemas.openxmlformats.org/officeDocument/2006/relationships/hyperlink" Target="https://www.munzee.com/m/PeachesnCream/2005" TargetMode="External"/><Relationship Id="rId39" Type="http://schemas.openxmlformats.org/officeDocument/2006/relationships/hyperlink" Target="https://www.munzee.com/m/PeachesnCream/1956" TargetMode="External"/><Relationship Id="rId38" Type="http://schemas.openxmlformats.org/officeDocument/2006/relationships/hyperlink" Target="https://www.munzee.com/m/monrose/4283/" TargetMode="External"/><Relationship Id="rId62" Type="http://schemas.openxmlformats.org/officeDocument/2006/relationships/hyperlink" Target="https://www.munzee.com/m/destolkjes4ever/2507/" TargetMode="External"/><Relationship Id="rId61" Type="http://schemas.openxmlformats.org/officeDocument/2006/relationships/hyperlink" Target="https://www.munzee.com/m/deeralemap/3275/" TargetMode="External"/><Relationship Id="rId20" Type="http://schemas.openxmlformats.org/officeDocument/2006/relationships/hyperlink" Target="https://www.munzee.com/m/monrose/4286/" TargetMode="External"/><Relationship Id="rId64" Type="http://schemas.openxmlformats.org/officeDocument/2006/relationships/hyperlink" Target="https://www.munzee.com/m/llamah/1608" TargetMode="External"/><Relationship Id="rId63" Type="http://schemas.openxmlformats.org/officeDocument/2006/relationships/hyperlink" Target="https://www.munzee.com/m/Durango/633/" TargetMode="External"/><Relationship Id="rId22" Type="http://schemas.openxmlformats.org/officeDocument/2006/relationships/hyperlink" Target="https://www.munzee.com/m/jaw/1767/map/" TargetMode="External"/><Relationship Id="rId66" Type="http://schemas.openxmlformats.org/officeDocument/2006/relationships/hyperlink" Target="https://www.munzee.com/m/llamah/1654" TargetMode="External"/><Relationship Id="rId21" Type="http://schemas.openxmlformats.org/officeDocument/2006/relationships/hyperlink" Target="https://www.munzee.com/m/shabs/3325/map/" TargetMode="External"/><Relationship Id="rId65" Type="http://schemas.openxmlformats.org/officeDocument/2006/relationships/hyperlink" Target="https://www.munzee.com/m/monrose/4278/" TargetMode="External"/><Relationship Id="rId24" Type="http://schemas.openxmlformats.org/officeDocument/2006/relationships/hyperlink" Target="https://www.munzee.com/m/monrose/4147/" TargetMode="External"/><Relationship Id="rId68" Type="http://schemas.openxmlformats.org/officeDocument/2006/relationships/hyperlink" Target="https://www.munzee.com/m/deeralemap/3336/" TargetMode="External"/><Relationship Id="rId23" Type="http://schemas.openxmlformats.org/officeDocument/2006/relationships/hyperlink" Target="https://www.munzee.com/m/Holloswife357/426" TargetMode="External"/><Relationship Id="rId67" Type="http://schemas.openxmlformats.org/officeDocument/2006/relationships/hyperlink" Target="https://www.munzee.com/m/monrose/4158/" TargetMode="External"/><Relationship Id="rId60" Type="http://schemas.openxmlformats.org/officeDocument/2006/relationships/hyperlink" Target="https://www.munzee.com/m/Athieao/210/" TargetMode="External"/><Relationship Id="rId26" Type="http://schemas.openxmlformats.org/officeDocument/2006/relationships/hyperlink" Target="https://www.munzee.com/m/llamah/1798/" TargetMode="External"/><Relationship Id="rId25" Type="http://schemas.openxmlformats.org/officeDocument/2006/relationships/hyperlink" Target="https://www.munzee.com/m/Holloswife357/426" TargetMode="External"/><Relationship Id="rId69" Type="http://schemas.openxmlformats.org/officeDocument/2006/relationships/hyperlink" Target="https://www.munzee.com/m/monrose/4274/" TargetMode="External"/><Relationship Id="rId28" Type="http://schemas.openxmlformats.org/officeDocument/2006/relationships/hyperlink" Target="https://www.munzee.com/m/Athieao/231/" TargetMode="External"/><Relationship Id="rId27" Type="http://schemas.openxmlformats.org/officeDocument/2006/relationships/hyperlink" Target="https://www.munzee.com/m/monrose/4285/" TargetMode="External"/><Relationship Id="rId29" Type="http://schemas.openxmlformats.org/officeDocument/2006/relationships/hyperlink" Target="https://www.munzee.com/m/Durango/628/" TargetMode="External"/><Relationship Id="rId51" Type="http://schemas.openxmlformats.org/officeDocument/2006/relationships/hyperlink" Target="https://www.munzee.com/m/Holloswife357/426" TargetMode="External"/><Relationship Id="rId50" Type="http://schemas.openxmlformats.org/officeDocument/2006/relationships/hyperlink" Target="https://www.munzee.com/m/deeralemap/3279/" TargetMode="External"/><Relationship Id="rId53" Type="http://schemas.openxmlformats.org/officeDocument/2006/relationships/hyperlink" Target="https://www.munzee.com/m/RubyRubyDues/3570/" TargetMode="External"/><Relationship Id="rId52" Type="http://schemas.openxmlformats.org/officeDocument/2006/relationships/hyperlink" Target="https://www.munzee.com/m/PeachesnCream/2327" TargetMode="External"/><Relationship Id="rId11" Type="http://schemas.openxmlformats.org/officeDocument/2006/relationships/hyperlink" Target="https://www.munzee.com/m/PeachesnCream/2115" TargetMode="External"/><Relationship Id="rId55" Type="http://schemas.openxmlformats.org/officeDocument/2006/relationships/hyperlink" Target="https://www.munzee.com/m/PeachesnCream/2329" TargetMode="External"/><Relationship Id="rId10" Type="http://schemas.openxmlformats.org/officeDocument/2006/relationships/hyperlink" Target="http://www.munzee.com/m/Lovedogs3579/58" TargetMode="External"/><Relationship Id="rId54" Type="http://schemas.openxmlformats.org/officeDocument/2006/relationships/hyperlink" Target="https://www.munzee.com/m/PeachesnCream/2320" TargetMode="External"/><Relationship Id="rId13" Type="http://schemas.openxmlformats.org/officeDocument/2006/relationships/hyperlink" Target="https://www.munzee.com/m/jaw/2227/map/" TargetMode="External"/><Relationship Id="rId57" Type="http://schemas.openxmlformats.org/officeDocument/2006/relationships/hyperlink" Target="https://www.munzee.com/m/deeralemap/3556/" TargetMode="External"/><Relationship Id="rId12" Type="http://schemas.openxmlformats.org/officeDocument/2006/relationships/hyperlink" Target="https://www.munzee.com/m/shabs/3332/map/" TargetMode="External"/><Relationship Id="rId56" Type="http://schemas.openxmlformats.org/officeDocument/2006/relationships/hyperlink" Target="https://www.munzee.com/m/PeachesnCream/2319/" TargetMode="External"/><Relationship Id="rId15" Type="http://schemas.openxmlformats.org/officeDocument/2006/relationships/hyperlink" Target="https://www.munzee.com/m/sdgal/8250/" TargetMode="External"/><Relationship Id="rId59" Type="http://schemas.openxmlformats.org/officeDocument/2006/relationships/hyperlink" Target="https://www.munzee.com/m/Athieao/203/" TargetMode="External"/><Relationship Id="rId14" Type="http://schemas.openxmlformats.org/officeDocument/2006/relationships/hyperlink" Target="https://www.munzee.com/m/Athieao/95/" TargetMode="External"/><Relationship Id="rId58" Type="http://schemas.openxmlformats.org/officeDocument/2006/relationships/hyperlink" Target="https://www.munzee.com/m/shabs/2837/map/" TargetMode="External"/><Relationship Id="rId17" Type="http://schemas.openxmlformats.org/officeDocument/2006/relationships/hyperlink" Target="https://www.munzee.com/m/jaw/2246/map/" TargetMode="External"/><Relationship Id="rId16" Type="http://schemas.openxmlformats.org/officeDocument/2006/relationships/hyperlink" Target="https://www.munzee.com/m/Durango/629/" TargetMode="External"/><Relationship Id="rId19" Type="http://schemas.openxmlformats.org/officeDocument/2006/relationships/hyperlink" Target="https://www.munzee.com/m/llamah/1645" TargetMode="External"/><Relationship Id="rId18" Type="http://schemas.openxmlformats.org/officeDocument/2006/relationships/hyperlink" Target="https://www.munzee.com/m/gatefan/95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75"/>
    <col customWidth="1" min="8" max="8" width="39.0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G3" s="4" t="str">
        <f>HYPERLINK("https://www.munzee.com/map/9zmsbke54/16","Map Link")</f>
        <v>Map Link</v>
      </c>
    </row>
    <row r="4">
      <c r="A4" s="5" t="s">
        <v>6</v>
      </c>
      <c r="B4" s="6">
        <f t="shared" ref="B4:C4" si="1">SUM(B5:B13)</f>
        <v>144</v>
      </c>
      <c r="C4" s="7">
        <f t="shared" si="1"/>
        <v>62</v>
      </c>
      <c r="D4" s="6">
        <f>SUM(D5:D11)</f>
        <v>68</v>
      </c>
      <c r="E4" s="8">
        <f t="shared" ref="E4:E13" si="2">SUM(ROUND(D4/B4, 4))</f>
        <v>0.4722</v>
      </c>
      <c r="G4" s="9"/>
    </row>
    <row r="5">
      <c r="A5" s="10" t="s">
        <v>7</v>
      </c>
      <c r="B5">
        <f>COUNTIF(F16:F761,"carrot seed")</f>
        <v>16</v>
      </c>
      <c r="C5">
        <f>COUNTIFS( G16:G761, "", F16:F761,"carrot seed")</f>
        <v>4</v>
      </c>
      <c r="D5">
        <f t="shared" ref="D5:D13" si="3">SUM(B5-C5)</f>
        <v>12</v>
      </c>
      <c r="E5" s="8">
        <f t="shared" si="2"/>
        <v>0.75</v>
      </c>
      <c r="G5" s="4" t="str">
        <f>HYPERLINK("https://www.munzee.com/m/llamah/","By llamah")</f>
        <v>By llamah</v>
      </c>
    </row>
    <row r="6">
      <c r="A6" s="10" t="s">
        <v>8</v>
      </c>
      <c r="B6">
        <f>COUNTIF(F16:F761,"peas seed")</f>
        <v>16</v>
      </c>
      <c r="C6">
        <f>COUNTIFS( G16:G761, "", F16:F761,"peas seed")</f>
        <v>0</v>
      </c>
      <c r="D6">
        <f t="shared" si="3"/>
        <v>16</v>
      </c>
      <c r="E6" s="8">
        <f t="shared" si="2"/>
        <v>1</v>
      </c>
      <c r="G6" s="9"/>
    </row>
    <row r="7">
      <c r="A7" s="10" t="s">
        <v>9</v>
      </c>
      <c r="B7">
        <f>COUNTIF(F16:F761,"colt")</f>
        <v>16</v>
      </c>
      <c r="C7">
        <f>COUNTIFS( G16:G761, "", F16:F761,"colt")</f>
        <v>7</v>
      </c>
      <c r="D7">
        <f t="shared" si="3"/>
        <v>9</v>
      </c>
      <c r="E7" s="8">
        <f t="shared" si="2"/>
        <v>0.5625</v>
      </c>
      <c r="G7" s="4" t="str">
        <f>HYPERLINK("https://www.munzee.com/m/peachesncream/","By PnC")</f>
        <v>By PnC</v>
      </c>
    </row>
    <row r="8">
      <c r="A8" s="10" t="s">
        <v>10</v>
      </c>
      <c r="B8">
        <f>COUNTIF(F16:F761,"chick")</f>
        <v>16</v>
      </c>
      <c r="C8">
        <f>COUNTIFS( G16:G761, "", F16:F761,"chick")</f>
        <v>6</v>
      </c>
      <c r="D8">
        <f t="shared" si="3"/>
        <v>10</v>
      </c>
      <c r="E8" s="8">
        <f t="shared" si="2"/>
        <v>0.625</v>
      </c>
      <c r="G8" s="9"/>
    </row>
    <row r="9">
      <c r="A9" s="10" t="s">
        <v>11</v>
      </c>
      <c r="B9">
        <f>COUNTIF(F16:F761,"farmer")</f>
        <v>16</v>
      </c>
      <c r="C9">
        <f>COUNTIFS( G16:G761, "", F16:F761,"farmer")</f>
        <v>10</v>
      </c>
      <c r="D9">
        <f t="shared" si="3"/>
        <v>6</v>
      </c>
      <c r="E9" s="8">
        <f t="shared" si="2"/>
        <v>0.375</v>
      </c>
      <c r="G9" s="11" t="str">
        <f>HYPERLINK("https://docs.google.com/spreadsheets/d/10Qe_IOxfh9SzZmqDBqWVTHNbfxPYuA-0i1tuykdOC2o/edit#gid=557292337","Spreadsheet URL")</f>
        <v>Spreadsheet URL</v>
      </c>
    </row>
    <row r="10">
      <c r="A10" s="10" t="s">
        <v>12</v>
      </c>
      <c r="B10">
        <f>COUNTIF(F16:F761,"potted plant")</f>
        <v>16</v>
      </c>
      <c r="C10">
        <f>COUNTIFS( G16:G761, "", F16:F761,"potted plant")</f>
        <v>8</v>
      </c>
      <c r="D10">
        <f t="shared" si="3"/>
        <v>8</v>
      </c>
      <c r="E10" s="8">
        <f t="shared" si="2"/>
        <v>0.5</v>
      </c>
    </row>
    <row r="11">
      <c r="A11" s="10" t="s">
        <v>13</v>
      </c>
      <c r="B11">
        <f>COUNTIF(F16:F761,"canoe")</f>
        <v>16</v>
      </c>
      <c r="C11">
        <f>COUNTIFS( G16:G761, "", F16:F761,"canoe")</f>
        <v>9</v>
      </c>
      <c r="D11">
        <f t="shared" si="3"/>
        <v>7</v>
      </c>
      <c r="E11" s="8">
        <f t="shared" si="2"/>
        <v>0.4375</v>
      </c>
    </row>
    <row r="12">
      <c r="A12" s="10" t="s">
        <v>14</v>
      </c>
      <c r="B12">
        <f>COUNTIF(F17:F762,"first wheel")</f>
        <v>16</v>
      </c>
      <c r="C12">
        <f>COUNTIFS( G17:G762, "", F17:F762,"first wheel")</f>
        <v>10</v>
      </c>
      <c r="D12">
        <f t="shared" si="3"/>
        <v>6</v>
      </c>
      <c r="E12" s="8">
        <f t="shared" si="2"/>
        <v>0.375</v>
      </c>
      <c r="G12" s="12" t="s">
        <v>15</v>
      </c>
    </row>
    <row r="13">
      <c r="A13" s="10" t="s">
        <v>16</v>
      </c>
      <c r="B13">
        <f>COUNTIF(F18:F763,"safari truck")</f>
        <v>16</v>
      </c>
      <c r="C13">
        <f>COUNTIFS( G18:G763, "", F18:F763,"safari truck")</f>
        <v>8</v>
      </c>
      <c r="D13">
        <f t="shared" si="3"/>
        <v>8</v>
      </c>
      <c r="E13" s="8">
        <f t="shared" si="2"/>
        <v>0.5</v>
      </c>
      <c r="G13" s="13">
        <f>IFERROR(__xludf.DUMMYFUNCTION("COUNTUNIQUE(G16:G159)"),21.0)</f>
        <v>21</v>
      </c>
      <c r="H13" s="13"/>
      <c r="I13" s="13"/>
    </row>
    <row r="14">
      <c r="A14" s="14" t="str">
        <f>HYPERLINK("https://docs.google.com/spreadsheets/d/1aiqxiGKwdgDZc4q-9cryF9fs1ULKSR4mMPtzHZUJBvY/edit?usp=sharing","Other Des Moines Area Gardens")</f>
        <v>Other Des Moines Area Gardens</v>
      </c>
    </row>
    <row r="15">
      <c r="A15" s="10" t="s">
        <v>17</v>
      </c>
      <c r="B15" s="10" t="s">
        <v>18</v>
      </c>
      <c r="C15" s="10" t="s">
        <v>19</v>
      </c>
      <c r="D15" s="10" t="s">
        <v>20</v>
      </c>
      <c r="E15" s="10" t="s">
        <v>21</v>
      </c>
      <c r="F15" s="10" t="s">
        <v>22</v>
      </c>
      <c r="G15" s="10" t="s">
        <v>23</v>
      </c>
      <c r="H15" s="10" t="s">
        <v>24</v>
      </c>
      <c r="I15" s="10" t="s">
        <v>25</v>
      </c>
      <c r="J15" s="10" t="s">
        <v>26</v>
      </c>
    </row>
    <row r="16">
      <c r="A16" s="10">
        <v>1.0</v>
      </c>
      <c r="B16" s="10">
        <v>1.0</v>
      </c>
      <c r="C16" s="10">
        <v>41.6424083994246</v>
      </c>
      <c r="D16" s="10">
        <v>-93.5028255592043</v>
      </c>
      <c r="E16" s="10" t="s">
        <v>27</v>
      </c>
      <c r="F16" s="10" t="s">
        <v>28</v>
      </c>
      <c r="G16" s="10" t="s">
        <v>29</v>
      </c>
      <c r="H16" s="15" t="s">
        <v>30</v>
      </c>
      <c r="J16" s="16">
        <f>COUNTIF(usernameList,G16)</f>
        <v>15</v>
      </c>
    </row>
    <row r="17">
      <c r="A17" s="10">
        <v>1.0</v>
      </c>
      <c r="B17" s="10">
        <v>2.0</v>
      </c>
      <c r="C17" s="10">
        <v>41.6424083992643</v>
      </c>
      <c r="D17" s="10">
        <v>-93.5026332278768</v>
      </c>
      <c r="E17" s="10" t="s">
        <v>31</v>
      </c>
      <c r="F17" s="10" t="s">
        <v>32</v>
      </c>
      <c r="G17" s="10" t="s">
        <v>33</v>
      </c>
      <c r="H17" s="15" t="s">
        <v>34</v>
      </c>
      <c r="J17" s="16">
        <f>COUNTIF(usernameList,G17)</f>
        <v>6</v>
      </c>
    </row>
    <row r="18">
      <c r="A18" s="10">
        <v>1.0</v>
      </c>
      <c r="B18" s="10">
        <v>3.0</v>
      </c>
      <c r="C18" s="10">
        <v>41.642408399104</v>
      </c>
      <c r="D18" s="10">
        <v>-93.5024408965492</v>
      </c>
      <c r="E18" s="10" t="s">
        <v>35</v>
      </c>
      <c r="F18" s="10" t="s">
        <v>36</v>
      </c>
      <c r="G18" s="10" t="s">
        <v>37</v>
      </c>
      <c r="H18" s="15" t="s">
        <v>38</v>
      </c>
      <c r="J18" s="16">
        <f>COUNTIF(usernameList,G18)</f>
        <v>9</v>
      </c>
    </row>
    <row r="19">
      <c r="A19" s="10">
        <v>1.0</v>
      </c>
      <c r="B19" s="10">
        <v>4.0</v>
      </c>
      <c r="C19" s="10">
        <v>41.6424083989437</v>
      </c>
      <c r="D19" s="10">
        <v>-93.5022485652217</v>
      </c>
      <c r="E19" s="10" t="s">
        <v>39</v>
      </c>
      <c r="F19" s="10" t="s">
        <v>40</v>
      </c>
      <c r="G19" s="10" t="s">
        <v>41</v>
      </c>
      <c r="H19" s="15" t="s">
        <v>42</v>
      </c>
      <c r="J19" s="16">
        <f>COUNTIF(usernameList,G19)</f>
        <v>5</v>
      </c>
    </row>
    <row r="20">
      <c r="A20" s="10">
        <v>1.0</v>
      </c>
      <c r="B20" s="10">
        <v>5.0</v>
      </c>
      <c r="C20" s="10">
        <v>41.6424083987834</v>
      </c>
      <c r="D20" s="10">
        <v>-93.5020562338942</v>
      </c>
      <c r="E20" s="10" t="s">
        <v>43</v>
      </c>
      <c r="F20" s="10" t="s">
        <v>44</v>
      </c>
      <c r="G20" s="10" t="s">
        <v>45</v>
      </c>
      <c r="H20" s="15" t="s">
        <v>46</v>
      </c>
      <c r="J20" s="16">
        <f>COUNTIF(usernameList,G20)</f>
        <v>1</v>
      </c>
    </row>
    <row r="21">
      <c r="A21" s="10">
        <v>1.0</v>
      </c>
      <c r="B21" s="10">
        <v>6.0</v>
      </c>
      <c r="C21" s="10">
        <v>41.6424083986231</v>
      </c>
      <c r="D21" s="10">
        <v>-93.5018639025666</v>
      </c>
      <c r="E21" s="10" t="s">
        <v>47</v>
      </c>
      <c r="F21" s="10" t="s">
        <v>48</v>
      </c>
      <c r="G21" s="10" t="s">
        <v>49</v>
      </c>
      <c r="H21" s="15" t="s">
        <v>50</v>
      </c>
      <c r="J21" s="16">
        <f>COUNTIF(usernameList,G21)</f>
        <v>3</v>
      </c>
    </row>
    <row r="22">
      <c r="A22" s="10">
        <v>1.0</v>
      </c>
      <c r="B22" s="10">
        <v>7.0</v>
      </c>
      <c r="C22" s="10">
        <v>41.6424083984628</v>
      </c>
      <c r="D22" s="10">
        <v>-93.501671571239</v>
      </c>
      <c r="E22" s="10" t="s">
        <v>51</v>
      </c>
      <c r="F22" s="10" t="s">
        <v>52</v>
      </c>
      <c r="G22" s="10" t="s">
        <v>29</v>
      </c>
      <c r="H22" s="15" t="s">
        <v>53</v>
      </c>
      <c r="I22" s="10" t="s">
        <v>54</v>
      </c>
      <c r="J22" s="16">
        <f>COUNTIF(usernameList,G22)</f>
        <v>15</v>
      </c>
    </row>
    <row r="23">
      <c r="A23" s="10">
        <v>1.0</v>
      </c>
      <c r="B23" s="10">
        <v>8.0</v>
      </c>
      <c r="C23" s="10">
        <v>41.6424083983025</v>
      </c>
      <c r="D23" s="10">
        <v>-93.5014792399115</v>
      </c>
      <c r="E23" s="10" t="s">
        <v>55</v>
      </c>
      <c r="F23" s="10" t="s">
        <v>56</v>
      </c>
      <c r="G23" s="10" t="s">
        <v>33</v>
      </c>
      <c r="H23" s="15" t="s">
        <v>57</v>
      </c>
      <c r="J23" s="16">
        <f>COUNTIF(usernameList,G23)</f>
        <v>6</v>
      </c>
    </row>
    <row r="24">
      <c r="A24" s="10">
        <v>1.0</v>
      </c>
      <c r="B24" s="10">
        <v>9.0</v>
      </c>
      <c r="C24" s="10">
        <v>41.6424083981422</v>
      </c>
      <c r="D24" s="10">
        <v>-93.5012869085839</v>
      </c>
      <c r="E24" s="10" t="s">
        <v>58</v>
      </c>
      <c r="F24" s="10" t="s">
        <v>59</v>
      </c>
      <c r="G24" s="10" t="s">
        <v>49</v>
      </c>
      <c r="H24" s="15" t="s">
        <v>60</v>
      </c>
      <c r="J24" s="16">
        <f>COUNTIF(usernameList,G24)</f>
        <v>3</v>
      </c>
    </row>
    <row r="25">
      <c r="A25" s="10">
        <v>1.0</v>
      </c>
      <c r="B25" s="10">
        <v>10.0</v>
      </c>
      <c r="C25" s="10">
        <v>41.6424083979819</v>
      </c>
      <c r="D25" s="10">
        <v>-93.5010945772563</v>
      </c>
      <c r="E25" s="10" t="s">
        <v>27</v>
      </c>
      <c r="F25" s="10" t="s">
        <v>28</v>
      </c>
      <c r="G25" s="10" t="s">
        <v>61</v>
      </c>
      <c r="H25" s="15" t="s">
        <v>62</v>
      </c>
      <c r="J25" s="16">
        <f>COUNTIF(usernameList,G25)</f>
        <v>1</v>
      </c>
    </row>
    <row r="26">
      <c r="A26" s="10">
        <v>1.0</v>
      </c>
      <c r="B26" s="10">
        <v>11.0</v>
      </c>
      <c r="C26" s="10">
        <v>41.6424083978216</v>
      </c>
      <c r="D26" s="10">
        <v>-93.5009022459288</v>
      </c>
      <c r="E26" s="10" t="s">
        <v>31</v>
      </c>
      <c r="F26" s="10" t="s">
        <v>32</v>
      </c>
      <c r="G26" s="10" t="s">
        <v>29</v>
      </c>
      <c r="H26" s="15" t="s">
        <v>63</v>
      </c>
      <c r="I26" s="10" t="s">
        <v>54</v>
      </c>
      <c r="J26" s="16">
        <f>COUNTIF(usernameList,G26)</f>
        <v>15</v>
      </c>
    </row>
    <row r="27">
      <c r="A27" s="10">
        <v>1.0</v>
      </c>
      <c r="B27" s="10">
        <v>12.0</v>
      </c>
      <c r="C27" s="10">
        <v>41.6424083976613</v>
      </c>
      <c r="D27" s="10">
        <v>-93.5007099146012</v>
      </c>
      <c r="E27" s="10" t="s">
        <v>35</v>
      </c>
      <c r="F27" s="10" t="s">
        <v>36</v>
      </c>
      <c r="G27" s="10" t="s">
        <v>41</v>
      </c>
      <c r="H27" s="15" t="s">
        <v>64</v>
      </c>
      <c r="J27" s="16">
        <f>COUNTIF(usernameList,G27)</f>
        <v>5</v>
      </c>
    </row>
    <row r="28">
      <c r="A28" s="10">
        <v>2.0</v>
      </c>
      <c r="B28" s="10">
        <v>1.0</v>
      </c>
      <c r="C28" s="10">
        <v>41.6422646689792</v>
      </c>
      <c r="D28" s="10">
        <v>-93.5028255695001</v>
      </c>
      <c r="E28" s="10" t="s">
        <v>39</v>
      </c>
      <c r="F28" s="10" t="s">
        <v>40</v>
      </c>
      <c r="G28" s="10" t="s">
        <v>65</v>
      </c>
      <c r="H28" s="15" t="s">
        <v>66</v>
      </c>
      <c r="J28" s="16">
        <f>COUNTIF(usernameList,G28)</f>
        <v>5</v>
      </c>
    </row>
    <row r="29">
      <c r="A29" s="10">
        <v>2.0</v>
      </c>
      <c r="B29" s="10">
        <v>2.0</v>
      </c>
      <c r="C29" s="10">
        <v>41.6422646688189</v>
      </c>
      <c r="D29" s="10">
        <v>-93.5026332386015</v>
      </c>
      <c r="E29" s="10" t="s">
        <v>43</v>
      </c>
      <c r="F29" s="10" t="s">
        <v>44</v>
      </c>
      <c r="G29" s="10" t="s">
        <v>67</v>
      </c>
      <c r="H29" s="15" t="s">
        <v>68</v>
      </c>
      <c r="J29" s="16">
        <f>COUNTIF(usernameList,G29)</f>
        <v>6</v>
      </c>
    </row>
    <row r="30">
      <c r="A30" s="10">
        <v>2.0</v>
      </c>
      <c r="B30" s="10">
        <v>3.0</v>
      </c>
      <c r="C30" s="10">
        <v>41.6422646686586</v>
      </c>
      <c r="D30" s="10">
        <v>-93.502440907703</v>
      </c>
      <c r="E30" s="10" t="s">
        <v>47</v>
      </c>
      <c r="F30" s="10" t="s">
        <v>48</v>
      </c>
      <c r="G30" s="10" t="s">
        <v>69</v>
      </c>
      <c r="H30" s="15" t="s">
        <v>70</v>
      </c>
      <c r="J30" s="16">
        <f>COUNTIF(usernameList,G30)</f>
        <v>2</v>
      </c>
    </row>
    <row r="31">
      <c r="A31" s="10">
        <v>2.0</v>
      </c>
      <c r="B31" s="10">
        <v>4.0</v>
      </c>
      <c r="C31" s="10">
        <v>41.6422646684983</v>
      </c>
      <c r="D31" s="10">
        <v>-93.5022485768045</v>
      </c>
      <c r="E31" s="10" t="s">
        <v>51</v>
      </c>
      <c r="F31" s="10" t="s">
        <v>52</v>
      </c>
      <c r="G31" s="10" t="s">
        <v>71</v>
      </c>
      <c r="H31" s="15" t="s">
        <v>72</v>
      </c>
      <c r="J31" s="16">
        <f>COUNTIF(usernameList,G31)</f>
        <v>3</v>
      </c>
    </row>
    <row r="32">
      <c r="A32" s="10">
        <v>2.0</v>
      </c>
      <c r="B32" s="10">
        <v>5.0</v>
      </c>
      <c r="C32" s="10">
        <v>41.642264668338</v>
      </c>
      <c r="D32" s="10">
        <v>-93.5020562459059</v>
      </c>
      <c r="E32" s="10" t="s">
        <v>55</v>
      </c>
      <c r="F32" s="10" t="s">
        <v>56</v>
      </c>
      <c r="G32" s="10" t="s">
        <v>65</v>
      </c>
      <c r="H32" s="15" t="s">
        <v>73</v>
      </c>
      <c r="J32" s="16">
        <f>COUNTIF(usernameList,G32)</f>
        <v>5</v>
      </c>
    </row>
    <row r="33">
      <c r="A33" s="10">
        <v>2.0</v>
      </c>
      <c r="B33" s="10">
        <v>6.0</v>
      </c>
      <c r="C33" s="10">
        <v>41.6422646681777</v>
      </c>
      <c r="D33" s="10">
        <v>-93.5018639150073</v>
      </c>
      <c r="E33" s="10" t="s">
        <v>58</v>
      </c>
      <c r="F33" s="10" t="s">
        <v>59</v>
      </c>
      <c r="G33" s="10" t="s">
        <v>74</v>
      </c>
      <c r="H33" s="15" t="s">
        <v>75</v>
      </c>
      <c r="J33" s="16">
        <f>COUNTIF(usernameList,G33)</f>
        <v>1</v>
      </c>
    </row>
    <row r="34">
      <c r="A34" s="10">
        <v>2.0</v>
      </c>
      <c r="B34" s="10">
        <v>7.0</v>
      </c>
      <c r="C34" s="10">
        <v>41.6422646680174</v>
      </c>
      <c r="D34" s="10">
        <v>-93.5016715841088</v>
      </c>
      <c r="E34" s="10" t="s">
        <v>27</v>
      </c>
      <c r="F34" s="10" t="s">
        <v>28</v>
      </c>
      <c r="G34" s="10" t="s">
        <v>76</v>
      </c>
      <c r="H34" s="15" t="s">
        <v>77</v>
      </c>
      <c r="J34" s="16">
        <f>COUNTIF(usernameList,G34)</f>
        <v>8</v>
      </c>
    </row>
    <row r="35">
      <c r="A35" s="10">
        <v>2.0</v>
      </c>
      <c r="B35" s="10">
        <v>8.0</v>
      </c>
      <c r="C35" s="10">
        <v>41.6422646678571</v>
      </c>
      <c r="D35" s="10">
        <v>-93.5014792532102</v>
      </c>
      <c r="E35" s="10" t="s">
        <v>31</v>
      </c>
      <c r="F35" s="10" t="s">
        <v>32</v>
      </c>
      <c r="G35" s="10" t="s">
        <v>78</v>
      </c>
      <c r="H35" s="15" t="s">
        <v>79</v>
      </c>
      <c r="J35" s="16">
        <f>COUNTIF(usernameList,G35)</f>
        <v>12</v>
      </c>
    </row>
    <row r="36">
      <c r="A36" s="10">
        <v>2.0</v>
      </c>
      <c r="B36" s="10">
        <v>9.0</v>
      </c>
      <c r="C36" s="10">
        <v>41.6422646676968</v>
      </c>
      <c r="D36" s="10">
        <v>-93.5012869223116</v>
      </c>
      <c r="E36" s="10" t="s">
        <v>35</v>
      </c>
      <c r="F36" s="10" t="s">
        <v>36</v>
      </c>
      <c r="G36" s="10" t="s">
        <v>41</v>
      </c>
      <c r="H36" s="15" t="s">
        <v>80</v>
      </c>
      <c r="J36" s="16">
        <f>COUNTIF(usernameList,G36)</f>
        <v>5</v>
      </c>
    </row>
    <row r="37">
      <c r="A37" s="10">
        <v>2.0</v>
      </c>
      <c r="B37" s="10">
        <v>10.0</v>
      </c>
      <c r="C37" s="10">
        <v>41.6422646675365</v>
      </c>
      <c r="D37" s="10">
        <v>-93.5010945914131</v>
      </c>
      <c r="E37" s="10" t="s">
        <v>39</v>
      </c>
      <c r="F37" s="10" t="s">
        <v>40</v>
      </c>
      <c r="G37" s="10" t="s">
        <v>65</v>
      </c>
      <c r="H37" s="15" t="s">
        <v>81</v>
      </c>
      <c r="J37" s="16">
        <f>COUNTIF(usernameList,G37)</f>
        <v>5</v>
      </c>
    </row>
    <row r="38">
      <c r="A38" s="10">
        <v>2.0</v>
      </c>
      <c r="B38" s="10">
        <v>11.0</v>
      </c>
      <c r="C38" s="10">
        <v>41.6422646673762</v>
      </c>
      <c r="D38" s="10">
        <v>-93.5009022605146</v>
      </c>
      <c r="E38" s="10" t="s">
        <v>43</v>
      </c>
      <c r="F38" s="10" t="s">
        <v>44</v>
      </c>
      <c r="G38" s="10" t="s">
        <v>33</v>
      </c>
      <c r="H38" s="15" t="s">
        <v>57</v>
      </c>
      <c r="J38" s="16">
        <f>COUNTIF(usernameList,G38)</f>
        <v>6</v>
      </c>
    </row>
    <row r="39">
      <c r="A39" s="10">
        <v>2.0</v>
      </c>
      <c r="B39" s="10">
        <v>12.0</v>
      </c>
      <c r="C39" s="10">
        <v>41.6422646672159</v>
      </c>
      <c r="D39" s="10">
        <v>-93.500709929616</v>
      </c>
      <c r="E39" s="10" t="s">
        <v>47</v>
      </c>
      <c r="F39" s="10" t="s">
        <v>48</v>
      </c>
      <c r="J39" s="16">
        <f>COUNTIF(usernameList,G39)</f>
        <v>0</v>
      </c>
    </row>
    <row r="40">
      <c r="A40" s="10">
        <v>3.0</v>
      </c>
      <c r="B40" s="10">
        <v>1.0</v>
      </c>
      <c r="C40" s="10">
        <v>41.6421209385337</v>
      </c>
      <c r="D40" s="10">
        <v>-93.5028255797964</v>
      </c>
      <c r="E40" s="10" t="s">
        <v>51</v>
      </c>
      <c r="F40" s="10" t="s">
        <v>52</v>
      </c>
      <c r="G40" s="10" t="s">
        <v>78</v>
      </c>
      <c r="H40" s="15" t="s">
        <v>82</v>
      </c>
      <c r="J40" s="16">
        <f>COUNTIF(usernameList,G40)</f>
        <v>12</v>
      </c>
    </row>
    <row r="41">
      <c r="A41" s="10">
        <v>3.0</v>
      </c>
      <c r="B41" s="10">
        <v>2.0</v>
      </c>
      <c r="C41" s="10">
        <v>41.6421209383734</v>
      </c>
      <c r="D41" s="10">
        <v>-93.5026332493268</v>
      </c>
      <c r="E41" s="10" t="s">
        <v>55</v>
      </c>
      <c r="F41" s="10" t="s">
        <v>56</v>
      </c>
      <c r="J41" s="16">
        <f>COUNTIF(usernameList,G41)</f>
        <v>0</v>
      </c>
    </row>
    <row r="42">
      <c r="A42" s="10">
        <v>3.0</v>
      </c>
      <c r="B42" s="10">
        <v>3.0</v>
      </c>
      <c r="C42" s="10">
        <v>41.6421209382131</v>
      </c>
      <c r="D42" s="10">
        <v>-93.5024409188573</v>
      </c>
      <c r="E42" s="10" t="s">
        <v>58</v>
      </c>
      <c r="F42" s="10" t="s">
        <v>59</v>
      </c>
      <c r="G42" s="10" t="s">
        <v>33</v>
      </c>
      <c r="H42" s="15" t="s">
        <v>57</v>
      </c>
      <c r="J42" s="16">
        <f>COUNTIF(usernameList,H42)</f>
        <v>0</v>
      </c>
    </row>
    <row r="43">
      <c r="A43" s="10">
        <v>3.0</v>
      </c>
      <c r="B43" s="10">
        <v>4.0</v>
      </c>
      <c r="C43" s="10">
        <v>41.6421209380528</v>
      </c>
      <c r="D43" s="10">
        <v>-93.5022485883878</v>
      </c>
      <c r="E43" s="10" t="s">
        <v>27</v>
      </c>
      <c r="F43" s="10" t="s">
        <v>28</v>
      </c>
      <c r="G43" s="10" t="s">
        <v>76</v>
      </c>
      <c r="H43" s="15" t="s">
        <v>83</v>
      </c>
      <c r="J43" s="16">
        <f>COUNTIF(usernameList,G43)</f>
        <v>8</v>
      </c>
    </row>
    <row r="44">
      <c r="A44" s="10">
        <v>3.0</v>
      </c>
      <c r="B44" s="10">
        <v>5.0</v>
      </c>
      <c r="C44" s="10">
        <v>41.6421209378925</v>
      </c>
      <c r="D44" s="10">
        <v>-93.5020562579183</v>
      </c>
      <c r="E44" s="10" t="s">
        <v>31</v>
      </c>
      <c r="F44" s="10" t="s">
        <v>32</v>
      </c>
      <c r="G44" s="10" t="s">
        <v>78</v>
      </c>
      <c r="H44" s="15" t="s">
        <v>84</v>
      </c>
      <c r="J44" s="16">
        <f>COUNTIF(usernameList,G44)</f>
        <v>12</v>
      </c>
    </row>
    <row r="45">
      <c r="A45" s="10">
        <v>3.0</v>
      </c>
      <c r="B45" s="10">
        <v>6.0</v>
      </c>
      <c r="C45" s="10">
        <v>41.6421209377322</v>
      </c>
      <c r="D45" s="10">
        <v>-93.5018639274487</v>
      </c>
      <c r="E45" s="10" t="s">
        <v>35</v>
      </c>
      <c r="F45" s="10" t="s">
        <v>36</v>
      </c>
      <c r="J45" s="16">
        <f>COUNTIF(usernameList,G45)</f>
        <v>0</v>
      </c>
    </row>
    <row r="46">
      <c r="A46" s="10">
        <v>3.0</v>
      </c>
      <c r="B46" s="10">
        <v>7.0</v>
      </c>
      <c r="C46" s="10">
        <v>41.6421209375719</v>
      </c>
      <c r="D46" s="10">
        <v>-93.5016715969792</v>
      </c>
      <c r="E46" s="10" t="s">
        <v>39</v>
      </c>
      <c r="F46" s="10" t="s">
        <v>40</v>
      </c>
      <c r="G46" s="10" t="s">
        <v>67</v>
      </c>
      <c r="H46" s="15" t="s">
        <v>85</v>
      </c>
      <c r="J46" s="16">
        <f>COUNTIF(usernameList,G46)</f>
        <v>6</v>
      </c>
    </row>
    <row r="47">
      <c r="A47" s="10">
        <v>3.0</v>
      </c>
      <c r="B47" s="10">
        <v>8.0</v>
      </c>
      <c r="C47" s="10">
        <v>41.6421209374116</v>
      </c>
      <c r="D47" s="10">
        <v>-93.5014792665097</v>
      </c>
      <c r="E47" s="10" t="s">
        <v>43</v>
      </c>
      <c r="F47" s="10" t="s">
        <v>44</v>
      </c>
      <c r="J47" s="16">
        <f>COUNTIF(usernameList,G47)</f>
        <v>0</v>
      </c>
    </row>
    <row r="48">
      <c r="A48" s="10">
        <v>3.0</v>
      </c>
      <c r="B48" s="10">
        <v>9.0</v>
      </c>
      <c r="C48" s="10">
        <v>41.6421209372513</v>
      </c>
      <c r="D48" s="10">
        <v>-93.5012869360401</v>
      </c>
      <c r="E48" s="10" t="s">
        <v>47</v>
      </c>
      <c r="F48" s="10" t="s">
        <v>48</v>
      </c>
      <c r="J48" s="16">
        <f>COUNTIF(usernameList,G48)</f>
        <v>0</v>
      </c>
    </row>
    <row r="49">
      <c r="A49" s="10">
        <v>3.0</v>
      </c>
      <c r="B49" s="10">
        <v>10.0</v>
      </c>
      <c r="C49" s="10">
        <v>41.642120937091</v>
      </c>
      <c r="D49" s="10">
        <v>-93.5010946055706</v>
      </c>
      <c r="E49" s="10" t="s">
        <v>51</v>
      </c>
      <c r="F49" s="10" t="s">
        <v>52</v>
      </c>
      <c r="J49" s="16">
        <f>COUNTIF(usernameList,G49)</f>
        <v>0</v>
      </c>
    </row>
    <row r="50">
      <c r="A50" s="10">
        <v>3.0</v>
      </c>
      <c r="B50" s="10">
        <v>11.0</v>
      </c>
      <c r="C50" s="10">
        <v>41.6421209369307</v>
      </c>
      <c r="D50" s="10">
        <v>-93.5009022751011</v>
      </c>
      <c r="E50" s="10" t="s">
        <v>55</v>
      </c>
      <c r="F50" s="10" t="s">
        <v>56</v>
      </c>
      <c r="G50" s="10" t="s">
        <v>71</v>
      </c>
      <c r="H50" s="15" t="s">
        <v>86</v>
      </c>
      <c r="J50" s="16">
        <f>COUNTIF(usernameList,G50)</f>
        <v>3</v>
      </c>
    </row>
    <row r="51">
      <c r="A51" s="10">
        <v>3.0</v>
      </c>
      <c r="B51" s="10">
        <v>12.0</v>
      </c>
      <c r="C51" s="10">
        <v>41.6421209367704</v>
      </c>
      <c r="D51" s="10">
        <v>-93.5007099446315</v>
      </c>
      <c r="E51" s="10" t="s">
        <v>58</v>
      </c>
      <c r="F51" s="10" t="s">
        <v>59</v>
      </c>
      <c r="G51" s="10" t="s">
        <v>69</v>
      </c>
      <c r="H51" s="15" t="s">
        <v>87</v>
      </c>
      <c r="J51" s="16">
        <f>COUNTIF(usernameList,G51)</f>
        <v>2</v>
      </c>
    </row>
    <row r="52">
      <c r="A52" s="10">
        <v>4.0</v>
      </c>
      <c r="B52" s="10">
        <v>1.0</v>
      </c>
      <c r="C52" s="10">
        <v>41.6419772080883</v>
      </c>
      <c r="D52" s="10">
        <v>-93.5028255900916</v>
      </c>
      <c r="E52" s="10" t="s">
        <v>27</v>
      </c>
      <c r="F52" s="10" t="s">
        <v>28</v>
      </c>
      <c r="G52" s="10" t="s">
        <v>29</v>
      </c>
      <c r="H52" s="15" t="s">
        <v>88</v>
      </c>
      <c r="I52" s="10" t="s">
        <v>89</v>
      </c>
      <c r="J52" s="16">
        <f>COUNTIF(usernameList,G52)</f>
        <v>15</v>
      </c>
    </row>
    <row r="53">
      <c r="A53" s="10">
        <v>4.0</v>
      </c>
      <c r="B53" s="10">
        <v>2.0</v>
      </c>
      <c r="C53" s="10">
        <v>41.641977207928</v>
      </c>
      <c r="D53" s="10">
        <v>-93.502633260051</v>
      </c>
      <c r="E53" s="10" t="s">
        <v>31</v>
      </c>
      <c r="F53" s="10" t="s">
        <v>32</v>
      </c>
      <c r="G53" s="10" t="s">
        <v>90</v>
      </c>
      <c r="H53" s="15" t="s">
        <v>91</v>
      </c>
      <c r="J53" s="16">
        <f>COUNTIF(usernameList,G53)</f>
        <v>1</v>
      </c>
    </row>
    <row r="54">
      <c r="A54" s="10">
        <v>4.0</v>
      </c>
      <c r="B54" s="10">
        <v>3.0</v>
      </c>
      <c r="C54" s="10">
        <v>41.6419772077677</v>
      </c>
      <c r="D54" s="10">
        <v>-93.5024409300105</v>
      </c>
      <c r="E54" s="10" t="s">
        <v>35</v>
      </c>
      <c r="F54" s="10" t="s">
        <v>36</v>
      </c>
      <c r="G54" s="10" t="s">
        <v>33</v>
      </c>
      <c r="H54" s="15" t="s">
        <v>57</v>
      </c>
      <c r="J54" s="16">
        <f>COUNTIF(usernameList,G54)</f>
        <v>6</v>
      </c>
    </row>
    <row r="55">
      <c r="A55" s="10">
        <v>4.0</v>
      </c>
      <c r="B55" s="10">
        <v>4.0</v>
      </c>
      <c r="C55" s="10">
        <v>41.6419772076074</v>
      </c>
      <c r="D55" s="10">
        <v>-93.5022485999699</v>
      </c>
      <c r="E55" s="10" t="s">
        <v>39</v>
      </c>
      <c r="F55" s="10" t="s">
        <v>40</v>
      </c>
      <c r="G55" s="10" t="s">
        <v>29</v>
      </c>
      <c r="H55" s="15" t="s">
        <v>92</v>
      </c>
      <c r="J55" s="16">
        <f>COUNTIF(usernameList,G55)</f>
        <v>15</v>
      </c>
    </row>
    <row r="56">
      <c r="A56" s="10">
        <v>4.0</v>
      </c>
      <c r="B56" s="10">
        <v>5.0</v>
      </c>
      <c r="C56" s="10">
        <v>41.6419772074471</v>
      </c>
      <c r="D56" s="10">
        <v>-93.5020562699293</v>
      </c>
      <c r="E56" s="10" t="s">
        <v>43</v>
      </c>
      <c r="F56" s="10" t="s">
        <v>44</v>
      </c>
      <c r="J56" s="16">
        <f>COUNTIF(usernameList,G56)</f>
        <v>0</v>
      </c>
    </row>
    <row r="57">
      <c r="A57" s="10">
        <v>4.0</v>
      </c>
      <c r="B57" s="10">
        <v>6.0</v>
      </c>
      <c r="C57" s="10">
        <v>41.6419772072868</v>
      </c>
      <c r="D57" s="10">
        <v>-93.5018639398888</v>
      </c>
      <c r="E57" s="10" t="s">
        <v>47</v>
      </c>
      <c r="F57" s="10" t="s">
        <v>48</v>
      </c>
      <c r="G57" s="10" t="s">
        <v>41</v>
      </c>
      <c r="H57" s="15" t="s">
        <v>93</v>
      </c>
      <c r="J57" s="16">
        <f>COUNTIF(usernameList,G57)</f>
        <v>5</v>
      </c>
    </row>
    <row r="58">
      <c r="A58" s="10">
        <v>4.0</v>
      </c>
      <c r="B58" s="10">
        <v>7.0</v>
      </c>
      <c r="C58" s="10">
        <v>41.6419772071265</v>
      </c>
      <c r="D58" s="10">
        <v>-93.5016716098482</v>
      </c>
      <c r="E58" s="10" t="s">
        <v>51</v>
      </c>
      <c r="F58" s="10" t="s">
        <v>52</v>
      </c>
      <c r="J58" s="16">
        <f>COUNTIF(usernameList,G58)</f>
        <v>0</v>
      </c>
    </row>
    <row r="59">
      <c r="A59" s="10">
        <v>4.0</v>
      </c>
      <c r="B59" s="10">
        <v>8.0</v>
      </c>
      <c r="C59" s="10">
        <v>41.6419772069662</v>
      </c>
      <c r="D59" s="10">
        <v>-93.5014792798076</v>
      </c>
      <c r="E59" s="10" t="s">
        <v>55</v>
      </c>
      <c r="F59" s="10" t="s">
        <v>56</v>
      </c>
      <c r="J59" s="16">
        <f>COUNTIF(usernameList,G59)</f>
        <v>0</v>
      </c>
    </row>
    <row r="60">
      <c r="A60" s="10">
        <v>4.0</v>
      </c>
      <c r="B60" s="10">
        <v>9.0</v>
      </c>
      <c r="C60" s="10">
        <v>41.6419772068059</v>
      </c>
      <c r="D60" s="10">
        <v>-93.5012869497671</v>
      </c>
      <c r="E60" s="10" t="s">
        <v>58</v>
      </c>
      <c r="F60" s="10" t="s">
        <v>59</v>
      </c>
      <c r="G60" s="10" t="s">
        <v>29</v>
      </c>
      <c r="H60" s="15" t="s">
        <v>94</v>
      </c>
      <c r="I60" s="10" t="s">
        <v>89</v>
      </c>
      <c r="J60" s="16">
        <f>COUNTIF(usernameList,G60)</f>
        <v>15</v>
      </c>
    </row>
    <row r="61">
      <c r="A61" s="10">
        <v>4.0</v>
      </c>
      <c r="B61" s="10">
        <v>10.0</v>
      </c>
      <c r="C61" s="10">
        <v>41.6419772066456</v>
      </c>
      <c r="D61" s="10">
        <v>-93.5010946197265</v>
      </c>
      <c r="E61" s="10" t="s">
        <v>27</v>
      </c>
      <c r="F61" s="10" t="s">
        <v>28</v>
      </c>
      <c r="G61" s="10" t="s">
        <v>67</v>
      </c>
      <c r="H61" s="15" t="s">
        <v>95</v>
      </c>
      <c r="J61" s="16">
        <f>COUNTIF(usernameList,G61)</f>
        <v>6</v>
      </c>
    </row>
    <row r="62">
      <c r="A62" s="10">
        <v>4.0</v>
      </c>
      <c r="B62" s="10">
        <v>11.0</v>
      </c>
      <c r="C62" s="10">
        <v>41.6419772064853</v>
      </c>
      <c r="D62" s="10">
        <v>-93.500902289686</v>
      </c>
      <c r="E62" s="10" t="s">
        <v>31</v>
      </c>
      <c r="F62" s="10" t="s">
        <v>32</v>
      </c>
      <c r="G62" s="10" t="s">
        <v>78</v>
      </c>
      <c r="H62" s="15" t="s">
        <v>96</v>
      </c>
      <c r="J62" s="16">
        <f>COUNTIF(usernameList,G62)</f>
        <v>12</v>
      </c>
    </row>
    <row r="63">
      <c r="A63" s="10">
        <v>4.0</v>
      </c>
      <c r="B63" s="10">
        <v>12.0</v>
      </c>
      <c r="C63" s="10">
        <v>41.641977206325</v>
      </c>
      <c r="D63" s="10">
        <v>-93.5007099596454</v>
      </c>
      <c r="E63" s="10" t="s">
        <v>35</v>
      </c>
      <c r="F63" s="10" t="s">
        <v>36</v>
      </c>
      <c r="G63" s="10" t="s">
        <v>29</v>
      </c>
      <c r="H63" s="15" t="s">
        <v>97</v>
      </c>
      <c r="I63" s="10" t="s">
        <v>89</v>
      </c>
      <c r="J63" s="16">
        <f>COUNTIF(usernameList,G63)</f>
        <v>15</v>
      </c>
    </row>
    <row r="64">
      <c r="A64" s="10">
        <v>5.0</v>
      </c>
      <c r="B64" s="10">
        <v>1.0</v>
      </c>
      <c r="C64" s="10">
        <v>41.6418334776429</v>
      </c>
      <c r="D64" s="10">
        <v>-93.5028256003875</v>
      </c>
      <c r="E64" s="10" t="s">
        <v>39</v>
      </c>
      <c r="F64" s="10" t="s">
        <v>40</v>
      </c>
      <c r="G64" s="10" t="s">
        <v>76</v>
      </c>
      <c r="H64" s="15" t="s">
        <v>98</v>
      </c>
      <c r="J64" s="16">
        <f>COUNTIF(usernameList,G64)</f>
        <v>8</v>
      </c>
    </row>
    <row r="65">
      <c r="A65" s="10">
        <v>5.0</v>
      </c>
      <c r="B65" s="10">
        <v>2.0</v>
      </c>
      <c r="C65" s="10">
        <v>41.6418334774826</v>
      </c>
      <c r="D65" s="10">
        <v>-93.5026332707759</v>
      </c>
      <c r="E65" s="10" t="s">
        <v>43</v>
      </c>
      <c r="F65" s="10" t="s">
        <v>44</v>
      </c>
      <c r="J65" s="16">
        <f>COUNTIF(usernameList,G65)</f>
        <v>0</v>
      </c>
    </row>
    <row r="66">
      <c r="A66" s="10">
        <v>5.0</v>
      </c>
      <c r="B66" s="10">
        <v>3.0</v>
      </c>
      <c r="C66" s="10">
        <v>41.6418334773223</v>
      </c>
      <c r="D66" s="10">
        <v>-93.5024409411643</v>
      </c>
      <c r="E66" s="10" t="s">
        <v>47</v>
      </c>
      <c r="F66" s="10" t="s">
        <v>48</v>
      </c>
      <c r="G66" s="10" t="s">
        <v>67</v>
      </c>
      <c r="H66" s="15" t="s">
        <v>99</v>
      </c>
      <c r="J66" s="16">
        <f>COUNTIF(usernameList,G66)</f>
        <v>6</v>
      </c>
    </row>
    <row r="67">
      <c r="A67" s="10">
        <v>5.0</v>
      </c>
      <c r="B67" s="10">
        <v>4.0</v>
      </c>
      <c r="C67" s="10">
        <v>41.6418334771619</v>
      </c>
      <c r="D67" s="10">
        <v>-93.5022486115527</v>
      </c>
      <c r="E67" s="10" t="s">
        <v>51</v>
      </c>
      <c r="F67" s="10" t="s">
        <v>52</v>
      </c>
      <c r="J67" s="16">
        <f>COUNTIF(usernameList,G67)</f>
        <v>0</v>
      </c>
    </row>
    <row r="68">
      <c r="A68" s="10">
        <v>5.0</v>
      </c>
      <c r="B68" s="10">
        <v>5.0</v>
      </c>
      <c r="C68" s="10">
        <v>41.6418334770017</v>
      </c>
      <c r="D68" s="10">
        <v>-93.5020562819412</v>
      </c>
      <c r="E68" s="10" t="s">
        <v>55</v>
      </c>
      <c r="F68" s="10" t="s">
        <v>56</v>
      </c>
      <c r="G68" s="10" t="s">
        <v>65</v>
      </c>
      <c r="H68" s="15" t="s">
        <v>100</v>
      </c>
      <c r="J68" s="16">
        <f>COUNTIF(usernameList,G68)</f>
        <v>5</v>
      </c>
    </row>
    <row r="69">
      <c r="A69" s="10">
        <v>5.0</v>
      </c>
      <c r="B69" s="10">
        <v>6.0</v>
      </c>
      <c r="C69" s="10">
        <v>41.6418334768414</v>
      </c>
      <c r="D69" s="10">
        <v>-93.5018639523297</v>
      </c>
      <c r="E69" s="10" t="s">
        <v>58</v>
      </c>
      <c r="F69" s="10" t="s">
        <v>59</v>
      </c>
      <c r="J69" s="16">
        <f>COUNTIF(usernameList,G69)</f>
        <v>0</v>
      </c>
    </row>
    <row r="70">
      <c r="A70" s="10">
        <v>5.0</v>
      </c>
      <c r="B70" s="10">
        <v>7.0</v>
      </c>
      <c r="C70" s="10">
        <v>41.6418334766811</v>
      </c>
      <c r="D70" s="10">
        <v>-93.5016716227181</v>
      </c>
      <c r="E70" s="10" t="s">
        <v>27</v>
      </c>
      <c r="F70" s="10" t="s">
        <v>28</v>
      </c>
      <c r="G70" s="10" t="s">
        <v>71</v>
      </c>
      <c r="H70" s="15" t="s">
        <v>101</v>
      </c>
      <c r="J70" s="16">
        <f>COUNTIF(usernameList,G70)</f>
        <v>3</v>
      </c>
    </row>
    <row r="71">
      <c r="A71" s="10">
        <v>5.0</v>
      </c>
      <c r="B71" s="10">
        <v>8.0</v>
      </c>
      <c r="C71" s="10">
        <v>41.6418334765208</v>
      </c>
      <c r="D71" s="10">
        <v>-93.5014792931065</v>
      </c>
      <c r="E71" s="10" t="s">
        <v>31</v>
      </c>
      <c r="F71" s="10" t="s">
        <v>32</v>
      </c>
      <c r="G71" s="10" t="s">
        <v>37</v>
      </c>
      <c r="H71" s="15" t="s">
        <v>102</v>
      </c>
      <c r="J71" s="16">
        <f>COUNTIF(usernameList,G71)</f>
        <v>9</v>
      </c>
    </row>
    <row r="72">
      <c r="A72" s="10">
        <v>5.0</v>
      </c>
      <c r="B72" s="10">
        <v>9.0</v>
      </c>
      <c r="C72" s="10">
        <v>41.6418334763605</v>
      </c>
      <c r="D72" s="10">
        <v>-93.5012869634949</v>
      </c>
      <c r="E72" s="10" t="s">
        <v>35</v>
      </c>
      <c r="F72" s="10" t="s">
        <v>36</v>
      </c>
      <c r="J72" s="16">
        <f>COUNTIF(usernameList,G72)</f>
        <v>0</v>
      </c>
    </row>
    <row r="73">
      <c r="A73" s="10">
        <v>5.0</v>
      </c>
      <c r="B73" s="10">
        <v>10.0</v>
      </c>
      <c r="C73" s="10">
        <v>41.6418334762002</v>
      </c>
      <c r="D73" s="10">
        <v>-93.5010946338833</v>
      </c>
      <c r="E73" s="10" t="s">
        <v>39</v>
      </c>
      <c r="F73" s="10" t="s">
        <v>40</v>
      </c>
      <c r="G73" s="10" t="s">
        <v>65</v>
      </c>
      <c r="H73" s="15" t="s">
        <v>103</v>
      </c>
      <c r="J73" s="16">
        <f>COUNTIF(usernameList,G73)</f>
        <v>5</v>
      </c>
    </row>
    <row r="74">
      <c r="A74" s="10">
        <v>5.0</v>
      </c>
      <c r="B74" s="10">
        <v>11.0</v>
      </c>
      <c r="C74" s="10">
        <v>41.6418334760399</v>
      </c>
      <c r="D74" s="10">
        <v>-93.5009023042717</v>
      </c>
      <c r="E74" s="10" t="s">
        <v>43</v>
      </c>
      <c r="F74" s="10" t="s">
        <v>44</v>
      </c>
      <c r="G74" s="10" t="s">
        <v>49</v>
      </c>
      <c r="H74" s="15" t="s">
        <v>104</v>
      </c>
      <c r="J74" s="16">
        <f>COUNTIF(usernameList,G74)</f>
        <v>3</v>
      </c>
    </row>
    <row r="75">
      <c r="A75" s="10">
        <v>5.0</v>
      </c>
      <c r="B75" s="10">
        <v>12.0</v>
      </c>
      <c r="C75" s="10">
        <v>41.6418334758796</v>
      </c>
      <c r="D75" s="10">
        <v>-93.5007099746602</v>
      </c>
      <c r="E75" s="10" t="s">
        <v>47</v>
      </c>
      <c r="F75" s="10" t="s">
        <v>48</v>
      </c>
      <c r="J75" s="16">
        <f>COUNTIF(usernameList,G75)</f>
        <v>0</v>
      </c>
    </row>
    <row r="76">
      <c r="A76" s="10">
        <v>6.0</v>
      </c>
      <c r="B76" s="10">
        <v>1.0</v>
      </c>
      <c r="C76" s="10">
        <v>41.6416897471974</v>
      </c>
      <c r="D76" s="10">
        <v>-93.5028256106834</v>
      </c>
      <c r="E76" s="10" t="s">
        <v>51</v>
      </c>
      <c r="F76" s="10" t="s">
        <v>52</v>
      </c>
      <c r="G76" s="10" t="s">
        <v>78</v>
      </c>
      <c r="H76" s="15" t="s">
        <v>105</v>
      </c>
      <c r="J76" s="16">
        <f>COUNTIF(usernameList,G76)</f>
        <v>12</v>
      </c>
    </row>
    <row r="77">
      <c r="A77" s="10">
        <v>6.0</v>
      </c>
      <c r="B77" s="10">
        <v>2.0</v>
      </c>
      <c r="C77" s="10">
        <v>41.6416897470371</v>
      </c>
      <c r="D77" s="10">
        <v>-93.5026332815008</v>
      </c>
      <c r="E77" s="10" t="s">
        <v>55</v>
      </c>
      <c r="F77" s="10" t="s">
        <v>56</v>
      </c>
      <c r="G77" s="10" t="s">
        <v>37</v>
      </c>
      <c r="H77" s="15" t="s">
        <v>106</v>
      </c>
      <c r="J77" s="16">
        <f>COUNTIF(usernameList,G77)</f>
        <v>9</v>
      </c>
    </row>
    <row r="78">
      <c r="A78" s="10">
        <v>6.0</v>
      </c>
      <c r="B78" s="10">
        <v>3.0</v>
      </c>
      <c r="C78" s="10">
        <v>41.6416897468768</v>
      </c>
      <c r="D78" s="10">
        <v>-93.5024409523182</v>
      </c>
      <c r="E78" s="10" t="s">
        <v>58</v>
      </c>
      <c r="F78" s="10" t="s">
        <v>59</v>
      </c>
      <c r="J78" s="16">
        <f>COUNTIF(usernameList,G78)</f>
        <v>0</v>
      </c>
    </row>
    <row r="79">
      <c r="A79" s="10">
        <v>6.0</v>
      </c>
      <c r="B79" s="10">
        <v>4.0</v>
      </c>
      <c r="C79" s="10">
        <v>41.6416897467165</v>
      </c>
      <c r="D79" s="10">
        <v>-93.5022486231356</v>
      </c>
      <c r="E79" s="10" t="s">
        <v>27</v>
      </c>
      <c r="F79" s="10" t="s">
        <v>28</v>
      </c>
      <c r="G79" s="10" t="s">
        <v>78</v>
      </c>
      <c r="H79" s="15" t="s">
        <v>107</v>
      </c>
      <c r="J79" s="16">
        <f>COUNTIF(usernameList,G79)</f>
        <v>12</v>
      </c>
    </row>
    <row r="80">
      <c r="A80" s="10">
        <v>6.0</v>
      </c>
      <c r="B80" s="10">
        <v>5.0</v>
      </c>
      <c r="C80" s="10">
        <v>41.6416897465562</v>
      </c>
      <c r="D80" s="10">
        <v>-93.502056293953</v>
      </c>
      <c r="E80" s="10" t="s">
        <v>31</v>
      </c>
      <c r="F80" s="10" t="s">
        <v>32</v>
      </c>
      <c r="G80" s="10" t="s">
        <v>108</v>
      </c>
      <c r="H80" s="15" t="s">
        <v>109</v>
      </c>
      <c r="I80" s="10" t="s">
        <v>89</v>
      </c>
      <c r="J80" s="16">
        <f>COUNTIF(usernameList,G80)</f>
        <v>9</v>
      </c>
    </row>
    <row r="81">
      <c r="A81" s="10">
        <v>6.0</v>
      </c>
      <c r="B81" s="10">
        <v>6.0</v>
      </c>
      <c r="C81" s="10">
        <v>41.6416897463959</v>
      </c>
      <c r="D81" s="10">
        <v>-93.5018639647704</v>
      </c>
      <c r="E81" s="10" t="s">
        <v>35</v>
      </c>
      <c r="F81" s="10" t="s">
        <v>36</v>
      </c>
      <c r="J81" s="16">
        <f>COUNTIF(usernameList,G81)</f>
        <v>0</v>
      </c>
    </row>
    <row r="82">
      <c r="A82" s="10">
        <v>6.0</v>
      </c>
      <c r="B82" s="10">
        <v>7.0</v>
      </c>
      <c r="C82" s="10">
        <v>41.6416897462356</v>
      </c>
      <c r="D82" s="10">
        <v>-93.5016716355878</v>
      </c>
      <c r="E82" s="10" t="s">
        <v>39</v>
      </c>
      <c r="F82" s="10" t="s">
        <v>40</v>
      </c>
      <c r="G82" s="10" t="s">
        <v>33</v>
      </c>
      <c r="H82" s="15" t="s">
        <v>57</v>
      </c>
      <c r="J82" s="16">
        <f>COUNTIF(usernameList,G82)</f>
        <v>6</v>
      </c>
    </row>
    <row r="83">
      <c r="A83" s="10">
        <v>6.0</v>
      </c>
      <c r="B83" s="10">
        <v>8.0</v>
      </c>
      <c r="C83" s="10">
        <v>41.6416897460753</v>
      </c>
      <c r="D83" s="10">
        <v>-93.5014793064052</v>
      </c>
      <c r="E83" s="10" t="s">
        <v>43</v>
      </c>
      <c r="F83" s="10" t="s">
        <v>44</v>
      </c>
      <c r="J83" s="16">
        <f>COUNTIF(usernameList,G83)</f>
        <v>0</v>
      </c>
    </row>
    <row r="84">
      <c r="A84" s="10">
        <v>6.0</v>
      </c>
      <c r="B84" s="10">
        <v>9.0</v>
      </c>
      <c r="C84" s="10">
        <v>41.641689745915</v>
      </c>
      <c r="D84" s="10">
        <v>-93.5012869772226</v>
      </c>
      <c r="E84" s="10" t="s">
        <v>47</v>
      </c>
      <c r="F84" s="10" t="s">
        <v>48</v>
      </c>
      <c r="J84" s="16">
        <f>COUNTIF(usernameList,G84)</f>
        <v>0</v>
      </c>
    </row>
    <row r="85">
      <c r="A85" s="10">
        <v>6.0</v>
      </c>
      <c r="B85" s="10">
        <v>10.0</v>
      </c>
      <c r="C85" s="10">
        <v>41.6416897457547</v>
      </c>
      <c r="D85" s="10">
        <v>-93.50109464804</v>
      </c>
      <c r="E85" s="10" t="s">
        <v>51</v>
      </c>
      <c r="F85" s="10" t="s">
        <v>52</v>
      </c>
      <c r="J85" s="16">
        <f>COUNTIF(usernameList,G85)</f>
        <v>0</v>
      </c>
    </row>
    <row r="86">
      <c r="A86" s="10">
        <v>6.0</v>
      </c>
      <c r="B86" s="10">
        <v>11.0</v>
      </c>
      <c r="C86" s="10">
        <v>41.6416897455944</v>
      </c>
      <c r="D86" s="10">
        <v>-93.5009023188574</v>
      </c>
      <c r="E86" s="10" t="s">
        <v>55</v>
      </c>
      <c r="F86" s="10" t="s">
        <v>56</v>
      </c>
      <c r="J86" s="16">
        <f>COUNTIF(usernameList,G86)</f>
        <v>0</v>
      </c>
    </row>
    <row r="87">
      <c r="A87" s="10">
        <v>6.0</v>
      </c>
      <c r="B87" s="10">
        <v>12.0</v>
      </c>
      <c r="C87" s="10">
        <v>41.6416897454341</v>
      </c>
      <c r="D87" s="10">
        <v>-93.5007099896748</v>
      </c>
      <c r="E87" s="10" t="s">
        <v>58</v>
      </c>
      <c r="F87" s="10" t="s">
        <v>59</v>
      </c>
      <c r="J87" s="16">
        <f>COUNTIF(usernameList,G87)</f>
        <v>0</v>
      </c>
    </row>
    <row r="88">
      <c r="A88" s="10">
        <v>7.0</v>
      </c>
      <c r="B88" s="10">
        <v>1.0</v>
      </c>
      <c r="C88" s="10">
        <v>41.6415460167519</v>
      </c>
      <c r="D88" s="10">
        <v>-93.5028256209791</v>
      </c>
      <c r="E88" s="10" t="s">
        <v>27</v>
      </c>
      <c r="F88" s="10" t="s">
        <v>28</v>
      </c>
      <c r="G88" s="10" t="s">
        <v>29</v>
      </c>
      <c r="H88" s="15" t="s">
        <v>110</v>
      </c>
      <c r="J88" s="16">
        <f>COUNTIF(usernameList,G88)</f>
        <v>15</v>
      </c>
    </row>
    <row r="89">
      <c r="A89" s="10">
        <v>7.0</v>
      </c>
      <c r="B89" s="10">
        <v>2.0</v>
      </c>
      <c r="C89" s="10">
        <v>41.6415460165916</v>
      </c>
      <c r="D89" s="10">
        <v>-93.5026332922255</v>
      </c>
      <c r="E89" s="10" t="s">
        <v>31</v>
      </c>
      <c r="F89" s="10" t="s">
        <v>32</v>
      </c>
      <c r="G89" s="10" t="s">
        <v>111</v>
      </c>
      <c r="H89" s="15" t="s">
        <v>112</v>
      </c>
      <c r="J89" s="16">
        <f>COUNTIF(usernameList,G89)</f>
        <v>1</v>
      </c>
    </row>
    <row r="90">
      <c r="A90" s="10">
        <v>7.0</v>
      </c>
      <c r="B90" s="10">
        <v>3.0</v>
      </c>
      <c r="C90" s="10">
        <v>41.6415460164313</v>
      </c>
      <c r="D90" s="10">
        <v>-93.5024409634719</v>
      </c>
      <c r="E90" s="10" t="s">
        <v>35</v>
      </c>
      <c r="F90" s="10" t="s">
        <v>36</v>
      </c>
      <c r="J90" s="16">
        <f>COUNTIF(usernameList,G90)</f>
        <v>0</v>
      </c>
    </row>
    <row r="91">
      <c r="A91" s="10">
        <v>7.0</v>
      </c>
      <c r="B91" s="10">
        <v>4.0</v>
      </c>
      <c r="C91" s="10">
        <v>41.641546016271</v>
      </c>
      <c r="D91" s="10">
        <v>-93.5022486347183</v>
      </c>
      <c r="E91" s="10" t="s">
        <v>39</v>
      </c>
      <c r="F91" s="10" t="s">
        <v>40</v>
      </c>
      <c r="J91" s="16">
        <f>COUNTIF(usernameList,G91)</f>
        <v>0</v>
      </c>
    </row>
    <row r="92">
      <c r="A92" s="10">
        <v>7.0</v>
      </c>
      <c r="B92" s="10">
        <v>5.0</v>
      </c>
      <c r="C92" s="10">
        <v>41.6415460161107</v>
      </c>
      <c r="D92" s="10">
        <v>-93.5020563059647</v>
      </c>
      <c r="E92" s="10" t="s">
        <v>43</v>
      </c>
      <c r="F92" s="10" t="s">
        <v>44</v>
      </c>
      <c r="G92" s="10" t="s">
        <v>29</v>
      </c>
      <c r="H92" s="15" t="s">
        <v>113</v>
      </c>
      <c r="J92" s="16">
        <f>COUNTIF(usernameList,G92)</f>
        <v>15</v>
      </c>
    </row>
    <row r="93">
      <c r="A93" s="10">
        <v>7.0</v>
      </c>
      <c r="B93" s="10">
        <v>6.0</v>
      </c>
      <c r="C93" s="10">
        <v>41.6415460159504</v>
      </c>
      <c r="D93" s="10">
        <v>-93.5018639772111</v>
      </c>
      <c r="E93" s="10" t="s">
        <v>47</v>
      </c>
      <c r="F93" s="10" t="s">
        <v>48</v>
      </c>
      <c r="G93" s="10" t="s">
        <v>89</v>
      </c>
      <c r="J93" s="16">
        <f>COUNTIF(usernameList,G93)</f>
        <v>1</v>
      </c>
    </row>
    <row r="94">
      <c r="A94" s="10">
        <v>7.0</v>
      </c>
      <c r="B94" s="10">
        <v>7.0</v>
      </c>
      <c r="C94" s="10">
        <v>41.6415460157901</v>
      </c>
      <c r="D94" s="10">
        <v>-93.5016716484575</v>
      </c>
      <c r="E94" s="10" t="s">
        <v>51</v>
      </c>
      <c r="F94" s="10" t="s">
        <v>52</v>
      </c>
      <c r="J94" s="16">
        <f>COUNTIF(usernameList,G94)</f>
        <v>0</v>
      </c>
    </row>
    <row r="95">
      <c r="A95" s="10">
        <v>7.0</v>
      </c>
      <c r="B95" s="10">
        <v>8.0</v>
      </c>
      <c r="C95" s="10">
        <v>41.6415460156298</v>
      </c>
      <c r="D95" s="10">
        <v>-93.5014793197039</v>
      </c>
      <c r="E95" s="10" t="s">
        <v>55</v>
      </c>
      <c r="F95" s="10" t="s">
        <v>56</v>
      </c>
      <c r="G95" s="10" t="s">
        <v>29</v>
      </c>
      <c r="H95" s="15" t="s">
        <v>114</v>
      </c>
      <c r="J95" s="16">
        <f>COUNTIF(usernameList,G95)</f>
        <v>15</v>
      </c>
    </row>
    <row r="96">
      <c r="A96" s="10">
        <v>7.0</v>
      </c>
      <c r="B96" s="10">
        <v>9.0</v>
      </c>
      <c r="C96" s="10">
        <v>41.6415460154695</v>
      </c>
      <c r="D96" s="10">
        <v>-93.5012869909503</v>
      </c>
      <c r="E96" s="10" t="s">
        <v>58</v>
      </c>
      <c r="F96" s="10" t="s">
        <v>59</v>
      </c>
      <c r="J96" s="16">
        <f>COUNTIF(usernameList,G96)</f>
        <v>0</v>
      </c>
    </row>
    <row r="97">
      <c r="A97" s="10">
        <v>7.0</v>
      </c>
      <c r="B97" s="10">
        <v>10.0</v>
      </c>
      <c r="C97" s="10">
        <v>41.6415460153092</v>
      </c>
      <c r="D97" s="10">
        <v>-93.5010946621967</v>
      </c>
      <c r="E97" s="10" t="s">
        <v>27</v>
      </c>
      <c r="F97" s="10" t="s">
        <v>28</v>
      </c>
      <c r="H97" s="15" t="s">
        <v>115</v>
      </c>
      <c r="J97" s="16">
        <f>COUNTIF(usernameList,G97)</f>
        <v>0</v>
      </c>
    </row>
    <row r="98">
      <c r="A98" s="10">
        <v>7.0</v>
      </c>
      <c r="B98" s="10">
        <v>11.0</v>
      </c>
      <c r="C98" s="10">
        <v>41.641546015149</v>
      </c>
      <c r="D98" s="10">
        <v>-93.5009023334431</v>
      </c>
      <c r="E98" s="10" t="s">
        <v>31</v>
      </c>
      <c r="F98" s="10" t="s">
        <v>32</v>
      </c>
      <c r="G98" s="10" t="s">
        <v>29</v>
      </c>
      <c r="J98" s="16">
        <f>COUNTIF(usernameList,G98)</f>
        <v>15</v>
      </c>
    </row>
    <row r="99">
      <c r="A99" s="10">
        <v>7.0</v>
      </c>
      <c r="B99" s="10">
        <v>12.0</v>
      </c>
      <c r="C99" s="10">
        <v>41.6415460149886</v>
      </c>
      <c r="D99" s="10">
        <v>-93.5007100046895</v>
      </c>
      <c r="E99" s="10" t="s">
        <v>35</v>
      </c>
      <c r="F99" s="10" t="s">
        <v>36</v>
      </c>
      <c r="G99" s="10" t="s">
        <v>37</v>
      </c>
      <c r="H99" s="15" t="s">
        <v>116</v>
      </c>
      <c r="J99" s="16">
        <f>COUNTIF(usernameList,G99)</f>
        <v>9</v>
      </c>
    </row>
    <row r="100">
      <c r="A100" s="10">
        <v>8.0</v>
      </c>
      <c r="B100" s="10">
        <v>1.0</v>
      </c>
      <c r="C100" s="10">
        <v>41.6414022863065</v>
      </c>
      <c r="D100" s="10">
        <v>-93.5028256312749</v>
      </c>
      <c r="E100" s="10" t="s">
        <v>39</v>
      </c>
      <c r="F100" s="10" t="s">
        <v>40</v>
      </c>
      <c r="G100" s="10" t="s">
        <v>41</v>
      </c>
      <c r="H100" s="15" t="s">
        <v>117</v>
      </c>
      <c r="J100" s="16">
        <f>COUNTIF(usernameList,G100)</f>
        <v>5</v>
      </c>
    </row>
    <row r="101">
      <c r="A101" s="10">
        <v>8.0</v>
      </c>
      <c r="B101" s="10">
        <v>2.0</v>
      </c>
      <c r="C101" s="10">
        <v>41.6414022861462</v>
      </c>
      <c r="D101" s="10">
        <v>-93.5026333029503</v>
      </c>
      <c r="E101" s="10" t="s">
        <v>43</v>
      </c>
      <c r="F101" s="10" t="s">
        <v>44</v>
      </c>
      <c r="G101" s="10" t="s">
        <v>118</v>
      </c>
      <c r="H101" s="15" t="s">
        <v>119</v>
      </c>
      <c r="J101" s="16">
        <f>COUNTIF(usernameList,G101)</f>
        <v>6</v>
      </c>
    </row>
    <row r="102">
      <c r="A102" s="10">
        <v>8.0</v>
      </c>
      <c r="B102" s="10">
        <v>3.0</v>
      </c>
      <c r="C102" s="10">
        <v>41.6414022859859</v>
      </c>
      <c r="D102" s="10">
        <v>-93.5024409746257</v>
      </c>
      <c r="E102" s="10" t="s">
        <v>47</v>
      </c>
      <c r="F102" s="10" t="s">
        <v>48</v>
      </c>
      <c r="J102" s="16">
        <f>COUNTIF(usernameList,G102)</f>
        <v>0</v>
      </c>
    </row>
    <row r="103">
      <c r="A103" s="10">
        <v>8.0</v>
      </c>
      <c r="B103" s="10">
        <v>4.0</v>
      </c>
      <c r="C103" s="10">
        <v>41.6414022858256</v>
      </c>
      <c r="D103" s="10">
        <v>-93.5022486463011</v>
      </c>
      <c r="E103" s="10" t="s">
        <v>51</v>
      </c>
      <c r="F103" s="10" t="s">
        <v>52</v>
      </c>
      <c r="J103" s="16">
        <f>COUNTIF(usernameList,G103)</f>
        <v>0</v>
      </c>
    </row>
    <row r="104">
      <c r="A104" s="10">
        <v>8.0</v>
      </c>
      <c r="B104" s="10">
        <v>5.0</v>
      </c>
      <c r="C104" s="10">
        <v>41.6414022856653</v>
      </c>
      <c r="D104" s="10">
        <v>-93.5020563179765</v>
      </c>
      <c r="E104" s="10" t="s">
        <v>55</v>
      </c>
      <c r="F104" s="10" t="s">
        <v>56</v>
      </c>
      <c r="J104" s="16">
        <f>COUNTIF(usernameList,G104)</f>
        <v>0</v>
      </c>
    </row>
    <row r="105">
      <c r="A105" s="10">
        <v>8.0</v>
      </c>
      <c r="B105" s="10">
        <v>6.0</v>
      </c>
      <c r="C105" s="10">
        <v>41.641402285505</v>
      </c>
      <c r="D105" s="10">
        <v>-93.5018639896519</v>
      </c>
      <c r="E105" s="10" t="s">
        <v>58</v>
      </c>
      <c r="F105" s="10" t="s">
        <v>59</v>
      </c>
      <c r="J105" s="16">
        <f>COUNTIF(usernameList,G105)</f>
        <v>0</v>
      </c>
    </row>
    <row r="106">
      <c r="A106" s="10">
        <v>8.0</v>
      </c>
      <c r="B106" s="10">
        <v>7.0</v>
      </c>
      <c r="C106" s="10">
        <v>41.6414022853447</v>
      </c>
      <c r="D106" s="10">
        <v>-93.5016716613273</v>
      </c>
      <c r="E106" s="10" t="s">
        <v>27</v>
      </c>
      <c r="F106" s="10" t="s">
        <v>28</v>
      </c>
      <c r="G106" s="10" t="s">
        <v>118</v>
      </c>
      <c r="H106" s="15" t="s">
        <v>120</v>
      </c>
      <c r="J106" s="16">
        <f>COUNTIF(usernameList,G106)</f>
        <v>6</v>
      </c>
    </row>
    <row r="107">
      <c r="A107" s="10">
        <v>8.0</v>
      </c>
      <c r="B107" s="10">
        <v>8.0</v>
      </c>
      <c r="C107" s="10">
        <v>41.6414022851844</v>
      </c>
      <c r="D107" s="10">
        <v>-93.5014793330026</v>
      </c>
      <c r="E107" s="10" t="s">
        <v>31</v>
      </c>
      <c r="F107" s="10" t="s">
        <v>32</v>
      </c>
      <c r="G107" s="10" t="s">
        <v>108</v>
      </c>
      <c r="H107" s="15" t="s">
        <v>121</v>
      </c>
      <c r="J107" s="16">
        <f>COUNTIF(usernameList,G107)</f>
        <v>9</v>
      </c>
    </row>
    <row r="108">
      <c r="A108" s="10">
        <v>8.0</v>
      </c>
      <c r="B108" s="10">
        <v>9.0</v>
      </c>
      <c r="C108" s="10">
        <v>41.6414022850241</v>
      </c>
      <c r="D108" s="10">
        <v>-93.501287004678</v>
      </c>
      <c r="E108" s="10" t="s">
        <v>35</v>
      </c>
      <c r="F108" s="10" t="s">
        <v>36</v>
      </c>
      <c r="J108" s="16">
        <f>COUNTIF(usernameList,G108)</f>
        <v>0</v>
      </c>
    </row>
    <row r="109">
      <c r="A109" s="10">
        <v>8.0</v>
      </c>
      <c r="B109" s="10">
        <v>10.0</v>
      </c>
      <c r="C109" s="10">
        <v>41.6414022848638</v>
      </c>
      <c r="D109" s="10">
        <v>-93.5010946763534</v>
      </c>
      <c r="E109" s="10" t="s">
        <v>39</v>
      </c>
      <c r="F109" s="10" t="s">
        <v>40</v>
      </c>
      <c r="G109" s="10" t="s">
        <v>122</v>
      </c>
      <c r="H109" s="15" t="s">
        <v>123</v>
      </c>
      <c r="J109" s="16">
        <f>COUNTIF(usernameList,G109)</f>
        <v>1</v>
      </c>
    </row>
    <row r="110">
      <c r="A110" s="10">
        <v>8.0</v>
      </c>
      <c r="B110" s="10">
        <v>11.0</v>
      </c>
      <c r="C110" s="10">
        <v>41.6414022847035</v>
      </c>
      <c r="D110" s="10">
        <v>-93.5009023480288</v>
      </c>
      <c r="E110" s="10" t="s">
        <v>43</v>
      </c>
      <c r="F110" s="10" t="s">
        <v>44</v>
      </c>
      <c r="J110" s="16">
        <f>COUNTIF(usernameList,G110)</f>
        <v>0</v>
      </c>
    </row>
    <row r="111">
      <c r="A111" s="10">
        <v>8.0</v>
      </c>
      <c r="B111" s="10">
        <v>12.0</v>
      </c>
      <c r="C111" s="10">
        <v>41.6414022845432</v>
      </c>
      <c r="D111" s="10">
        <v>-93.5007100197042</v>
      </c>
      <c r="E111" s="10" t="s">
        <v>47</v>
      </c>
      <c r="F111" s="10" t="s">
        <v>48</v>
      </c>
      <c r="J111" s="16">
        <f>COUNTIF(usernameList,G111)</f>
        <v>0</v>
      </c>
    </row>
    <row r="112">
      <c r="A112" s="10">
        <v>9.0</v>
      </c>
      <c r="B112" s="10">
        <v>1.0</v>
      </c>
      <c r="C112" s="10">
        <v>41.641258555861</v>
      </c>
      <c r="D112" s="10">
        <v>-93.5028256415701</v>
      </c>
      <c r="E112" s="10" t="s">
        <v>51</v>
      </c>
      <c r="F112" s="10" t="s">
        <v>52</v>
      </c>
      <c r="J112" s="16">
        <f>COUNTIF(usernameList,G112)</f>
        <v>0</v>
      </c>
    </row>
    <row r="113">
      <c r="A113" s="10">
        <v>9.0</v>
      </c>
      <c r="B113" s="10">
        <v>2.0</v>
      </c>
      <c r="C113" s="10">
        <v>41.6412585557007</v>
      </c>
      <c r="D113" s="10">
        <v>-93.5026333136744</v>
      </c>
      <c r="E113" s="10" t="s">
        <v>55</v>
      </c>
      <c r="F113" s="10" t="s">
        <v>56</v>
      </c>
      <c r="J113" s="16">
        <f>COUNTIF(usernameList,G113)</f>
        <v>0</v>
      </c>
    </row>
    <row r="114">
      <c r="A114" s="10">
        <v>9.0</v>
      </c>
      <c r="B114" s="10">
        <v>3.0</v>
      </c>
      <c r="C114" s="10">
        <v>41.6412585555404</v>
      </c>
      <c r="D114" s="10">
        <v>-93.5024409857787</v>
      </c>
      <c r="E114" s="10" t="s">
        <v>58</v>
      </c>
      <c r="F114" s="10" t="s">
        <v>59</v>
      </c>
      <c r="G114" s="10" t="s">
        <v>124</v>
      </c>
      <c r="H114" s="15" t="s">
        <v>125</v>
      </c>
      <c r="J114" s="16">
        <f>COUNTIF(usernameList,G114)</f>
        <v>1</v>
      </c>
    </row>
    <row r="115">
      <c r="A115" s="10">
        <v>9.0</v>
      </c>
      <c r="B115" s="10">
        <v>4.0</v>
      </c>
      <c r="C115" s="10">
        <v>41.6412585553801</v>
      </c>
      <c r="D115" s="10">
        <v>-93.5022486578831</v>
      </c>
      <c r="E115" s="10" t="s">
        <v>27</v>
      </c>
      <c r="F115" s="10" t="s">
        <v>28</v>
      </c>
      <c r="G115" s="10" t="s">
        <v>76</v>
      </c>
      <c r="H115" s="15" t="s">
        <v>126</v>
      </c>
      <c r="J115" s="16">
        <f>COUNTIF(usernameList,G115)</f>
        <v>8</v>
      </c>
    </row>
    <row r="116">
      <c r="A116" s="10">
        <v>9.0</v>
      </c>
      <c r="B116" s="10">
        <v>5.0</v>
      </c>
      <c r="C116" s="10">
        <v>41.6412585552198</v>
      </c>
      <c r="D116" s="10">
        <v>-93.5020563299874</v>
      </c>
      <c r="E116" s="10" t="s">
        <v>31</v>
      </c>
      <c r="F116" s="10" t="s">
        <v>32</v>
      </c>
      <c r="G116" s="10" t="s">
        <v>78</v>
      </c>
      <c r="H116" s="15" t="s">
        <v>127</v>
      </c>
      <c r="J116" s="16">
        <f>COUNTIF(usernameList,G116)</f>
        <v>12</v>
      </c>
    </row>
    <row r="117">
      <c r="A117" s="10">
        <v>9.0</v>
      </c>
      <c r="B117" s="10">
        <v>6.0</v>
      </c>
      <c r="C117" s="10">
        <v>41.6412585550595</v>
      </c>
      <c r="D117" s="10">
        <v>-93.5018640020917</v>
      </c>
      <c r="E117" s="10" t="s">
        <v>35</v>
      </c>
      <c r="F117" s="10" t="s">
        <v>36</v>
      </c>
      <c r="J117" s="16">
        <f>COUNTIF(usernameList,G117)</f>
        <v>0</v>
      </c>
    </row>
    <row r="118">
      <c r="A118" s="10">
        <v>9.0</v>
      </c>
      <c r="B118" s="10">
        <v>7.0</v>
      </c>
      <c r="C118" s="10">
        <v>41.6412585548992</v>
      </c>
      <c r="D118" s="10">
        <v>-93.5016716741961</v>
      </c>
      <c r="E118" s="10" t="s">
        <v>39</v>
      </c>
      <c r="F118" s="10" t="s">
        <v>40</v>
      </c>
      <c r="J118" s="16">
        <f>COUNTIF(usernameList,G118)</f>
        <v>0</v>
      </c>
    </row>
    <row r="119">
      <c r="A119" s="10">
        <v>9.0</v>
      </c>
      <c r="B119" s="10">
        <v>8.0</v>
      </c>
      <c r="C119" s="10">
        <v>41.6412585547389</v>
      </c>
      <c r="D119" s="10">
        <v>-93.5014793463004</v>
      </c>
      <c r="E119" s="10" t="s">
        <v>43</v>
      </c>
      <c r="F119" s="10" t="s">
        <v>44</v>
      </c>
      <c r="J119" s="16">
        <f>COUNTIF(usernameList,G119)</f>
        <v>0</v>
      </c>
    </row>
    <row r="120">
      <c r="A120" s="10">
        <v>9.0</v>
      </c>
      <c r="B120" s="10">
        <v>9.0</v>
      </c>
      <c r="C120" s="10">
        <v>41.6412585545787</v>
      </c>
      <c r="D120" s="10">
        <v>-93.5012870184048</v>
      </c>
      <c r="E120" s="10" t="s">
        <v>47</v>
      </c>
      <c r="F120" s="10" t="s">
        <v>48</v>
      </c>
      <c r="G120" s="10" t="s">
        <v>76</v>
      </c>
      <c r="H120" s="15" t="s">
        <v>128</v>
      </c>
      <c r="J120" s="16">
        <f>COUNTIF(usernameList,G120)</f>
        <v>8</v>
      </c>
    </row>
    <row r="121">
      <c r="A121" s="10">
        <v>9.0</v>
      </c>
      <c r="B121" s="10">
        <v>10.0</v>
      </c>
      <c r="C121" s="10">
        <v>41.6412585544184</v>
      </c>
      <c r="D121" s="10">
        <v>-93.5010946905091</v>
      </c>
      <c r="E121" s="10" t="s">
        <v>51</v>
      </c>
      <c r="F121" s="10" t="s">
        <v>52</v>
      </c>
      <c r="G121" s="10" t="s">
        <v>78</v>
      </c>
      <c r="H121" s="15" t="s">
        <v>129</v>
      </c>
      <c r="J121" s="16">
        <f>COUNTIF(usernameList,G121)</f>
        <v>12</v>
      </c>
    </row>
    <row r="122">
      <c r="A122" s="10">
        <v>9.0</v>
      </c>
      <c r="B122" s="10">
        <v>11.0</v>
      </c>
      <c r="C122" s="10">
        <v>41.6412585542581</v>
      </c>
      <c r="D122" s="10">
        <v>-93.5009023626134</v>
      </c>
      <c r="E122" s="10" t="s">
        <v>55</v>
      </c>
      <c r="F122" s="10" t="s">
        <v>56</v>
      </c>
      <c r="J122" s="16">
        <f>COUNTIF(usernameList,G122)</f>
        <v>0</v>
      </c>
    </row>
    <row r="123">
      <c r="A123" s="10">
        <v>9.0</v>
      </c>
      <c r="B123" s="10">
        <v>12.0</v>
      </c>
      <c r="C123" s="10">
        <v>41.6412585540978</v>
      </c>
      <c r="D123" s="10">
        <v>-93.5007100347178</v>
      </c>
      <c r="E123" s="10" t="s">
        <v>58</v>
      </c>
      <c r="F123" s="10" t="s">
        <v>59</v>
      </c>
      <c r="J123" s="16">
        <f>COUNTIF(usernameList,G123)</f>
        <v>0</v>
      </c>
    </row>
    <row r="124">
      <c r="A124" s="10">
        <v>10.0</v>
      </c>
      <c r="B124" s="10">
        <v>1.0</v>
      </c>
      <c r="C124" s="10">
        <v>41.6411148254156</v>
      </c>
      <c r="D124" s="10">
        <v>-93.5028256518656</v>
      </c>
      <c r="E124" s="10" t="s">
        <v>27</v>
      </c>
      <c r="F124" s="10" t="s">
        <v>28</v>
      </c>
      <c r="G124" s="10" t="s">
        <v>37</v>
      </c>
      <c r="H124" s="15" t="s">
        <v>130</v>
      </c>
      <c r="J124" s="16">
        <f>COUNTIF(usernameList,G124)</f>
        <v>9</v>
      </c>
    </row>
    <row r="125">
      <c r="A125" s="10">
        <v>10.0</v>
      </c>
      <c r="B125" s="10">
        <v>2.0</v>
      </c>
      <c r="C125" s="10">
        <v>41.6411148252553</v>
      </c>
      <c r="D125" s="10">
        <v>-93.502633324399</v>
      </c>
      <c r="E125" s="10" t="s">
        <v>31</v>
      </c>
      <c r="F125" s="10" t="s">
        <v>32</v>
      </c>
      <c r="G125" s="10" t="s">
        <v>78</v>
      </c>
      <c r="H125" s="15" t="s">
        <v>131</v>
      </c>
      <c r="J125" s="16">
        <f>COUNTIF(usernameList,G125)</f>
        <v>12</v>
      </c>
    </row>
    <row r="126">
      <c r="A126" s="10">
        <v>10.0</v>
      </c>
      <c r="B126" s="10">
        <v>3.0</v>
      </c>
      <c r="C126" s="10">
        <v>41.641114825095</v>
      </c>
      <c r="D126" s="10">
        <v>-93.5024409969323</v>
      </c>
      <c r="E126" s="10" t="s">
        <v>35</v>
      </c>
      <c r="F126" s="10" t="s">
        <v>36</v>
      </c>
      <c r="G126" s="10" t="s">
        <v>29</v>
      </c>
      <c r="H126" s="15" t="s">
        <v>132</v>
      </c>
      <c r="J126" s="16">
        <f>COUNTIF(usernameList,G126)</f>
        <v>15</v>
      </c>
    </row>
    <row r="127">
      <c r="A127" s="10">
        <v>10.0</v>
      </c>
      <c r="B127" s="10">
        <v>4.0</v>
      </c>
      <c r="C127" s="10">
        <v>41.6411148249347</v>
      </c>
      <c r="D127" s="10">
        <v>-93.5022486694657</v>
      </c>
      <c r="E127" s="10" t="s">
        <v>39</v>
      </c>
      <c r="F127" s="10" t="s">
        <v>40</v>
      </c>
      <c r="J127" s="16">
        <f>COUNTIF(usernameList,G127)</f>
        <v>0</v>
      </c>
    </row>
    <row r="128">
      <c r="A128" s="10">
        <v>10.0</v>
      </c>
      <c r="B128" s="10">
        <v>5.0</v>
      </c>
      <c r="C128" s="10">
        <v>41.6411148247744</v>
      </c>
      <c r="D128" s="10">
        <v>-93.502056341999</v>
      </c>
      <c r="E128" s="10" t="s">
        <v>43</v>
      </c>
      <c r="F128" s="10" t="s">
        <v>44</v>
      </c>
      <c r="J128" s="16">
        <f>COUNTIF(usernameList,G128)</f>
        <v>0</v>
      </c>
    </row>
    <row r="129">
      <c r="A129" s="10">
        <v>10.0</v>
      </c>
      <c r="B129" s="10">
        <v>6.0</v>
      </c>
      <c r="C129" s="10">
        <v>41.6411148246141</v>
      </c>
      <c r="D129" s="10">
        <v>-93.5018640145323</v>
      </c>
      <c r="E129" s="10" t="s">
        <v>47</v>
      </c>
      <c r="F129" s="10" t="s">
        <v>48</v>
      </c>
      <c r="G129" s="10" t="s">
        <v>29</v>
      </c>
      <c r="H129" s="15" t="s">
        <v>133</v>
      </c>
      <c r="J129" s="16">
        <f>COUNTIF(usernameList,G129)</f>
        <v>15</v>
      </c>
    </row>
    <row r="130">
      <c r="A130" s="10">
        <v>10.0</v>
      </c>
      <c r="B130" s="10">
        <v>7.0</v>
      </c>
      <c r="C130" s="10">
        <v>41.6411148244538</v>
      </c>
      <c r="D130" s="10">
        <v>-93.5016716870657</v>
      </c>
      <c r="E130" s="10" t="s">
        <v>51</v>
      </c>
      <c r="F130" s="10" t="s">
        <v>52</v>
      </c>
      <c r="J130" s="16">
        <f>COUNTIF(usernameList,G130)</f>
        <v>0</v>
      </c>
    </row>
    <row r="131">
      <c r="A131" s="10">
        <v>10.0</v>
      </c>
      <c r="B131" s="10">
        <v>8.0</v>
      </c>
      <c r="C131" s="10">
        <v>41.6411148242935</v>
      </c>
      <c r="D131" s="10">
        <v>-93.501479359599</v>
      </c>
      <c r="E131" s="10" t="s">
        <v>55</v>
      </c>
      <c r="F131" s="10" t="s">
        <v>56</v>
      </c>
      <c r="J131" s="16">
        <f>COUNTIF(usernameList,G131)</f>
        <v>0</v>
      </c>
    </row>
    <row r="132">
      <c r="A132" s="10">
        <v>10.0</v>
      </c>
      <c r="B132" s="10">
        <v>9.0</v>
      </c>
      <c r="C132" s="10">
        <v>41.6411148241332</v>
      </c>
      <c r="D132" s="10">
        <v>-93.5012870321323</v>
      </c>
      <c r="E132" s="10" t="s">
        <v>58</v>
      </c>
      <c r="F132" s="10" t="s">
        <v>59</v>
      </c>
      <c r="G132" s="10" t="s">
        <v>29</v>
      </c>
      <c r="H132" s="15" t="s">
        <v>134</v>
      </c>
      <c r="J132" s="16">
        <f>COUNTIF(usernameList,G132)</f>
        <v>15</v>
      </c>
    </row>
    <row r="133">
      <c r="A133" s="10">
        <v>10.0</v>
      </c>
      <c r="B133" s="10">
        <v>10.0</v>
      </c>
      <c r="C133" s="10">
        <v>41.6411148239729</v>
      </c>
      <c r="D133" s="10">
        <v>-93.5010947046657</v>
      </c>
      <c r="E133" s="10" t="s">
        <v>27</v>
      </c>
      <c r="F133" s="10" t="s">
        <v>28</v>
      </c>
      <c r="J133" s="16">
        <f>COUNTIF(usernameList,G133)</f>
        <v>0</v>
      </c>
    </row>
    <row r="134">
      <c r="A134" s="10">
        <v>10.0</v>
      </c>
      <c r="B134" s="10">
        <v>11.0</v>
      </c>
      <c r="C134" s="10">
        <v>41.6411148238126</v>
      </c>
      <c r="D134" s="10">
        <v>-93.500902377199</v>
      </c>
      <c r="E134" s="10" t="s">
        <v>31</v>
      </c>
      <c r="F134" s="10" t="s">
        <v>32</v>
      </c>
      <c r="G134" s="10" t="s">
        <v>108</v>
      </c>
      <c r="H134" s="15" t="s">
        <v>135</v>
      </c>
      <c r="J134" s="16">
        <f>COUNTIF(usernameList,G134)</f>
        <v>9</v>
      </c>
    </row>
    <row r="135">
      <c r="A135" s="10">
        <v>10.0</v>
      </c>
      <c r="B135" s="10">
        <v>12.0</v>
      </c>
      <c r="C135" s="10">
        <v>41.6411148236523</v>
      </c>
      <c r="D135" s="10">
        <v>-93.5007100497323</v>
      </c>
      <c r="E135" s="10" t="s">
        <v>35</v>
      </c>
      <c r="F135" s="10" t="s">
        <v>36</v>
      </c>
      <c r="G135" s="10" t="s">
        <v>29</v>
      </c>
      <c r="H135" s="15" t="s">
        <v>136</v>
      </c>
      <c r="J135" s="16">
        <f>COUNTIF(usernameList,G135)</f>
        <v>15</v>
      </c>
    </row>
    <row r="136">
      <c r="A136" s="10">
        <v>11.0</v>
      </c>
      <c r="B136" s="10">
        <v>1.0</v>
      </c>
      <c r="C136" s="10">
        <v>41.6409710949704</v>
      </c>
      <c r="D136" s="10">
        <v>-93.502825662161</v>
      </c>
      <c r="E136" s="10" t="s">
        <v>39</v>
      </c>
      <c r="F136" s="10" t="s">
        <v>40</v>
      </c>
      <c r="J136" s="16">
        <f>COUNTIF(usernameList,G136)</f>
        <v>0</v>
      </c>
    </row>
    <row r="137">
      <c r="A137" s="10">
        <v>11.0</v>
      </c>
      <c r="B137" s="10">
        <v>2.0</v>
      </c>
      <c r="C137" s="10">
        <v>41.6409710948101</v>
      </c>
      <c r="D137" s="10">
        <v>-93.5026333351233</v>
      </c>
      <c r="E137" s="10" t="s">
        <v>43</v>
      </c>
      <c r="F137" s="10" t="s">
        <v>44</v>
      </c>
      <c r="J137" s="16">
        <f>COUNTIF(usernameList,G137)</f>
        <v>0</v>
      </c>
    </row>
    <row r="138">
      <c r="A138" s="10">
        <v>11.0</v>
      </c>
      <c r="B138" s="10">
        <v>3.0</v>
      </c>
      <c r="C138" s="10">
        <v>41.6409710946498</v>
      </c>
      <c r="D138" s="10">
        <v>-93.5024410080857</v>
      </c>
      <c r="E138" s="10" t="s">
        <v>47</v>
      </c>
      <c r="F138" s="10" t="s">
        <v>48</v>
      </c>
      <c r="J138" s="16">
        <f>COUNTIF(usernameList,G138)</f>
        <v>0</v>
      </c>
    </row>
    <row r="139">
      <c r="A139" s="10">
        <v>11.0</v>
      </c>
      <c r="B139" s="10">
        <v>4.0</v>
      </c>
      <c r="C139" s="10">
        <v>41.6409710944895</v>
      </c>
      <c r="D139" s="10">
        <v>-93.502248681048</v>
      </c>
      <c r="E139" s="10" t="s">
        <v>51</v>
      </c>
      <c r="F139" s="10" t="s">
        <v>52</v>
      </c>
      <c r="J139" s="16">
        <f>COUNTIF(usernameList,G139)</f>
        <v>0</v>
      </c>
    </row>
    <row r="140">
      <c r="A140" s="10">
        <v>11.0</v>
      </c>
      <c r="B140" s="10">
        <v>5.0</v>
      </c>
      <c r="C140" s="10">
        <v>41.6409710943292</v>
      </c>
      <c r="D140" s="10">
        <v>-93.5020563540103</v>
      </c>
      <c r="E140" s="10" t="s">
        <v>55</v>
      </c>
      <c r="F140" s="10" t="s">
        <v>56</v>
      </c>
      <c r="J140" s="16">
        <f>COUNTIF(usernameList,G140)</f>
        <v>0</v>
      </c>
    </row>
    <row r="141">
      <c r="A141" s="10">
        <v>11.0</v>
      </c>
      <c r="B141" s="10">
        <v>6.0</v>
      </c>
      <c r="C141" s="10">
        <v>41.640971094169</v>
      </c>
      <c r="D141" s="10">
        <v>-93.5018640269727</v>
      </c>
      <c r="E141" s="10" t="s">
        <v>58</v>
      </c>
      <c r="F141" s="10" t="s">
        <v>59</v>
      </c>
      <c r="J141" s="16">
        <f>COUNTIF(usernameList,G141)</f>
        <v>0</v>
      </c>
    </row>
    <row r="142">
      <c r="A142" s="10">
        <v>11.0</v>
      </c>
      <c r="B142" s="10">
        <v>7.0</v>
      </c>
      <c r="C142" s="10">
        <v>41.6409710940087</v>
      </c>
      <c r="D142" s="10">
        <v>-93.501671699935</v>
      </c>
      <c r="E142" s="10" t="s">
        <v>27</v>
      </c>
      <c r="F142" s="10" t="s">
        <v>28</v>
      </c>
      <c r="J142" s="16">
        <f>COUNTIF(usernameList,G142)</f>
        <v>0</v>
      </c>
    </row>
    <row r="143">
      <c r="A143" s="10">
        <v>11.0</v>
      </c>
      <c r="B143" s="10">
        <v>8.0</v>
      </c>
      <c r="C143" s="10">
        <v>41.6409710938484</v>
      </c>
      <c r="D143" s="10">
        <v>-93.5014793728973</v>
      </c>
      <c r="E143" s="10" t="s">
        <v>31</v>
      </c>
      <c r="F143" s="10" t="s">
        <v>32</v>
      </c>
      <c r="G143" s="10" t="s">
        <v>108</v>
      </c>
      <c r="H143" s="15" t="s">
        <v>137</v>
      </c>
      <c r="I143" s="10" t="s">
        <v>89</v>
      </c>
      <c r="J143" s="16">
        <f>COUNTIF(usernameList,G143)</f>
        <v>9</v>
      </c>
    </row>
    <row r="144">
      <c r="A144" s="10">
        <v>11.0</v>
      </c>
      <c r="B144" s="10">
        <v>9.0</v>
      </c>
      <c r="C144" s="10">
        <v>41.6409710936881</v>
      </c>
      <c r="D144" s="10">
        <v>-93.5012870458597</v>
      </c>
      <c r="E144" s="10" t="s">
        <v>35</v>
      </c>
      <c r="F144" s="10" t="s">
        <v>36</v>
      </c>
      <c r="J144" s="16">
        <f>COUNTIF(usernameList,G144)</f>
        <v>0</v>
      </c>
    </row>
    <row r="145">
      <c r="A145" s="10">
        <v>11.0</v>
      </c>
      <c r="B145" s="10">
        <v>10.0</v>
      </c>
      <c r="C145" s="10">
        <v>41.6409710935278</v>
      </c>
      <c r="D145" s="10">
        <v>-93.501094718822</v>
      </c>
      <c r="E145" s="10" t="s">
        <v>39</v>
      </c>
      <c r="F145" s="10" t="s">
        <v>40</v>
      </c>
      <c r="J145" s="16">
        <f>COUNTIF(usernameList,G145)</f>
        <v>0</v>
      </c>
    </row>
    <row r="146">
      <c r="A146" s="10">
        <v>11.0</v>
      </c>
      <c r="B146" s="10">
        <v>11.0</v>
      </c>
      <c r="C146" s="10">
        <v>41.6409710933675</v>
      </c>
      <c r="D146" s="10">
        <v>-93.5009023917842</v>
      </c>
      <c r="E146" s="10" t="s">
        <v>43</v>
      </c>
      <c r="F146" s="10" t="s">
        <v>44</v>
      </c>
      <c r="J146" s="16">
        <f>COUNTIF(usernameList,G146)</f>
        <v>0</v>
      </c>
    </row>
    <row r="147">
      <c r="A147" s="10">
        <v>11.0</v>
      </c>
      <c r="B147" s="10">
        <v>12.0</v>
      </c>
      <c r="C147" s="10">
        <v>41.6409710932072</v>
      </c>
      <c r="D147" s="10">
        <v>-93.5007100647466</v>
      </c>
      <c r="E147" s="10" t="s">
        <v>47</v>
      </c>
      <c r="F147" s="10" t="s">
        <v>48</v>
      </c>
      <c r="J147" s="16">
        <f>COUNTIF(usernameList,G147)</f>
        <v>0</v>
      </c>
    </row>
    <row r="148">
      <c r="A148" s="10">
        <v>12.0</v>
      </c>
      <c r="B148" s="10">
        <v>1.0</v>
      </c>
      <c r="C148" s="10">
        <v>41.6408273645249</v>
      </c>
      <c r="D148" s="10">
        <v>-93.5028256724563</v>
      </c>
      <c r="E148" s="10" t="s">
        <v>51</v>
      </c>
      <c r="F148" s="10" t="s">
        <v>52</v>
      </c>
      <c r="G148" s="10" t="s">
        <v>76</v>
      </c>
      <c r="H148" s="15" t="s">
        <v>138</v>
      </c>
      <c r="J148" s="16">
        <f>COUNTIF(usernameList,G148)</f>
        <v>8</v>
      </c>
    </row>
    <row r="149">
      <c r="A149" s="10">
        <v>12.0</v>
      </c>
      <c r="B149" s="10">
        <v>2.0</v>
      </c>
      <c r="C149" s="10">
        <v>41.6408273643646</v>
      </c>
      <c r="D149" s="10">
        <v>-93.5026333458475</v>
      </c>
      <c r="E149" s="10" t="s">
        <v>55</v>
      </c>
      <c r="F149" s="10" t="s">
        <v>56</v>
      </c>
      <c r="J149" s="16">
        <f>COUNTIF(usernameList,G149)</f>
        <v>0</v>
      </c>
    </row>
    <row r="150">
      <c r="A150" s="10">
        <v>12.0</v>
      </c>
      <c r="B150" s="10">
        <v>3.0</v>
      </c>
      <c r="C150" s="10">
        <v>41.6408273642044</v>
      </c>
      <c r="D150" s="10">
        <v>-93.5024410192388</v>
      </c>
      <c r="E150" s="10" t="s">
        <v>58</v>
      </c>
      <c r="F150" s="10" t="s">
        <v>59</v>
      </c>
      <c r="J150" s="16">
        <f>COUNTIF(usernameList,G150)</f>
        <v>0</v>
      </c>
    </row>
    <row r="151">
      <c r="A151" s="10">
        <v>12.0</v>
      </c>
      <c r="B151" s="10">
        <v>4.0</v>
      </c>
      <c r="C151" s="10">
        <v>41.6408273640441</v>
      </c>
      <c r="D151" s="10">
        <v>-93.5022486926301</v>
      </c>
      <c r="E151" s="10" t="s">
        <v>27</v>
      </c>
      <c r="F151" s="10" t="s">
        <v>28</v>
      </c>
      <c r="J151" s="16">
        <f>COUNTIF(usernameList,G151)</f>
        <v>0</v>
      </c>
    </row>
    <row r="152">
      <c r="A152" s="10">
        <v>12.0</v>
      </c>
      <c r="B152" s="10">
        <v>5.0</v>
      </c>
      <c r="C152" s="10">
        <v>41.6408273638838</v>
      </c>
      <c r="D152" s="10">
        <v>-93.5020563660214</v>
      </c>
      <c r="E152" s="10" t="s">
        <v>31</v>
      </c>
      <c r="F152" s="10" t="s">
        <v>32</v>
      </c>
      <c r="G152" s="10" t="s">
        <v>78</v>
      </c>
      <c r="H152" s="15" t="s">
        <v>139</v>
      </c>
      <c r="J152" s="16">
        <f>COUNTIF(usernameList,G152)</f>
        <v>12</v>
      </c>
    </row>
    <row r="153">
      <c r="A153" s="10">
        <v>12.0</v>
      </c>
      <c r="B153" s="10">
        <v>6.0</v>
      </c>
      <c r="C153" s="10">
        <v>41.6408273637235</v>
      </c>
      <c r="D153" s="10">
        <v>-93.5018640394126</v>
      </c>
      <c r="E153" s="10" t="s">
        <v>35</v>
      </c>
      <c r="F153" s="10" t="s">
        <v>36</v>
      </c>
      <c r="G153" s="10" t="s">
        <v>76</v>
      </c>
      <c r="H153" s="15" t="s">
        <v>140</v>
      </c>
      <c r="J153" s="16">
        <f>COUNTIF(usernameList,G153)</f>
        <v>8</v>
      </c>
    </row>
    <row r="154">
      <c r="A154" s="10">
        <v>12.0</v>
      </c>
      <c r="B154" s="10">
        <v>7.0</v>
      </c>
      <c r="C154" s="10">
        <v>41.6408273635632</v>
      </c>
      <c r="D154" s="10">
        <v>-93.5016717128039</v>
      </c>
      <c r="E154" s="10" t="s">
        <v>39</v>
      </c>
      <c r="F154" s="10" t="s">
        <v>40</v>
      </c>
      <c r="J154" s="16">
        <f>COUNTIF(usernameList,G154)</f>
        <v>0</v>
      </c>
    </row>
    <row r="155">
      <c r="A155" s="10">
        <v>12.0</v>
      </c>
      <c r="B155" s="10">
        <v>8.0</v>
      </c>
      <c r="C155" s="10">
        <v>41.6408273634029</v>
      </c>
      <c r="D155" s="10">
        <v>-93.5014793861952</v>
      </c>
      <c r="E155" s="10" t="s">
        <v>43</v>
      </c>
      <c r="F155" s="10" t="s">
        <v>44</v>
      </c>
      <c r="J155" s="16">
        <f>COUNTIF(usernameList,G155)</f>
        <v>0</v>
      </c>
    </row>
    <row r="156">
      <c r="A156" s="10">
        <v>12.0</v>
      </c>
      <c r="B156" s="10">
        <v>9.0</v>
      </c>
      <c r="C156" s="10">
        <v>41.6408273632426</v>
      </c>
      <c r="D156" s="10">
        <v>-93.5012870595865</v>
      </c>
      <c r="E156" s="10" t="s">
        <v>47</v>
      </c>
      <c r="F156" s="10" t="s">
        <v>48</v>
      </c>
      <c r="G156" s="10" t="s">
        <v>78</v>
      </c>
      <c r="H156" s="15" t="s">
        <v>141</v>
      </c>
      <c r="J156" s="16">
        <f>COUNTIF(usernameList,G156)</f>
        <v>12</v>
      </c>
    </row>
    <row r="157">
      <c r="A157" s="10">
        <v>12.0</v>
      </c>
      <c r="B157" s="10">
        <v>10.0</v>
      </c>
      <c r="C157" s="10">
        <v>41.6408273630824</v>
      </c>
      <c r="D157" s="10">
        <v>-93.5010947329777</v>
      </c>
      <c r="E157" s="10" t="s">
        <v>51</v>
      </c>
      <c r="F157" s="10" t="s">
        <v>52</v>
      </c>
      <c r="G157" s="10" t="s">
        <v>76</v>
      </c>
      <c r="H157" s="15" t="s">
        <v>142</v>
      </c>
      <c r="J157" s="16">
        <f>COUNTIF(usernameList,G157)</f>
        <v>8</v>
      </c>
    </row>
    <row r="158">
      <c r="A158" s="10">
        <v>12.0</v>
      </c>
      <c r="B158" s="10">
        <v>11.0</v>
      </c>
      <c r="C158" s="10">
        <v>41.6408273629221</v>
      </c>
      <c r="D158" s="10">
        <v>-93.500902406369</v>
      </c>
      <c r="E158" s="10" t="s">
        <v>55</v>
      </c>
      <c r="F158" s="10" t="s">
        <v>56</v>
      </c>
      <c r="J158" s="16">
        <f>COUNTIF(usernameList,G158)</f>
        <v>0</v>
      </c>
    </row>
    <row r="159">
      <c r="A159" s="10">
        <v>12.0</v>
      </c>
      <c r="B159" s="10">
        <v>12.0</v>
      </c>
      <c r="C159" s="10">
        <v>41.6408273627618</v>
      </c>
      <c r="D159" s="10">
        <v>-93.5007100797603</v>
      </c>
      <c r="E159" s="10" t="s">
        <v>58</v>
      </c>
      <c r="F159" s="10" t="s">
        <v>59</v>
      </c>
      <c r="G159" s="10" t="s">
        <v>78</v>
      </c>
      <c r="H159" s="15" t="s">
        <v>143</v>
      </c>
      <c r="J159" s="16">
        <f>COUNTIF(usernameList,G159)</f>
        <v>12</v>
      </c>
    </row>
    <row r="161">
      <c r="A161" s="10" t="s">
        <v>144</v>
      </c>
    </row>
    <row r="162">
      <c r="A162" s="10" t="s">
        <v>145</v>
      </c>
      <c r="B162" s="10">
        <v>41.6416180253172</v>
      </c>
      <c r="C162" s="10">
        <v>-93.5017678065025</v>
      </c>
      <c r="D162" s="10">
        <v>24.0</v>
      </c>
      <c r="E162" s="10">
        <v>24.0</v>
      </c>
      <c r="F162" s="10">
        <v>90.0</v>
      </c>
      <c r="G162" s="10">
        <v>0.0</v>
      </c>
      <c r="H162" s="10">
        <v>20.0</v>
      </c>
      <c r="I162" s="10">
        <v>18.0</v>
      </c>
    </row>
  </sheetData>
  <mergeCells count="1">
    <mergeCell ref="A1:D2"/>
  </mergeCells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40"/>
    <hyperlink r:id="rId25" ref="H42"/>
    <hyperlink r:id="rId26" ref="H43"/>
    <hyperlink r:id="rId27" ref="H44"/>
    <hyperlink r:id="rId28" ref="H46"/>
    <hyperlink r:id="rId29" ref="H50"/>
    <hyperlink r:id="rId30" ref="H51"/>
    <hyperlink r:id="rId31" ref="H52"/>
    <hyperlink r:id="rId32" ref="H53"/>
    <hyperlink r:id="rId33" ref="H54"/>
    <hyperlink r:id="rId34" ref="H55"/>
    <hyperlink r:id="rId35" ref="H57"/>
    <hyperlink r:id="rId36" ref="H60"/>
    <hyperlink r:id="rId37" ref="H61"/>
    <hyperlink r:id="rId38" ref="H62"/>
    <hyperlink r:id="rId39" ref="H63"/>
    <hyperlink r:id="rId40" ref="H64"/>
    <hyperlink r:id="rId41" ref="H66"/>
    <hyperlink r:id="rId42" ref="H68"/>
    <hyperlink r:id="rId43" ref="H70"/>
    <hyperlink r:id="rId44" ref="H71"/>
    <hyperlink r:id="rId45" ref="H73"/>
    <hyperlink r:id="rId46" ref="H74"/>
    <hyperlink r:id="rId47" ref="H76"/>
    <hyperlink r:id="rId48" ref="H77"/>
    <hyperlink r:id="rId49" ref="H79"/>
    <hyperlink r:id="rId50" ref="H80"/>
    <hyperlink r:id="rId51" ref="H82"/>
    <hyperlink r:id="rId52" ref="H88"/>
    <hyperlink r:id="rId53" ref="H89"/>
    <hyperlink r:id="rId54" ref="H92"/>
    <hyperlink r:id="rId55" ref="H95"/>
    <hyperlink r:id="rId56" ref="H97"/>
    <hyperlink r:id="rId57" ref="H99"/>
    <hyperlink r:id="rId58" ref="H100"/>
    <hyperlink r:id="rId59" ref="H101"/>
    <hyperlink r:id="rId60" ref="H106"/>
    <hyperlink r:id="rId61" ref="H107"/>
    <hyperlink r:id="rId62" ref="H109"/>
    <hyperlink r:id="rId63" ref="H114"/>
    <hyperlink r:id="rId64" ref="H115"/>
    <hyperlink r:id="rId65" ref="H116"/>
    <hyperlink r:id="rId66" ref="H120"/>
    <hyperlink r:id="rId67" ref="H121"/>
    <hyperlink r:id="rId68" ref="H124"/>
    <hyperlink r:id="rId69" ref="H125"/>
    <hyperlink r:id="rId70" ref="H126"/>
    <hyperlink r:id="rId71" ref="H129"/>
    <hyperlink r:id="rId72" ref="H132"/>
    <hyperlink r:id="rId73" ref="H134"/>
    <hyperlink r:id="rId74" ref="H135"/>
    <hyperlink r:id="rId75" ref="H143"/>
    <hyperlink r:id="rId76" ref="H148"/>
    <hyperlink r:id="rId77" ref="H152"/>
    <hyperlink r:id="rId78" ref="H153"/>
    <hyperlink r:id="rId79" ref="H156"/>
    <hyperlink r:id="rId80" ref="H157"/>
    <hyperlink r:id="rId81" ref="H159"/>
  </hyperlinks>
  <drawing r:id="rId82"/>
</worksheet>
</file>