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66)" sheetId="1" r:id="rId3"/>
  </sheets>
  <definedNames/>
  <calcPr/>
</workbook>
</file>

<file path=xl/sharedStrings.xml><?xml version="1.0" encoding="utf-8"?>
<sst xmlns="http://schemas.openxmlformats.org/spreadsheetml/2006/main" count="239" uniqueCount="141">
  <si>
    <t>Map Link:</t>
  </si>
  <si>
    <t>https://www.munzee.com/map/u12vjewft/16</t>
  </si>
  <si>
    <t>Munzee</t>
  </si>
  <si>
    <t>Total</t>
  </si>
  <si>
    <t>Deployed</t>
  </si>
  <si>
    <t>Available</t>
  </si>
  <si>
    <t>Filled %</t>
  </si>
  <si>
    <t xml:space="preserve">Virtual  </t>
  </si>
  <si>
    <t>Peas Seed</t>
  </si>
  <si>
    <t>Reseller</t>
  </si>
  <si>
    <t>Disc Golf Basket</t>
  </si>
  <si>
    <t xml:space="preserve">POI Garden </t>
  </si>
  <si>
    <t>Void Mystery</t>
  </si>
  <si>
    <t>Onyx</t>
  </si>
  <si>
    <t>Citrine</t>
  </si>
  <si>
    <t>https://tinyurl.com/2xsb5tct</t>
  </si>
  <si>
    <t>sep=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</si>
  <si>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</si>
  <si>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</si>
  <si>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</si>
  <si>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</si>
  <si>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</si>
  <si>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</si>
  <si>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</si>
  <si>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</si>
  <si>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Reserved</t>
  </si>
  <si>
    <t>Peas Evolution</t>
  </si>
  <si>
    <t>peas seed</t>
  </si>
  <si>
    <t>SpaceCoastGeoStore</t>
  </si>
  <si>
    <t>https://www.munzee.com/m/SpaceCoastGeoStore/12034/</t>
  </si>
  <si>
    <t>tmabrey</t>
  </si>
  <si>
    <t>https://www.munzee.com/m/tmabrey/9970/</t>
  </si>
  <si>
    <t xml:space="preserve">humbird7 </t>
  </si>
  <si>
    <t>https://www.munzee.com/m/humbird7/24438/</t>
  </si>
  <si>
    <t>KLC</t>
  </si>
  <si>
    <t>https://www.munzee.com/m/KLC/4455/</t>
  </si>
  <si>
    <t xml:space="preserve">Teamboz </t>
  </si>
  <si>
    <t>https://www.munzee.com/m/Teamboz/4487/</t>
  </si>
  <si>
    <t>TSwag</t>
  </si>
  <si>
    <t>https://www.munzee.com/m/TSwag/570/</t>
  </si>
  <si>
    <t>Any Reseller</t>
  </si>
  <si>
    <t>reseller</t>
  </si>
  <si>
    <t>Chere</t>
  </si>
  <si>
    <t>https://www.munzee.com/m/Chere/3709/</t>
  </si>
  <si>
    <t>poshrule</t>
  </si>
  <si>
    <t>https://www.munzee.com/m/poshrule/11030/</t>
  </si>
  <si>
    <t>SDWD</t>
  </si>
  <si>
    <t>https://www.munzee.com/m/SDWD/3926/</t>
  </si>
  <si>
    <t>TinyTrio</t>
  </si>
  <si>
    <t>https://www.munzee.com/m/TinyTrio/4370/</t>
  </si>
  <si>
    <t>BAJAclan</t>
  </si>
  <si>
    <t>https://www.munzee.com/m/BAJACLAN/14716/</t>
  </si>
  <si>
    <t>Flat Disc Golf Basket</t>
  </si>
  <si>
    <t>flatdiscgolfbasket</t>
  </si>
  <si>
    <t>ryo62</t>
  </si>
  <si>
    <t>https://www.munzee.com/m/ryo62/3980/</t>
  </si>
  <si>
    <t>PelicanRouge</t>
  </si>
  <si>
    <t>https://www.munzee.com/m/PelicanRouge/5016/</t>
  </si>
  <si>
    <t>GeodudeDK</t>
  </si>
  <si>
    <t>https://www.munzee.com/m/GeodudeDK/7538/</t>
  </si>
  <si>
    <t>levesund</t>
  </si>
  <si>
    <t>https://www.munzee.com/m/levesund/9223/admin/</t>
  </si>
  <si>
    <t>voidmystery</t>
  </si>
  <si>
    <t>Reart</t>
  </si>
  <si>
    <t>https://www.munzee.com/m/Reart/2316/</t>
  </si>
  <si>
    <t xml:space="preserve">Lindah417 </t>
  </si>
  <si>
    <t>https://www.munzee.com/m/LindaH417/4711/</t>
  </si>
  <si>
    <t xml:space="preserve">EagleDadandXenia </t>
  </si>
  <si>
    <t>https://www.munzee.com/m/EagleDadandXenia/35323/</t>
  </si>
  <si>
    <t>MarleyFanCT</t>
  </si>
  <si>
    <t>https://www.munzee.com/m/marleyfanct/12850/</t>
  </si>
  <si>
    <t>MarkCase</t>
  </si>
  <si>
    <t>https://www.munzee.com/m/markcase/10750/</t>
  </si>
  <si>
    <t xml:space="preserve">Brazilia </t>
  </si>
  <si>
    <t>https://www.munzee.com/m/Brazilia/15271/</t>
  </si>
  <si>
    <t>HiTechMD</t>
  </si>
  <si>
    <t>https://www.munzee.com/m/HiTechMD/18423/</t>
  </si>
  <si>
    <t xml:space="preserve">Derlame </t>
  </si>
  <si>
    <t>https://www.munzee.com/m/Derlame/33829/</t>
  </si>
  <si>
    <t>Sivontim</t>
  </si>
  <si>
    <t>https://www.munzee.com/m/Sivontim/21204/</t>
  </si>
  <si>
    <t>Virtual</t>
  </si>
  <si>
    <t>white</t>
  </si>
  <si>
    <t>pikespice</t>
  </si>
  <si>
    <t>https://www.munzee.com/m/pikespice/15577/</t>
  </si>
  <si>
    <t>BluePoppy</t>
  </si>
  <si>
    <t>https://www.munzee.com/m/BluePoppy/8689/</t>
  </si>
  <si>
    <t>https://www.munzee.com/m/poshrule/4131/</t>
  </si>
  <si>
    <t>meka</t>
  </si>
  <si>
    <t>https://www.munzee.com/m/meka/5823/</t>
  </si>
  <si>
    <t xml:space="preserve">bearmomscouter </t>
  </si>
  <si>
    <t>https://www.munzee.com/m/bearmomscouter/7051/</t>
  </si>
  <si>
    <t>mandello</t>
  </si>
  <si>
    <t>https://www.munzee.com/m/mandello/19314/</t>
  </si>
  <si>
    <t>2glfers</t>
  </si>
  <si>
    <t>https://www.munzee.com/m/2golfers/1436/</t>
  </si>
  <si>
    <t>Virtual Onyx</t>
  </si>
  <si>
    <t>onyx</t>
  </si>
  <si>
    <t>nbtzyy2</t>
  </si>
  <si>
    <t>https://www.munzee.com/m/Nbtzyy2/4403/</t>
  </si>
  <si>
    <t>Happygirlie</t>
  </si>
  <si>
    <t>https://www.munzee.com/m/Happygirlie/7277/</t>
  </si>
  <si>
    <t>https://www.munzee.com/m/pikespice/10009/</t>
  </si>
  <si>
    <t>linusbi</t>
  </si>
  <si>
    <t>https://www.munzee.com/m/linusbi/5752</t>
  </si>
  <si>
    <t>OHail</t>
  </si>
  <si>
    <t>https://www.munzee.com/m/OHail/30601/</t>
  </si>
  <si>
    <t>AgentHop</t>
  </si>
  <si>
    <t>https://www.munzee.com/m/AgentHop/9429/</t>
  </si>
  <si>
    <t>HopsGeneral</t>
  </si>
  <si>
    <t>https://www.munzee.com/m/hopsgeneral/8495/</t>
  </si>
  <si>
    <t>fionails</t>
  </si>
  <si>
    <t>https://www.munzee.com/m/fionails/6555/</t>
  </si>
  <si>
    <t>munzeemor</t>
  </si>
  <si>
    <t>https://www.munzee.com/m/munzeemor/2730</t>
  </si>
  <si>
    <t>Moppett85</t>
  </si>
  <si>
    <t>https://www.munzee.com/m/Moppett85/4652</t>
  </si>
  <si>
    <t>munzeefarmor</t>
  </si>
  <si>
    <t>https://www.munzee.com/m/munzeefarmor/3424/</t>
  </si>
  <si>
    <t xml:space="preserve">Owdminer </t>
  </si>
  <si>
    <t>https://www.munzee.com/m/OwdMiner/10621/</t>
  </si>
  <si>
    <t>sdgal</t>
  </si>
  <si>
    <t>https://www.munzee.com/m/sdgal/6430/</t>
  </si>
  <si>
    <t>Virtual Citrine</t>
  </si>
  <si>
    <t>citrine</t>
  </si>
  <si>
    <t>Bluepoppy</t>
  </si>
  <si>
    <t>https://www.munzee.com/m/BluePoppy/9398/</t>
  </si>
  <si>
    <t>https://www.munzee.com/m/poshrule/10839/</t>
  </si>
  <si>
    <t>123xilef</t>
  </si>
  <si>
    <t>https://www.munzee.com/m/123xilef/21673/</t>
  </si>
  <si>
    <t xml:space="preserve">munzeeprof </t>
  </si>
  <si>
    <t>https://www.munzee.com/m/munzeeprof/26260/</t>
  </si>
  <si>
    <t xml:space="preserve"> Teamboz</t>
  </si>
  <si>
    <t>https://www.munzee.com/m/Teamboz/8954/</t>
  </si>
  <si>
    <t>https://www.munzee.com/m/tmabrey/9193/</t>
  </si>
  <si>
    <t>https://www.munzee.com/m/ryo62/5394/</t>
  </si>
  <si>
    <t>POI Virtual Garden</t>
  </si>
  <si>
    <t>poi virtual garden</t>
  </si>
  <si>
    <t>https://www.munzee.com/m/bearmomscouter/8752/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</si>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</sst>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2.0"/>
      <color rgb="FF000000"/>
      <name val="Arial"/>
    </font>
    <font>
      <u/>
      <sz val="11.0"/>
      <color rgb="FF333333"/>
      <name val="&quot;Helvetica Neue&quot;"/>
    </font>
    <font>
      <name val="Arial"/>
    </font>
    <font>
      <b/>
      <color rgb="FF000000"/>
      <name val="Arial"/>
    </font>
    <font>
      <sz val="11.0"/>
      <name val="Arial"/>
    </font>
    <font>
      <color rgb="FFFFFFFF"/>
      <name val="Arial"/>
    </font>
    <font>
      <u/>
      <color rgb="FF0000FF"/>
    </font>
    <font>
      <sz val="11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Inconsolata"/>
    </font>
    <font>
      <u/>
      <color rgb="FF1155CC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674EA7"/>
        <bgColor rgb="FF674EA7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9" xfId="0" applyAlignment="1" applyBorder="1" applyFont="1" applyNumberFormat="1">
      <alignment horizontal="center" vertical="bottom"/>
    </xf>
    <xf borderId="1" fillId="4" fontId="6" numFmtId="0" xfId="0" applyAlignment="1" applyBorder="1" applyFill="1" applyFont="1">
      <alignment horizontal="center" readingOrder="0" vertical="bottom"/>
    </xf>
    <xf borderId="1" fillId="5" fontId="3" numFmtId="0" xfId="0" applyAlignment="1" applyBorder="1" applyFill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1" fillId="7" fontId="3" numFmtId="0" xfId="0" applyAlignment="1" applyBorder="1" applyFill="1" applyFont="1">
      <alignment horizontal="center" vertical="bottom"/>
    </xf>
    <xf borderId="1" fillId="8" fontId="6" numFmtId="0" xfId="0" applyAlignment="1" applyBorder="1" applyFill="1" applyFont="1">
      <alignment horizontal="center" vertical="bottom"/>
    </xf>
    <xf borderId="1" fillId="9" fontId="6" numFmtId="0" xfId="0" applyAlignment="1" applyBorder="1" applyFill="1" applyFont="1">
      <alignment horizontal="center" vertical="bottom"/>
    </xf>
    <xf borderId="1" fillId="10" fontId="6" numFmtId="0" xfId="0" applyAlignment="1" applyBorder="1" applyFill="1" applyFont="1">
      <alignment horizontal="center" readingOrder="0" vertical="bottom"/>
    </xf>
    <xf borderId="0" fillId="0" fontId="7" numFmtId="0" xfId="0" applyAlignment="1" applyFont="1">
      <alignment readingOrder="0"/>
    </xf>
    <xf borderId="1" fillId="2" fontId="8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vertical="bottom"/>
    </xf>
    <xf borderId="1" fillId="2" fontId="9" numFmtId="9" xfId="0" applyAlignment="1" applyBorder="1" applyFont="1" applyNumberFormat="1">
      <alignment horizontal="center" vertical="bottom"/>
    </xf>
    <xf borderId="0" fillId="0" fontId="10" numFmtId="0" xfId="0" applyAlignment="1" applyFont="1">
      <alignment readingOrder="0"/>
    </xf>
    <xf borderId="0" fillId="3" fontId="11" numFmtId="0" xfId="0" applyFont="1"/>
    <xf borderId="0" fillId="0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1181100</xdr:colOff>
      <xdr:row>0</xdr:row>
      <xdr:rowOff>0</xdr:rowOff>
    </xdr:from>
    <xdr:ext cx="1905000" cy="18002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opsgeneral/8495/" TargetMode="External"/><Relationship Id="rId42" Type="http://schemas.openxmlformats.org/officeDocument/2006/relationships/hyperlink" Target="https://www.munzee.com/m/munzeemor/2730" TargetMode="External"/><Relationship Id="rId41" Type="http://schemas.openxmlformats.org/officeDocument/2006/relationships/hyperlink" Target="https://www.munzee.com/m/fionails/6555/" TargetMode="External"/><Relationship Id="rId44" Type="http://schemas.openxmlformats.org/officeDocument/2006/relationships/hyperlink" Target="https://www.munzee.com/m/munzeefarmor/3424/" TargetMode="External"/><Relationship Id="rId43" Type="http://schemas.openxmlformats.org/officeDocument/2006/relationships/hyperlink" Target="https://www.munzee.com/m/Moppett85/4652" TargetMode="External"/><Relationship Id="rId46" Type="http://schemas.openxmlformats.org/officeDocument/2006/relationships/hyperlink" Target="https://www.munzee.com/m/sdgal/6430/" TargetMode="External"/><Relationship Id="rId45" Type="http://schemas.openxmlformats.org/officeDocument/2006/relationships/hyperlink" Target="https://www.munzee.com/m/OwdMiner/10621/" TargetMode="External"/><Relationship Id="rId1" Type="http://schemas.openxmlformats.org/officeDocument/2006/relationships/hyperlink" Target="https://www.munzee.com/map/u12vjewft/16" TargetMode="External"/><Relationship Id="rId2" Type="http://schemas.openxmlformats.org/officeDocument/2006/relationships/hyperlink" Target="https://tinyurl.com/2xsb5tct" TargetMode="External"/><Relationship Id="rId3" Type="http://schemas.openxmlformats.org/officeDocument/2006/relationships/hyperlink" Target="https://www.munzee.com/m/SpaceCoastGeoStore/12034/" TargetMode="External"/><Relationship Id="rId4" Type="http://schemas.openxmlformats.org/officeDocument/2006/relationships/hyperlink" Target="https://www.munzee.com/m/tmabrey/9970/" TargetMode="External"/><Relationship Id="rId9" Type="http://schemas.openxmlformats.org/officeDocument/2006/relationships/hyperlink" Target="https://www.munzee.com/m/Chere/3709/" TargetMode="External"/><Relationship Id="rId48" Type="http://schemas.openxmlformats.org/officeDocument/2006/relationships/hyperlink" Target="https://www.munzee.com/m/poshrule/10839/admin/" TargetMode="External"/><Relationship Id="rId47" Type="http://schemas.openxmlformats.org/officeDocument/2006/relationships/hyperlink" Target="https://www.munzee.com/m/BluePoppy/9398/admin/" TargetMode="External"/><Relationship Id="rId49" Type="http://schemas.openxmlformats.org/officeDocument/2006/relationships/hyperlink" Target="https://www.munzee.com/m/123xilef/21673/" TargetMode="External"/><Relationship Id="rId5" Type="http://schemas.openxmlformats.org/officeDocument/2006/relationships/hyperlink" Target="https://www.munzee.com/m/humbird7/24438/" TargetMode="External"/><Relationship Id="rId6" Type="http://schemas.openxmlformats.org/officeDocument/2006/relationships/hyperlink" Target="https://www.munzee.com/m/KLC/4455/" TargetMode="External"/><Relationship Id="rId7" Type="http://schemas.openxmlformats.org/officeDocument/2006/relationships/hyperlink" Target="https://www.munzee.com/m/Teamboz/4487/" TargetMode="External"/><Relationship Id="rId8" Type="http://schemas.openxmlformats.org/officeDocument/2006/relationships/hyperlink" Target="https://www.munzee.com/m/TSwag/570/" TargetMode="External"/><Relationship Id="rId31" Type="http://schemas.openxmlformats.org/officeDocument/2006/relationships/hyperlink" Target="https://www.munzee.com/m/bearmomscouter/7051/" TargetMode="External"/><Relationship Id="rId30" Type="http://schemas.openxmlformats.org/officeDocument/2006/relationships/hyperlink" Target="https://www.munzee.com/m/meka/5823/" TargetMode="External"/><Relationship Id="rId33" Type="http://schemas.openxmlformats.org/officeDocument/2006/relationships/hyperlink" Target="https://www.munzee.com/m/2golfers/1436/" TargetMode="External"/><Relationship Id="rId32" Type="http://schemas.openxmlformats.org/officeDocument/2006/relationships/hyperlink" Target="https://www.munzee.com/m/mandello/19314/" TargetMode="External"/><Relationship Id="rId35" Type="http://schemas.openxmlformats.org/officeDocument/2006/relationships/hyperlink" Target="https://www.munzee.com/m/Happygirlie/7277/" TargetMode="External"/><Relationship Id="rId34" Type="http://schemas.openxmlformats.org/officeDocument/2006/relationships/hyperlink" Target="https://www.munzee.com/m/Nbtzyy2/4403/admin/" TargetMode="External"/><Relationship Id="rId37" Type="http://schemas.openxmlformats.org/officeDocument/2006/relationships/hyperlink" Target="https://www.munzee.com/m/linusbi/5752" TargetMode="External"/><Relationship Id="rId36" Type="http://schemas.openxmlformats.org/officeDocument/2006/relationships/hyperlink" Target="https://www.munzee.com/m/pikespice/10009/" TargetMode="External"/><Relationship Id="rId39" Type="http://schemas.openxmlformats.org/officeDocument/2006/relationships/hyperlink" Target="https://www.munzee.com/m/AgentHop/9429/" TargetMode="External"/><Relationship Id="rId38" Type="http://schemas.openxmlformats.org/officeDocument/2006/relationships/hyperlink" Target="https://www.munzee.com/m/OHail/30601/" TargetMode="External"/><Relationship Id="rId20" Type="http://schemas.openxmlformats.org/officeDocument/2006/relationships/hyperlink" Target="https://www.munzee.com/m/EagleDadandXenia/35323/" TargetMode="External"/><Relationship Id="rId22" Type="http://schemas.openxmlformats.org/officeDocument/2006/relationships/hyperlink" Target="https://www.munzee.com/m/markcase/10750/admin/" TargetMode="External"/><Relationship Id="rId21" Type="http://schemas.openxmlformats.org/officeDocument/2006/relationships/hyperlink" Target="https://www.munzee.com/m/marleyfanct/12850/" TargetMode="External"/><Relationship Id="rId24" Type="http://schemas.openxmlformats.org/officeDocument/2006/relationships/hyperlink" Target="https://www.munzee.com/m/HiTechMD/18423/" TargetMode="External"/><Relationship Id="rId23" Type="http://schemas.openxmlformats.org/officeDocument/2006/relationships/hyperlink" Target="https://www.munzee.com/m/Brazilia/15271/" TargetMode="External"/><Relationship Id="rId26" Type="http://schemas.openxmlformats.org/officeDocument/2006/relationships/hyperlink" Target="https://www.munzee.com/m/Sivontim/21204/" TargetMode="External"/><Relationship Id="rId25" Type="http://schemas.openxmlformats.org/officeDocument/2006/relationships/hyperlink" Target="https://www.munzee.com/m/Derlame/33829/" TargetMode="External"/><Relationship Id="rId28" Type="http://schemas.openxmlformats.org/officeDocument/2006/relationships/hyperlink" Target="https://www.munzee.com/m/BluePoppy/8689/admin/" TargetMode="External"/><Relationship Id="rId27" Type="http://schemas.openxmlformats.org/officeDocument/2006/relationships/hyperlink" Target="https://www.munzee.com/m/pikespice/15577/" TargetMode="External"/><Relationship Id="rId29" Type="http://schemas.openxmlformats.org/officeDocument/2006/relationships/hyperlink" Target="https://www.munzee.com/m/poshrule/4131/admin/" TargetMode="External"/><Relationship Id="rId51" Type="http://schemas.openxmlformats.org/officeDocument/2006/relationships/hyperlink" Target="https://www.munzee.com/m/Teamboz/8954/" TargetMode="External"/><Relationship Id="rId50" Type="http://schemas.openxmlformats.org/officeDocument/2006/relationships/hyperlink" Target="https://www.munzee.com/m/munzeeprof/26260/" TargetMode="External"/><Relationship Id="rId53" Type="http://schemas.openxmlformats.org/officeDocument/2006/relationships/hyperlink" Target="https://www.munzee.com/m/ryo62/5394/" TargetMode="External"/><Relationship Id="rId52" Type="http://schemas.openxmlformats.org/officeDocument/2006/relationships/hyperlink" Target="https://www.munzee.com/m/tmabrey/9193/" TargetMode="External"/><Relationship Id="rId11" Type="http://schemas.openxmlformats.org/officeDocument/2006/relationships/hyperlink" Target="https://www.munzee.com/m/SDWD/3926/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ww.munzee.com/m/poshrule/11030/admin/" TargetMode="External"/><Relationship Id="rId54" Type="http://schemas.openxmlformats.org/officeDocument/2006/relationships/hyperlink" Target="https://www.munzee.com/m/bearmomscouter/8752/" TargetMode="External"/><Relationship Id="rId13" Type="http://schemas.openxmlformats.org/officeDocument/2006/relationships/hyperlink" Target="https://www.munzee.com/m/BAJACLAN/14716/" TargetMode="External"/><Relationship Id="rId12" Type="http://schemas.openxmlformats.org/officeDocument/2006/relationships/hyperlink" Target="https://www.munzee.com/m/TinyTrio/4370/" TargetMode="External"/><Relationship Id="rId15" Type="http://schemas.openxmlformats.org/officeDocument/2006/relationships/hyperlink" Target="https://www.munzee.com/m/PelicanRouge/5016/" TargetMode="External"/><Relationship Id="rId14" Type="http://schemas.openxmlformats.org/officeDocument/2006/relationships/hyperlink" Target="https://www.munzee.com/m/ryo62/3980/" TargetMode="External"/><Relationship Id="rId17" Type="http://schemas.openxmlformats.org/officeDocument/2006/relationships/hyperlink" Target="https://www.munzee.com/m/levesund/9223/admin/" TargetMode="External"/><Relationship Id="rId16" Type="http://schemas.openxmlformats.org/officeDocument/2006/relationships/hyperlink" Target="https://www.munzee.com/m/GeodudeDK/7538/" TargetMode="External"/><Relationship Id="rId19" Type="http://schemas.openxmlformats.org/officeDocument/2006/relationships/hyperlink" Target="https://www.munzee.com/m/LindaH417/4711/" TargetMode="External"/><Relationship Id="rId18" Type="http://schemas.openxmlformats.org/officeDocument/2006/relationships/hyperlink" Target="https://www.munzee.com/m/Reart/23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  <col customWidth="1" min="6" max="6" width="15.63"/>
    <col customWidth="1" min="7" max="7" width="25.13"/>
    <col customWidth="1" min="8" max="8" width="43.88"/>
  </cols>
  <sheetData>
    <row r="1">
      <c r="A1" s="1" t="s">
        <v>0</v>
      </c>
      <c r="B1" s="2" t="s">
        <v>1</v>
      </c>
      <c r="C1" s="3"/>
      <c r="D1" s="3"/>
      <c r="E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>
      <c r="A3" s="6" t="s">
        <v>7</v>
      </c>
      <c r="B3" s="7">
        <f>COUNTIF($F14:$F65, "white")</f>
        <v>22</v>
      </c>
      <c r="C3" s="7">
        <f>B3-COUNTIFs($F14:$F65, "white", $H14:$H65,"")</f>
        <v>22</v>
      </c>
      <c r="D3" s="7">
        <f t="shared" ref="D3:D10" si="1">B3-C3</f>
        <v>0</v>
      </c>
      <c r="E3" s="8">
        <f t="shared" ref="E3:E11" si="2">C3/B3</f>
        <v>1</v>
      </c>
    </row>
    <row r="4">
      <c r="A4" s="9" t="s">
        <v>8</v>
      </c>
      <c r="B4" s="7">
        <f>COUNTIF($F14:$F65, "peas seed")</f>
        <v>9</v>
      </c>
      <c r="C4" s="7">
        <f>B4-COUNTIFs($F14:$F65, "peas seed", $H14:$H65,"")</f>
        <v>9</v>
      </c>
      <c r="D4" s="7">
        <f t="shared" si="1"/>
        <v>0</v>
      </c>
      <c r="E4" s="8">
        <f t="shared" si="2"/>
        <v>1</v>
      </c>
    </row>
    <row r="5">
      <c r="A5" s="10" t="s">
        <v>9</v>
      </c>
      <c r="B5" s="7">
        <f>COUNTIF($F14:$F65, "reseller")</f>
        <v>3</v>
      </c>
      <c r="C5" s="7">
        <f>B5-COUNTIFs($F14:$F65, "reseller", $H15:$H66,"")</f>
        <v>3</v>
      </c>
      <c r="D5" s="7">
        <f t="shared" si="1"/>
        <v>0</v>
      </c>
      <c r="E5" s="8">
        <f t="shared" si="2"/>
        <v>1</v>
      </c>
    </row>
    <row r="6">
      <c r="A6" s="11" t="s">
        <v>10</v>
      </c>
      <c r="B6" s="7">
        <f>COUNTIF($F14:$F65, "flatdiscgolfbasket")</f>
        <v>3</v>
      </c>
      <c r="C6" s="7">
        <f>B6-COUNTIFs($F14:$F65, "flatdiscgolfbasket", $H14:$H65,"")</f>
        <v>3</v>
      </c>
      <c r="D6" s="7">
        <f t="shared" si="1"/>
        <v>0</v>
      </c>
      <c r="E6" s="8">
        <f t="shared" si="2"/>
        <v>1</v>
      </c>
    </row>
    <row r="7">
      <c r="A7" s="12" t="s">
        <v>11</v>
      </c>
      <c r="B7" s="7">
        <f>COUNTIF($F14:$F65, "poi virtual garden")</f>
        <v>1</v>
      </c>
      <c r="C7" s="7">
        <f>B7-COUNTIFs($F14:$F65, "poi virtual garden", $H14:$H65,"")</f>
        <v>1</v>
      </c>
      <c r="D7" s="7">
        <f t="shared" si="1"/>
        <v>0</v>
      </c>
      <c r="E7" s="8">
        <f t="shared" si="2"/>
        <v>1</v>
      </c>
    </row>
    <row r="8">
      <c r="A8" s="13" t="s">
        <v>12</v>
      </c>
      <c r="B8" s="7">
        <f>COUNTIF($F14:$F65, "voidmystery")</f>
        <v>9</v>
      </c>
      <c r="C8" s="7">
        <f>B8-COUNTIFs($F14:$F65, "voidmystery", $H14:$H65,"")</f>
        <v>9</v>
      </c>
      <c r="D8" s="7">
        <f t="shared" si="1"/>
        <v>0</v>
      </c>
      <c r="E8" s="8">
        <f t="shared" si="2"/>
        <v>1</v>
      </c>
    </row>
    <row r="9">
      <c r="A9" s="14" t="s">
        <v>13</v>
      </c>
      <c r="B9" s="7">
        <f>COUNTIF($F14:$F65, "onyx")</f>
        <v>2</v>
      </c>
      <c r="C9" s="7">
        <f>B9-COUNTIFs($F14:$F65, "onyx", $H14:$H65,"")</f>
        <v>2</v>
      </c>
      <c r="D9" s="7">
        <f t="shared" si="1"/>
        <v>0</v>
      </c>
      <c r="E9" s="8">
        <f t="shared" si="2"/>
        <v>1</v>
      </c>
    </row>
    <row r="10">
      <c r="A10" s="15" t="s">
        <v>14</v>
      </c>
      <c r="B10" s="7">
        <f>COUNTIF($F14:$F65, "citrine")</f>
        <v>3</v>
      </c>
      <c r="C10" s="7">
        <f>B10-COUNTIFs($F14:$F65, "citrine", $H14:$H65,"")</f>
        <v>3</v>
      </c>
      <c r="D10" s="7">
        <f t="shared" si="1"/>
        <v>0</v>
      </c>
      <c r="E10" s="8">
        <f t="shared" si="2"/>
        <v>1</v>
      </c>
      <c r="G10" s="16" t="s">
        <v>15</v>
      </c>
    </row>
    <row r="11">
      <c r="A11" s="4" t="s">
        <v>3</v>
      </c>
      <c r="B11" s="17">
        <f t="shared" ref="B11:D11" si="3">sum(B3:B10)</f>
        <v>52</v>
      </c>
      <c r="C11" s="18">
        <f t="shared" si="3"/>
        <v>52</v>
      </c>
      <c r="D11" s="18">
        <f t="shared" si="3"/>
        <v>0</v>
      </c>
      <c r="E11" s="19">
        <f t="shared" si="2"/>
        <v>1</v>
      </c>
    </row>
    <row r="12">
      <c r="A12" s="20" t="s">
        <v>16</v>
      </c>
    </row>
    <row r="13">
      <c r="A13" s="20" t="s">
        <v>17</v>
      </c>
      <c r="B13" s="20" t="s">
        <v>18</v>
      </c>
      <c r="C13" s="20" t="s">
        <v>19</v>
      </c>
      <c r="D13" s="20" t="s">
        <v>20</v>
      </c>
      <c r="E13" s="20" t="s">
        <v>2</v>
      </c>
      <c r="F13" s="20" t="s">
        <v>21</v>
      </c>
      <c r="G13" s="20" t="s">
        <v>22</v>
      </c>
      <c r="H13" s="20" t="s">
        <v>23</v>
      </c>
      <c r="I13" s="20" t="s">
        <v>24</v>
      </c>
      <c r="J13" s="20" t="s">
        <v>25</v>
      </c>
      <c r="K13" s="20" t="s">
        <v>4</v>
      </c>
    </row>
    <row r="14">
      <c r="A14" s="20">
        <v>1.0</v>
      </c>
      <c r="B14" s="20">
        <v>3.0</v>
      </c>
      <c r="C14" s="20">
        <v>52.9307205449893</v>
      </c>
      <c r="D14" s="20">
        <v>1.30586556606658</v>
      </c>
      <c r="E14" s="20" t="s">
        <v>26</v>
      </c>
      <c r="F14" s="20" t="s">
        <v>27</v>
      </c>
      <c r="G14" s="20" t="s">
        <v>28</v>
      </c>
      <c r="H14" s="16" t="s">
        <v>29</v>
      </c>
      <c r="J14" s="21">
        <f t="shared" ref="J14:J65" si="4">COUNTIF($G$14:$G$65,G14)</f>
        <v>1</v>
      </c>
      <c r="K14" s="21">
        <f t="shared" ref="K14:K65" si="5">J14-COUNTIFS($G$14:$G$65,G14,$H$14:$H$65,"")</f>
        <v>1</v>
      </c>
    </row>
    <row r="15">
      <c r="A15" s="20">
        <v>1.0</v>
      </c>
      <c r="B15" s="20">
        <v>4.0</v>
      </c>
      <c r="C15" s="20">
        <v>52.9306598016823</v>
      </c>
      <c r="D15" s="20">
        <v>1.30608167108607</v>
      </c>
      <c r="E15" s="20" t="s">
        <v>26</v>
      </c>
      <c r="F15" s="20" t="s">
        <v>27</v>
      </c>
      <c r="G15" s="20" t="s">
        <v>30</v>
      </c>
      <c r="H15" s="16" t="s">
        <v>31</v>
      </c>
      <c r="J15" s="21">
        <f t="shared" si="4"/>
        <v>2</v>
      </c>
      <c r="K15" s="21">
        <f t="shared" si="5"/>
        <v>2</v>
      </c>
    </row>
    <row r="16">
      <c r="A16" s="20">
        <v>1.0</v>
      </c>
      <c r="B16" s="20">
        <v>5.0</v>
      </c>
      <c r="C16" s="20">
        <v>52.9305990583753</v>
      </c>
      <c r="D16" s="20">
        <v>1.30629777580224</v>
      </c>
      <c r="E16" s="20" t="s">
        <v>26</v>
      </c>
      <c r="F16" s="20" t="s">
        <v>27</v>
      </c>
      <c r="G16" s="20" t="s">
        <v>32</v>
      </c>
      <c r="H16" s="16" t="s">
        <v>33</v>
      </c>
      <c r="J16" s="21">
        <f t="shared" si="4"/>
        <v>1</v>
      </c>
      <c r="K16" s="21">
        <f t="shared" si="5"/>
        <v>1</v>
      </c>
    </row>
    <row r="17">
      <c r="A17" s="20">
        <v>1.0</v>
      </c>
      <c r="B17" s="20">
        <v>6.0</v>
      </c>
      <c r="C17" s="20">
        <v>52.9305383150682</v>
      </c>
      <c r="D17" s="20">
        <v>1.30651388021522</v>
      </c>
      <c r="E17" s="20" t="s">
        <v>26</v>
      </c>
      <c r="F17" s="20" t="s">
        <v>27</v>
      </c>
      <c r="G17" s="20" t="s">
        <v>34</v>
      </c>
      <c r="H17" s="16" t="s">
        <v>35</v>
      </c>
      <c r="J17" s="21">
        <f t="shared" si="4"/>
        <v>1</v>
      </c>
      <c r="K17" s="21">
        <f t="shared" si="5"/>
        <v>1</v>
      </c>
    </row>
    <row r="18">
      <c r="A18" s="20">
        <v>1.0</v>
      </c>
      <c r="B18" s="20">
        <v>7.0</v>
      </c>
      <c r="C18" s="20">
        <v>52.9304775717612</v>
      </c>
      <c r="D18" s="20">
        <v>1.30672998432487</v>
      </c>
      <c r="E18" s="20" t="s">
        <v>26</v>
      </c>
      <c r="F18" s="20" t="s">
        <v>27</v>
      </c>
      <c r="G18" s="20" t="s">
        <v>36</v>
      </c>
      <c r="H18" s="16" t="s">
        <v>37</v>
      </c>
      <c r="J18" s="21">
        <f t="shared" si="4"/>
        <v>1</v>
      </c>
      <c r="K18" s="21">
        <f t="shared" si="5"/>
        <v>1</v>
      </c>
    </row>
    <row r="19">
      <c r="A19" s="20">
        <v>2.0</v>
      </c>
      <c r="B19" s="20">
        <v>3.0</v>
      </c>
      <c r="C19" s="20">
        <v>52.9305902809248</v>
      </c>
      <c r="D19" s="20">
        <v>1.30576477342378</v>
      </c>
      <c r="E19" s="20" t="s">
        <v>26</v>
      </c>
      <c r="F19" s="20" t="s">
        <v>27</v>
      </c>
      <c r="G19" s="20" t="s">
        <v>38</v>
      </c>
      <c r="H19" s="16" t="s">
        <v>39</v>
      </c>
      <c r="J19" s="21">
        <f t="shared" si="4"/>
        <v>1</v>
      </c>
      <c r="K19" s="21">
        <f t="shared" si="5"/>
        <v>1</v>
      </c>
    </row>
    <row r="20">
      <c r="A20" s="20">
        <v>2.0</v>
      </c>
      <c r="B20" s="20">
        <v>4.0</v>
      </c>
      <c r="C20" s="20">
        <v>52.9305295376177</v>
      </c>
      <c r="D20" s="20">
        <v>1.30598087779299</v>
      </c>
      <c r="E20" s="20" t="s">
        <v>40</v>
      </c>
      <c r="F20" s="20" t="s">
        <v>41</v>
      </c>
      <c r="G20" s="20" t="s">
        <v>42</v>
      </c>
      <c r="H20" s="22" t="s">
        <v>43</v>
      </c>
      <c r="J20" s="21">
        <f t="shared" si="4"/>
        <v>1</v>
      </c>
      <c r="K20" s="21">
        <f t="shared" si="5"/>
        <v>1</v>
      </c>
    </row>
    <row r="21">
      <c r="A21" s="20">
        <v>2.0</v>
      </c>
      <c r="B21" s="20">
        <v>5.0</v>
      </c>
      <c r="C21" s="20">
        <v>52.9304687943107</v>
      </c>
      <c r="D21" s="20">
        <v>1.30619698185887</v>
      </c>
      <c r="E21" s="20" t="s">
        <v>40</v>
      </c>
      <c r="F21" s="20" t="s">
        <v>41</v>
      </c>
      <c r="G21" s="20" t="s">
        <v>44</v>
      </c>
      <c r="H21" s="22" t="s">
        <v>45</v>
      </c>
      <c r="J21" s="21">
        <f t="shared" si="4"/>
        <v>3</v>
      </c>
      <c r="K21" s="21">
        <f t="shared" si="5"/>
        <v>3</v>
      </c>
    </row>
    <row r="22">
      <c r="A22" s="20">
        <v>2.0</v>
      </c>
      <c r="B22" s="20">
        <v>6.0</v>
      </c>
      <c r="C22" s="20">
        <v>52.9304080510037</v>
      </c>
      <c r="D22" s="20">
        <v>1.30641308562144</v>
      </c>
      <c r="E22" s="20" t="s">
        <v>40</v>
      </c>
      <c r="F22" s="20" t="s">
        <v>41</v>
      </c>
      <c r="G22" s="20" t="s">
        <v>46</v>
      </c>
      <c r="H22" s="16" t="s">
        <v>47</v>
      </c>
      <c r="J22" s="21">
        <f t="shared" si="4"/>
        <v>1</v>
      </c>
      <c r="K22" s="21">
        <f t="shared" si="5"/>
        <v>1</v>
      </c>
    </row>
    <row r="23">
      <c r="A23" s="20">
        <v>2.0</v>
      </c>
      <c r="B23" s="20">
        <v>7.0</v>
      </c>
      <c r="C23" s="20">
        <v>52.9303473076966</v>
      </c>
      <c r="D23" s="20">
        <v>1.3066291890808</v>
      </c>
      <c r="E23" s="20" t="s">
        <v>26</v>
      </c>
      <c r="F23" s="20" t="s">
        <v>27</v>
      </c>
      <c r="G23" s="20" t="s">
        <v>48</v>
      </c>
      <c r="H23" s="16" t="s">
        <v>49</v>
      </c>
      <c r="J23" s="21">
        <f t="shared" si="4"/>
        <v>1</v>
      </c>
      <c r="K23" s="21">
        <f t="shared" si="5"/>
        <v>1</v>
      </c>
    </row>
    <row r="24">
      <c r="A24" s="20">
        <v>3.0</v>
      </c>
      <c r="B24" s="20">
        <v>3.0</v>
      </c>
      <c r="C24" s="20">
        <v>52.9304600168602</v>
      </c>
      <c r="D24" s="20">
        <v>1.3056639810843</v>
      </c>
      <c r="E24" s="20" t="s">
        <v>26</v>
      </c>
      <c r="F24" s="20" t="s">
        <v>27</v>
      </c>
      <c r="G24" s="20" t="s">
        <v>50</v>
      </c>
      <c r="H24" s="22" t="s">
        <v>51</v>
      </c>
      <c r="J24" s="21">
        <f t="shared" si="4"/>
        <v>1</v>
      </c>
      <c r="K24" s="21">
        <f t="shared" si="5"/>
        <v>1</v>
      </c>
    </row>
    <row r="25">
      <c r="A25" s="20">
        <v>3.0</v>
      </c>
      <c r="B25" s="20">
        <v>4.0</v>
      </c>
      <c r="C25" s="20">
        <v>52.9303992735532</v>
      </c>
      <c r="D25" s="20">
        <v>1.3058800848031</v>
      </c>
      <c r="E25" s="20" t="s">
        <v>52</v>
      </c>
      <c r="F25" s="20" t="s">
        <v>53</v>
      </c>
      <c r="G25" s="20" t="s">
        <v>54</v>
      </c>
      <c r="H25" s="16" t="s">
        <v>55</v>
      </c>
      <c r="J25" s="21">
        <f t="shared" si="4"/>
        <v>2</v>
      </c>
      <c r="K25" s="21">
        <f t="shared" si="5"/>
        <v>2</v>
      </c>
    </row>
    <row r="26">
      <c r="A26" s="20">
        <v>3.0</v>
      </c>
      <c r="B26" s="20">
        <v>5.0</v>
      </c>
      <c r="C26" s="20">
        <v>52.9303385302462</v>
      </c>
      <c r="D26" s="20">
        <v>1.30609618821858</v>
      </c>
      <c r="E26" s="20" t="s">
        <v>52</v>
      </c>
      <c r="F26" s="20" t="s">
        <v>53</v>
      </c>
      <c r="G26" s="20" t="s">
        <v>56</v>
      </c>
      <c r="H26" s="16" t="s">
        <v>57</v>
      </c>
      <c r="J26" s="21">
        <f t="shared" si="4"/>
        <v>1</v>
      </c>
      <c r="K26" s="21">
        <f t="shared" si="5"/>
        <v>1</v>
      </c>
    </row>
    <row r="27">
      <c r="A27" s="20">
        <v>3.0</v>
      </c>
      <c r="B27" s="20">
        <v>6.0</v>
      </c>
      <c r="C27" s="20">
        <v>52.9302777869391</v>
      </c>
      <c r="D27" s="20">
        <v>1.30631229133086</v>
      </c>
      <c r="E27" s="20" t="s">
        <v>52</v>
      </c>
      <c r="F27" s="20" t="s">
        <v>53</v>
      </c>
      <c r="G27" s="20" t="s">
        <v>58</v>
      </c>
      <c r="H27" s="16" t="s">
        <v>59</v>
      </c>
      <c r="J27" s="21">
        <f t="shared" si="4"/>
        <v>1</v>
      </c>
      <c r="K27" s="21">
        <f t="shared" si="5"/>
        <v>1</v>
      </c>
    </row>
    <row r="28">
      <c r="A28" s="20">
        <v>3.0</v>
      </c>
      <c r="B28" s="20">
        <v>7.0</v>
      </c>
      <c r="C28" s="20">
        <v>52.9302170436321</v>
      </c>
      <c r="D28" s="20">
        <v>1.30652839413983</v>
      </c>
      <c r="E28" s="20" t="s">
        <v>26</v>
      </c>
      <c r="F28" s="20" t="s">
        <v>27</v>
      </c>
      <c r="G28" s="20" t="s">
        <v>60</v>
      </c>
      <c r="H28" s="16" t="s">
        <v>61</v>
      </c>
      <c r="J28" s="21">
        <f t="shared" si="4"/>
        <v>1</v>
      </c>
      <c r="K28" s="21">
        <f t="shared" si="5"/>
        <v>1</v>
      </c>
    </row>
    <row r="29">
      <c r="A29" s="20">
        <v>4.0</v>
      </c>
      <c r="B29" s="20">
        <v>1.0</v>
      </c>
      <c r="C29" s="20">
        <v>52.9304512394098</v>
      </c>
      <c r="D29" s="20">
        <v>1.30513098200151</v>
      </c>
      <c r="E29" s="20" t="s">
        <v>12</v>
      </c>
      <c r="F29" s="20" t="s">
        <v>62</v>
      </c>
      <c r="G29" s="20" t="s">
        <v>63</v>
      </c>
      <c r="H29" s="22" t="s">
        <v>64</v>
      </c>
      <c r="J29" s="21">
        <f t="shared" si="4"/>
        <v>1</v>
      </c>
      <c r="K29" s="21">
        <f t="shared" si="5"/>
        <v>1</v>
      </c>
    </row>
    <row r="30">
      <c r="A30" s="20">
        <v>4.0</v>
      </c>
      <c r="B30" s="20">
        <v>2.0</v>
      </c>
      <c r="C30" s="20">
        <v>52.9303904961027</v>
      </c>
      <c r="D30" s="20">
        <v>1.30534708567643</v>
      </c>
      <c r="E30" s="20" t="s">
        <v>12</v>
      </c>
      <c r="F30" s="20" t="s">
        <v>62</v>
      </c>
      <c r="G30" s="20" t="s">
        <v>65</v>
      </c>
      <c r="H30" s="16" t="s">
        <v>66</v>
      </c>
      <c r="J30" s="21">
        <f t="shared" si="4"/>
        <v>1</v>
      </c>
      <c r="K30" s="21">
        <f t="shared" si="5"/>
        <v>1</v>
      </c>
    </row>
    <row r="31">
      <c r="A31" s="20">
        <v>4.0</v>
      </c>
      <c r="B31" s="20">
        <v>3.0</v>
      </c>
      <c r="C31" s="20">
        <v>52.9303297527957</v>
      </c>
      <c r="D31" s="20">
        <v>1.30556318904814</v>
      </c>
      <c r="E31" s="20" t="s">
        <v>12</v>
      </c>
      <c r="F31" s="20" t="s">
        <v>62</v>
      </c>
      <c r="G31" s="20" t="s">
        <v>67</v>
      </c>
      <c r="H31" s="22" t="s">
        <v>68</v>
      </c>
      <c r="J31" s="21">
        <f t="shared" si="4"/>
        <v>1</v>
      </c>
      <c r="K31" s="21">
        <f t="shared" si="5"/>
        <v>1</v>
      </c>
    </row>
    <row r="32">
      <c r="A32" s="20">
        <v>4.0</v>
      </c>
      <c r="B32" s="20">
        <v>4.0</v>
      </c>
      <c r="C32" s="20">
        <v>52.9302690094887</v>
      </c>
      <c r="D32" s="20">
        <v>1.30577929211654</v>
      </c>
      <c r="E32" s="20" t="s">
        <v>12</v>
      </c>
      <c r="F32" s="20" t="s">
        <v>62</v>
      </c>
      <c r="G32" s="20" t="s">
        <v>69</v>
      </c>
      <c r="H32" s="16" t="s">
        <v>70</v>
      </c>
      <c r="J32" s="21">
        <f t="shared" si="4"/>
        <v>1</v>
      </c>
      <c r="K32" s="21">
        <f t="shared" si="5"/>
        <v>1</v>
      </c>
    </row>
    <row r="33">
      <c r="A33" s="20">
        <v>4.0</v>
      </c>
      <c r="B33" s="20">
        <v>5.0</v>
      </c>
      <c r="C33" s="20">
        <v>52.9302082661816</v>
      </c>
      <c r="D33" s="20">
        <v>1.30599539488173</v>
      </c>
      <c r="E33" s="20" t="s">
        <v>12</v>
      </c>
      <c r="F33" s="20" t="s">
        <v>62</v>
      </c>
      <c r="G33" s="20" t="s">
        <v>71</v>
      </c>
      <c r="H33" s="22" t="s">
        <v>72</v>
      </c>
      <c r="J33" s="21">
        <f t="shared" si="4"/>
        <v>1</v>
      </c>
      <c r="K33" s="21">
        <f t="shared" si="5"/>
        <v>1</v>
      </c>
    </row>
    <row r="34">
      <c r="A34" s="20">
        <v>4.0</v>
      </c>
      <c r="B34" s="20">
        <v>6.0</v>
      </c>
      <c r="C34" s="20">
        <v>52.9301475228746</v>
      </c>
      <c r="D34" s="20">
        <v>1.30621149734361</v>
      </c>
      <c r="E34" s="20" t="s">
        <v>12</v>
      </c>
      <c r="F34" s="20" t="s">
        <v>62</v>
      </c>
      <c r="G34" s="20" t="s">
        <v>73</v>
      </c>
      <c r="H34" s="16" t="s">
        <v>74</v>
      </c>
      <c r="J34" s="21">
        <f t="shared" si="4"/>
        <v>1</v>
      </c>
      <c r="K34" s="21">
        <f t="shared" si="5"/>
        <v>1</v>
      </c>
    </row>
    <row r="35">
      <c r="A35" s="20">
        <v>4.0</v>
      </c>
      <c r="B35" s="20">
        <v>7.0</v>
      </c>
      <c r="C35" s="20">
        <v>52.9300867795676</v>
      </c>
      <c r="D35" s="20">
        <v>1.30642759950228</v>
      </c>
      <c r="E35" s="20" t="s">
        <v>12</v>
      </c>
      <c r="F35" s="20" t="s">
        <v>62</v>
      </c>
      <c r="G35" s="20" t="s">
        <v>75</v>
      </c>
      <c r="H35" s="16" t="s">
        <v>76</v>
      </c>
      <c r="J35" s="21">
        <f t="shared" si="4"/>
        <v>1</v>
      </c>
      <c r="K35" s="21">
        <f t="shared" si="5"/>
        <v>1</v>
      </c>
    </row>
    <row r="36">
      <c r="A36" s="20">
        <v>4.0</v>
      </c>
      <c r="B36" s="20">
        <v>8.0</v>
      </c>
      <c r="C36" s="20">
        <v>52.9300260362605</v>
      </c>
      <c r="D36" s="20">
        <v>1.30664370135764</v>
      </c>
      <c r="E36" s="20" t="s">
        <v>12</v>
      </c>
      <c r="F36" s="20" t="s">
        <v>62</v>
      </c>
      <c r="G36" s="20" t="s">
        <v>77</v>
      </c>
      <c r="H36" s="16" t="s">
        <v>78</v>
      </c>
      <c r="J36" s="21">
        <f t="shared" si="4"/>
        <v>1</v>
      </c>
      <c r="K36" s="21">
        <f t="shared" si="5"/>
        <v>1</v>
      </c>
    </row>
    <row r="37">
      <c r="A37" s="20">
        <v>4.0</v>
      </c>
      <c r="B37" s="20">
        <v>9.0</v>
      </c>
      <c r="C37" s="20">
        <v>52.9299652929535</v>
      </c>
      <c r="D37" s="20">
        <v>1.30685980290968</v>
      </c>
      <c r="E37" s="20" t="s">
        <v>12</v>
      </c>
      <c r="F37" s="20" t="s">
        <v>62</v>
      </c>
      <c r="G37" s="20" t="s">
        <v>79</v>
      </c>
      <c r="H37" s="16" t="s">
        <v>80</v>
      </c>
      <c r="J37" s="21">
        <f t="shared" si="4"/>
        <v>1</v>
      </c>
      <c r="K37" s="21">
        <f t="shared" si="5"/>
        <v>1</v>
      </c>
    </row>
    <row r="38">
      <c r="A38" s="20">
        <v>5.0</v>
      </c>
      <c r="B38" s="20">
        <v>3.0</v>
      </c>
      <c r="C38" s="20">
        <v>52.9301994887312</v>
      </c>
      <c r="D38" s="20">
        <v>1.30546239731575</v>
      </c>
      <c r="E38" s="20" t="s">
        <v>81</v>
      </c>
      <c r="F38" s="20" t="s">
        <v>82</v>
      </c>
      <c r="G38" s="20" t="s">
        <v>83</v>
      </c>
      <c r="H38" s="16" t="s">
        <v>84</v>
      </c>
      <c r="J38" s="21">
        <f t="shared" si="4"/>
        <v>2</v>
      </c>
      <c r="K38" s="21">
        <f t="shared" si="5"/>
        <v>2</v>
      </c>
    </row>
    <row r="39">
      <c r="A39" s="20">
        <v>5.0</v>
      </c>
      <c r="B39" s="20">
        <v>4.0</v>
      </c>
      <c r="C39" s="20">
        <v>52.9301387454242</v>
      </c>
      <c r="D39" s="20">
        <v>1.30567849973385</v>
      </c>
      <c r="E39" s="20" t="s">
        <v>81</v>
      </c>
      <c r="F39" s="20" t="s">
        <v>82</v>
      </c>
      <c r="G39" s="20" t="s">
        <v>85</v>
      </c>
      <c r="H39" s="22" t="s">
        <v>86</v>
      </c>
      <c r="J39" s="21">
        <f t="shared" si="4"/>
        <v>2</v>
      </c>
      <c r="K39" s="21">
        <f t="shared" si="5"/>
        <v>2</v>
      </c>
    </row>
    <row r="40">
      <c r="A40" s="20">
        <v>5.0</v>
      </c>
      <c r="B40" s="20">
        <v>5.0</v>
      </c>
      <c r="C40" s="20">
        <v>52.9300780021171</v>
      </c>
      <c r="D40" s="20">
        <v>1.30589460184864</v>
      </c>
      <c r="E40" s="20" t="s">
        <v>81</v>
      </c>
      <c r="F40" s="20" t="s">
        <v>82</v>
      </c>
      <c r="G40" s="20" t="s">
        <v>44</v>
      </c>
      <c r="H40" s="22" t="s">
        <v>87</v>
      </c>
      <c r="J40" s="21">
        <f t="shared" si="4"/>
        <v>3</v>
      </c>
      <c r="K40" s="21">
        <f t="shared" si="5"/>
        <v>3</v>
      </c>
    </row>
    <row r="41">
      <c r="A41" s="20">
        <v>5.0</v>
      </c>
      <c r="B41" s="20">
        <v>6.0</v>
      </c>
      <c r="C41" s="20">
        <v>52.9300172588101</v>
      </c>
      <c r="D41" s="20">
        <v>1.30611070366023</v>
      </c>
      <c r="E41" s="20" t="s">
        <v>81</v>
      </c>
      <c r="F41" s="20" t="s">
        <v>82</v>
      </c>
      <c r="G41" s="20" t="s">
        <v>88</v>
      </c>
      <c r="H41" s="22" t="s">
        <v>89</v>
      </c>
      <c r="J41" s="21">
        <f t="shared" si="4"/>
        <v>1</v>
      </c>
      <c r="K41" s="21">
        <f t="shared" si="5"/>
        <v>1</v>
      </c>
    </row>
    <row r="42">
      <c r="A42" s="20">
        <v>5.0</v>
      </c>
      <c r="B42" s="20">
        <v>7.0</v>
      </c>
      <c r="C42" s="20">
        <v>52.9299565155031</v>
      </c>
      <c r="D42" s="20">
        <v>1.30632680516851</v>
      </c>
      <c r="E42" s="20" t="s">
        <v>81</v>
      </c>
      <c r="F42" s="20" t="s">
        <v>82</v>
      </c>
      <c r="G42" s="20" t="s">
        <v>90</v>
      </c>
      <c r="H42" s="23" t="s">
        <v>91</v>
      </c>
      <c r="J42" s="21">
        <f t="shared" si="4"/>
        <v>2</v>
      </c>
      <c r="K42" s="21">
        <f t="shared" si="5"/>
        <v>2</v>
      </c>
    </row>
    <row r="43">
      <c r="A43" s="20">
        <v>6.0</v>
      </c>
      <c r="B43" s="20">
        <v>2.0</v>
      </c>
      <c r="C43" s="20">
        <v>52.9301299679736</v>
      </c>
      <c r="D43" s="20">
        <v>1.30514550381553</v>
      </c>
      <c r="E43" s="20" t="s">
        <v>81</v>
      </c>
      <c r="F43" s="20" t="s">
        <v>82</v>
      </c>
      <c r="G43" s="20" t="s">
        <v>92</v>
      </c>
      <c r="H43" s="16" t="s">
        <v>93</v>
      </c>
      <c r="J43" s="21">
        <f t="shared" si="4"/>
        <v>1</v>
      </c>
      <c r="K43" s="21">
        <f t="shared" si="5"/>
        <v>1</v>
      </c>
    </row>
    <row r="44">
      <c r="A44" s="20">
        <v>6.0</v>
      </c>
      <c r="B44" s="20">
        <v>3.0</v>
      </c>
      <c r="C44" s="20">
        <v>52.9300692246666</v>
      </c>
      <c r="D44" s="20">
        <v>1.30536160588656</v>
      </c>
      <c r="E44" s="20" t="s">
        <v>81</v>
      </c>
      <c r="F44" s="20" t="s">
        <v>82</v>
      </c>
      <c r="G44" s="20" t="s">
        <v>94</v>
      </c>
      <c r="H44" s="16" t="s">
        <v>95</v>
      </c>
      <c r="J44" s="21">
        <f t="shared" si="4"/>
        <v>1</v>
      </c>
      <c r="K44" s="21">
        <f t="shared" si="5"/>
        <v>1</v>
      </c>
    </row>
    <row r="45">
      <c r="A45" s="20">
        <v>6.0</v>
      </c>
      <c r="B45" s="20">
        <v>4.0</v>
      </c>
      <c r="C45" s="20">
        <v>52.9300084813595</v>
      </c>
      <c r="D45" s="20">
        <v>1.30557770765426</v>
      </c>
      <c r="E45" s="20" t="s">
        <v>96</v>
      </c>
      <c r="F45" s="20" t="s">
        <v>97</v>
      </c>
      <c r="G45" s="20" t="s">
        <v>98</v>
      </c>
      <c r="H45" s="22" t="s">
        <v>99</v>
      </c>
      <c r="J45" s="21">
        <f t="shared" si="4"/>
        <v>1</v>
      </c>
      <c r="K45" s="21">
        <f t="shared" si="5"/>
        <v>1</v>
      </c>
    </row>
    <row r="46">
      <c r="A46" s="20">
        <v>6.0</v>
      </c>
      <c r="B46" s="20">
        <v>5.0</v>
      </c>
      <c r="C46" s="20">
        <v>52.9299477380525</v>
      </c>
      <c r="D46" s="20">
        <v>1.30579380911876</v>
      </c>
      <c r="E46" s="20" t="s">
        <v>81</v>
      </c>
      <c r="F46" s="20" t="s">
        <v>82</v>
      </c>
      <c r="G46" s="20" t="s">
        <v>100</v>
      </c>
      <c r="H46" s="16" t="s">
        <v>101</v>
      </c>
      <c r="J46" s="21">
        <f t="shared" si="4"/>
        <v>1</v>
      </c>
      <c r="K46" s="21">
        <f t="shared" si="5"/>
        <v>1</v>
      </c>
    </row>
    <row r="47">
      <c r="A47" s="20">
        <v>6.0</v>
      </c>
      <c r="B47" s="20">
        <v>6.0</v>
      </c>
      <c r="C47" s="20">
        <v>52.9298869947455</v>
      </c>
      <c r="D47" s="20">
        <v>1.30600991027995</v>
      </c>
      <c r="E47" s="20" t="s">
        <v>96</v>
      </c>
      <c r="F47" s="20" t="s">
        <v>97</v>
      </c>
      <c r="G47" s="20" t="s">
        <v>83</v>
      </c>
      <c r="H47" s="16" t="s">
        <v>102</v>
      </c>
      <c r="J47" s="21">
        <f t="shared" si="4"/>
        <v>2</v>
      </c>
      <c r="K47" s="21">
        <f t="shared" si="5"/>
        <v>2</v>
      </c>
    </row>
    <row r="48">
      <c r="A48" s="20">
        <v>6.0</v>
      </c>
      <c r="B48" s="20">
        <v>7.0</v>
      </c>
      <c r="C48" s="20">
        <v>52.9298262514385</v>
      </c>
      <c r="D48" s="20">
        <v>1.30622601113793</v>
      </c>
      <c r="E48" s="20" t="s">
        <v>81</v>
      </c>
      <c r="F48" s="20" t="s">
        <v>82</v>
      </c>
      <c r="G48" s="20" t="s">
        <v>103</v>
      </c>
      <c r="H48" s="22" t="s">
        <v>104</v>
      </c>
      <c r="J48" s="21">
        <f t="shared" si="4"/>
        <v>1</v>
      </c>
      <c r="K48" s="21">
        <f t="shared" si="5"/>
        <v>1</v>
      </c>
    </row>
    <row r="49">
      <c r="A49" s="20">
        <v>6.0</v>
      </c>
      <c r="B49" s="20">
        <v>8.0</v>
      </c>
      <c r="C49" s="20">
        <v>52.9297655081314</v>
      </c>
      <c r="D49" s="20">
        <v>1.3064421116926</v>
      </c>
      <c r="E49" s="20" t="s">
        <v>81</v>
      </c>
      <c r="F49" s="20" t="s">
        <v>82</v>
      </c>
      <c r="G49" s="20" t="s">
        <v>105</v>
      </c>
      <c r="H49" s="22" t="s">
        <v>106</v>
      </c>
      <c r="J49" s="21">
        <f t="shared" si="4"/>
        <v>1</v>
      </c>
      <c r="K49" s="21">
        <f t="shared" si="5"/>
        <v>1</v>
      </c>
    </row>
    <row r="50">
      <c r="A50" s="20">
        <v>7.0</v>
      </c>
      <c r="B50" s="20">
        <v>2.0</v>
      </c>
      <c r="C50" s="20">
        <v>52.9299997039091</v>
      </c>
      <c r="D50" s="20">
        <v>1.30504471333983</v>
      </c>
      <c r="E50" s="20" t="s">
        <v>81</v>
      </c>
      <c r="F50" s="20" t="s">
        <v>82</v>
      </c>
      <c r="G50" s="20" t="s">
        <v>107</v>
      </c>
      <c r="H50" s="16" t="s">
        <v>108</v>
      </c>
      <c r="J50" s="21">
        <f t="shared" si="4"/>
        <v>1</v>
      </c>
      <c r="K50" s="21">
        <f t="shared" si="5"/>
        <v>1</v>
      </c>
    </row>
    <row r="51">
      <c r="A51" s="20">
        <v>7.0</v>
      </c>
      <c r="B51" s="20">
        <v>3.0</v>
      </c>
      <c r="C51" s="20">
        <v>52.9299389606021</v>
      </c>
      <c r="D51" s="20">
        <v>1.30526081476045</v>
      </c>
      <c r="E51" s="20" t="s">
        <v>81</v>
      </c>
      <c r="F51" s="20" t="s">
        <v>82</v>
      </c>
      <c r="G51" s="20" t="s">
        <v>109</v>
      </c>
      <c r="H51" s="16" t="s">
        <v>110</v>
      </c>
      <c r="J51" s="21">
        <f t="shared" si="4"/>
        <v>1</v>
      </c>
      <c r="K51" s="21">
        <f t="shared" si="5"/>
        <v>1</v>
      </c>
    </row>
    <row r="52">
      <c r="A52" s="20">
        <v>7.0</v>
      </c>
      <c r="B52" s="20">
        <v>4.0</v>
      </c>
      <c r="C52" s="20">
        <v>52.929878217295</v>
      </c>
      <c r="D52" s="20">
        <v>1.30547691587787</v>
      </c>
      <c r="E52" s="20" t="s">
        <v>81</v>
      </c>
      <c r="F52" s="20" t="s">
        <v>82</v>
      </c>
      <c r="G52" s="20" t="s">
        <v>111</v>
      </c>
      <c r="H52" s="22" t="s">
        <v>112</v>
      </c>
      <c r="J52" s="21">
        <f t="shared" si="4"/>
        <v>1</v>
      </c>
      <c r="K52" s="21">
        <f t="shared" si="5"/>
        <v>1</v>
      </c>
    </row>
    <row r="53">
      <c r="A53" s="20">
        <v>7.0</v>
      </c>
      <c r="B53" s="20">
        <v>5.0</v>
      </c>
      <c r="C53" s="20">
        <v>52.929817473988</v>
      </c>
      <c r="D53" s="20">
        <v>1.30569301669197</v>
      </c>
      <c r="E53" s="20" t="s">
        <v>81</v>
      </c>
      <c r="F53" s="20" t="s">
        <v>82</v>
      </c>
      <c r="G53" s="20" t="s">
        <v>113</v>
      </c>
      <c r="H53" s="16" t="s">
        <v>114</v>
      </c>
      <c r="J53" s="21">
        <f t="shared" si="4"/>
        <v>1</v>
      </c>
      <c r="K53" s="21">
        <f t="shared" si="5"/>
        <v>1</v>
      </c>
    </row>
    <row r="54">
      <c r="A54" s="20">
        <v>7.0</v>
      </c>
      <c r="B54" s="20">
        <v>6.0</v>
      </c>
      <c r="C54" s="20">
        <v>52.929756730681</v>
      </c>
      <c r="D54" s="20">
        <v>1.30590911720287</v>
      </c>
      <c r="E54" s="20" t="s">
        <v>81</v>
      </c>
      <c r="F54" s="20" t="s">
        <v>82</v>
      </c>
      <c r="G54" s="24" t="s">
        <v>115</v>
      </c>
      <c r="H54" s="23" t="s">
        <v>116</v>
      </c>
      <c r="J54" s="21">
        <f t="shared" si="4"/>
        <v>1</v>
      </c>
      <c r="K54" s="21">
        <f t="shared" si="5"/>
        <v>1</v>
      </c>
    </row>
    <row r="55">
      <c r="A55" s="20">
        <v>7.0</v>
      </c>
      <c r="B55" s="20">
        <v>7.0</v>
      </c>
      <c r="C55" s="20">
        <v>52.9296959873739</v>
      </c>
      <c r="D55" s="20">
        <v>1.30612521741045</v>
      </c>
      <c r="E55" s="20" t="s">
        <v>81</v>
      </c>
      <c r="F55" s="20" t="s">
        <v>82</v>
      </c>
      <c r="G55" s="20" t="s">
        <v>117</v>
      </c>
      <c r="H55" s="16" t="s">
        <v>118</v>
      </c>
      <c r="J55" s="21">
        <f t="shared" si="4"/>
        <v>1</v>
      </c>
      <c r="K55" s="21">
        <f t="shared" si="5"/>
        <v>1</v>
      </c>
    </row>
    <row r="56">
      <c r="A56" s="20">
        <v>7.0</v>
      </c>
      <c r="B56" s="20">
        <v>8.0</v>
      </c>
      <c r="C56" s="20">
        <v>52.9296352440669</v>
      </c>
      <c r="D56" s="20">
        <v>1.30634131731483</v>
      </c>
      <c r="E56" s="20" t="s">
        <v>81</v>
      </c>
      <c r="F56" s="20" t="s">
        <v>82</v>
      </c>
      <c r="G56" s="20" t="s">
        <v>119</v>
      </c>
      <c r="H56" s="16" t="s">
        <v>120</v>
      </c>
      <c r="J56" s="21">
        <f t="shared" si="4"/>
        <v>1</v>
      </c>
      <c r="K56" s="21">
        <f t="shared" si="5"/>
        <v>1</v>
      </c>
    </row>
    <row r="57">
      <c r="A57" s="20">
        <v>8.0</v>
      </c>
      <c r="B57" s="20">
        <v>3.0</v>
      </c>
      <c r="C57" s="20">
        <v>52.9298086965375</v>
      </c>
      <c r="D57" s="20">
        <v>1.30516002393846</v>
      </c>
      <c r="E57" s="20" t="s">
        <v>81</v>
      </c>
      <c r="F57" s="20" t="s">
        <v>82</v>
      </c>
      <c r="G57" s="20" t="s">
        <v>121</v>
      </c>
      <c r="H57" s="22" t="s">
        <v>122</v>
      </c>
      <c r="J57" s="21">
        <f t="shared" si="4"/>
        <v>1</v>
      </c>
      <c r="K57" s="21">
        <f t="shared" si="5"/>
        <v>1</v>
      </c>
    </row>
    <row r="58">
      <c r="A58" s="20">
        <v>8.0</v>
      </c>
      <c r="B58" s="20">
        <v>4.0</v>
      </c>
      <c r="C58" s="20">
        <v>52.9297479532304</v>
      </c>
      <c r="D58" s="20">
        <v>1.30537612440548</v>
      </c>
      <c r="E58" s="20" t="s">
        <v>123</v>
      </c>
      <c r="F58" s="20" t="s">
        <v>124</v>
      </c>
      <c r="G58" s="20" t="s">
        <v>125</v>
      </c>
      <c r="H58" s="22" t="s">
        <v>126</v>
      </c>
      <c r="J58" s="21">
        <f t="shared" si="4"/>
        <v>2</v>
      </c>
      <c r="K58" s="21">
        <f t="shared" si="5"/>
        <v>2</v>
      </c>
    </row>
    <row r="59">
      <c r="A59" s="20">
        <v>8.0</v>
      </c>
      <c r="B59" s="20">
        <v>5.0</v>
      </c>
      <c r="C59" s="20">
        <v>52.9296872099234</v>
      </c>
      <c r="D59" s="20">
        <v>1.30559222456929</v>
      </c>
      <c r="E59" s="20" t="s">
        <v>123</v>
      </c>
      <c r="F59" s="20" t="s">
        <v>124</v>
      </c>
      <c r="G59" s="20" t="s">
        <v>44</v>
      </c>
      <c r="H59" s="22" t="s">
        <v>127</v>
      </c>
      <c r="J59" s="21">
        <f t="shared" si="4"/>
        <v>3</v>
      </c>
      <c r="K59" s="21">
        <f t="shared" si="5"/>
        <v>3</v>
      </c>
    </row>
    <row r="60">
      <c r="A60" s="20">
        <v>8.0</v>
      </c>
      <c r="B60" s="20">
        <v>6.0</v>
      </c>
      <c r="C60" s="20">
        <v>52.9296264666164</v>
      </c>
      <c r="D60" s="20">
        <v>1.30580832442979</v>
      </c>
      <c r="E60" s="20" t="s">
        <v>123</v>
      </c>
      <c r="F60" s="20" t="s">
        <v>124</v>
      </c>
      <c r="G60" s="20" t="s">
        <v>128</v>
      </c>
      <c r="H60" s="16" t="s">
        <v>129</v>
      </c>
      <c r="J60" s="21">
        <f t="shared" si="4"/>
        <v>1</v>
      </c>
      <c r="K60" s="21">
        <f t="shared" si="5"/>
        <v>1</v>
      </c>
    </row>
    <row r="61">
      <c r="A61" s="20">
        <v>8.0</v>
      </c>
      <c r="B61" s="20">
        <v>7.0</v>
      </c>
      <c r="C61" s="20">
        <v>52.9295657233094</v>
      </c>
      <c r="D61" s="20">
        <v>1.30602442398708</v>
      </c>
      <c r="E61" s="20" t="s">
        <v>81</v>
      </c>
      <c r="F61" s="20" t="s">
        <v>82</v>
      </c>
      <c r="G61" s="20" t="s">
        <v>130</v>
      </c>
      <c r="H61" s="16" t="s">
        <v>131</v>
      </c>
      <c r="J61" s="21">
        <f t="shared" si="4"/>
        <v>1</v>
      </c>
      <c r="K61" s="21">
        <f t="shared" si="5"/>
        <v>1</v>
      </c>
    </row>
    <row r="62">
      <c r="A62" s="20">
        <v>9.0</v>
      </c>
      <c r="B62" s="20">
        <v>4.0</v>
      </c>
      <c r="C62" s="20">
        <v>52.9296176891659</v>
      </c>
      <c r="D62" s="20">
        <v>1.30527533323606</v>
      </c>
      <c r="E62" s="20" t="s">
        <v>81</v>
      </c>
      <c r="F62" s="20" t="s">
        <v>82</v>
      </c>
      <c r="G62" s="20" t="s">
        <v>132</v>
      </c>
      <c r="H62" s="16" t="s">
        <v>133</v>
      </c>
      <c r="J62" s="21">
        <f t="shared" si="4"/>
        <v>1</v>
      </c>
      <c r="K62" s="21">
        <f t="shared" si="5"/>
        <v>1</v>
      </c>
    </row>
    <row r="63">
      <c r="A63" s="20">
        <v>9.0</v>
      </c>
      <c r="B63" s="20">
        <v>5.0</v>
      </c>
      <c r="C63" s="20">
        <v>52.9295569458589</v>
      </c>
      <c r="D63" s="20">
        <v>1.30549143274947</v>
      </c>
      <c r="E63" s="20" t="s">
        <v>81</v>
      </c>
      <c r="F63" s="20" t="s">
        <v>82</v>
      </c>
      <c r="G63" s="20" t="s">
        <v>30</v>
      </c>
      <c r="H63" s="16" t="s">
        <v>134</v>
      </c>
      <c r="J63" s="21">
        <f t="shared" si="4"/>
        <v>2</v>
      </c>
      <c r="K63" s="21">
        <f t="shared" si="5"/>
        <v>2</v>
      </c>
    </row>
    <row r="64">
      <c r="A64" s="20">
        <v>9.0</v>
      </c>
      <c r="B64" s="20">
        <v>6.0</v>
      </c>
      <c r="C64" s="20">
        <v>52.9294962025519</v>
      </c>
      <c r="D64" s="20">
        <v>1.30570753195968</v>
      </c>
      <c r="E64" s="20" t="s">
        <v>81</v>
      </c>
      <c r="F64" s="20" t="s">
        <v>82</v>
      </c>
      <c r="G64" s="20" t="s">
        <v>54</v>
      </c>
      <c r="H64" s="16" t="s">
        <v>135</v>
      </c>
      <c r="J64" s="21">
        <f t="shared" si="4"/>
        <v>2</v>
      </c>
      <c r="K64" s="21">
        <f t="shared" si="5"/>
        <v>2</v>
      </c>
    </row>
    <row r="65">
      <c r="A65" s="20">
        <v>10.0</v>
      </c>
      <c r="B65" s="20">
        <v>1.0</v>
      </c>
      <c r="C65" s="20">
        <v>52.9296696550224</v>
      </c>
      <c r="D65" s="20">
        <v>1.30452624396116</v>
      </c>
      <c r="E65" s="20" t="s">
        <v>136</v>
      </c>
      <c r="F65" s="20" t="s">
        <v>137</v>
      </c>
      <c r="G65" s="20" t="s">
        <v>90</v>
      </c>
      <c r="H65" s="16" t="s">
        <v>138</v>
      </c>
      <c r="J65" s="21">
        <f t="shared" si="4"/>
        <v>2</v>
      </c>
      <c r="K65" s="21">
        <f t="shared" si="5"/>
        <v>2</v>
      </c>
    </row>
    <row r="67">
      <c r="A67" s="20" t="s">
        <v>139</v>
      </c>
    </row>
    <row r="68">
      <c r="A68" s="20" t="s">
        <v>140</v>
      </c>
      <c r="B68" s="20">
        <v>52.9293313928268</v>
      </c>
      <c r="C68" s="20">
        <v>1.30544829473365</v>
      </c>
      <c r="D68" s="20">
        <v>20.0</v>
      </c>
      <c r="E68" s="20">
        <v>25.0</v>
      </c>
      <c r="F68" s="20">
        <v>115.0</v>
      </c>
      <c r="G68" s="20">
        <v>0.0</v>
      </c>
      <c r="H68" s="20">
        <v>20.0</v>
      </c>
      <c r="I68" s="20">
        <v>17.0</v>
      </c>
    </row>
  </sheetData>
  <hyperlinks>
    <hyperlink r:id="rId1" ref="B1"/>
    <hyperlink r:id="rId2" ref="G10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</hyperlinks>
  <drawing r:id="rId55"/>
</worksheet>
</file>