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0B92BA38-4236-4751-9EE4-E78C48288B1B}"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2" i="1" l="1"/>
  <c r="F40" i="1"/>
  <c r="F37" i="1"/>
  <c r="F31" i="1"/>
  <c r="F30" i="1"/>
  <c r="F55" i="1"/>
  <c r="F52" i="1"/>
  <c r="F53" i="1"/>
  <c r="F50" i="1"/>
  <c r="F48" i="1"/>
  <c r="F47" i="1"/>
  <c r="F46" i="1"/>
  <c r="F49" i="1"/>
  <c r="F51" i="1"/>
  <c r="F54" i="1"/>
  <c r="F44" i="1"/>
  <c r="F41" i="1"/>
  <c r="F39" i="1"/>
  <c r="F38" i="1"/>
  <c r="F36" i="1"/>
  <c r="F34" i="1"/>
  <c r="F33" i="1"/>
  <c r="F32" i="1"/>
  <c r="F29" i="1"/>
  <c r="F35" i="1"/>
  <c r="F43" i="1"/>
  <c r="F27" i="1"/>
  <c r="F26" i="1"/>
  <c r="F25" i="1"/>
  <c r="F24" i="1"/>
  <c r="F23" i="1"/>
  <c r="F22" i="1"/>
  <c r="F21" i="1"/>
  <c r="F20" i="1"/>
  <c r="F19" i="1"/>
  <c r="F18" i="1"/>
  <c r="F17" i="1"/>
  <c r="F16" i="1"/>
  <c r="F15" i="1"/>
  <c r="F14" i="1"/>
  <c r="F13" i="1"/>
  <c r="F12" i="1"/>
  <c r="F11" i="1"/>
  <c r="F10" i="1"/>
  <c r="F9" i="1"/>
  <c r="F8" i="1"/>
  <c r="F7" i="1"/>
  <c r="F6" i="1"/>
  <c r="F5" i="1"/>
  <c r="F4" i="1"/>
  <c r="F3" i="1"/>
  <c r="F28" i="1" s="1"/>
  <c r="F45" i="1" l="1"/>
  <c r="F56" i="1"/>
  <c r="F57" i="1" l="1"/>
</calcChain>
</file>

<file path=xl/sharedStrings.xml><?xml version="1.0" encoding="utf-8"?>
<sst xmlns="http://schemas.openxmlformats.org/spreadsheetml/2006/main" count="133" uniqueCount="96">
  <si>
    <t>晨风院校门锁签到平台功能列表</t>
  </si>
  <si>
    <t>子项目</t>
    <phoneticPr fontId="2" type="noConversion"/>
  </si>
  <si>
    <t>描述</t>
    <phoneticPr fontId="2" type="noConversion"/>
  </si>
  <si>
    <t>小计</t>
    <phoneticPr fontId="2" type="noConversion"/>
  </si>
  <si>
    <t>项目</t>
    <phoneticPr fontId="2" type="noConversion"/>
  </si>
  <si>
    <t>PC管理后台</t>
    <phoneticPr fontId="2" type="noConversion"/>
  </si>
  <si>
    <t>后台工作人员进行登录；</t>
  </si>
  <si>
    <t xml:space="preserve">登录 </t>
  </si>
  <si>
    <t>工作台</t>
    <phoneticPr fontId="2" type="noConversion"/>
  </si>
  <si>
    <t>各后台用户登陆后台之后的首页，
展示相应的平台各个维度的统计数据；</t>
    <phoneticPr fontId="2" type="noConversion"/>
  </si>
  <si>
    <t>权限/角色/人员管理</t>
    <phoneticPr fontId="2" type="noConversion"/>
  </si>
  <si>
    <t>权限项管理</t>
  </si>
  <si>
    <t>权限组管理</t>
  </si>
  <si>
    <t>角色管理</t>
  </si>
  <si>
    <t>人员管理</t>
  </si>
  <si>
    <t>系统所有菜单、操作项的权限控制管理，可以根据不同的操作项设置权限项，方便为各个角色人员进行权限项的配置，颗粒度可以细化到操作按钮；</t>
  </si>
  <si>
    <t>所有系统权限项进行组别归类，方便管理员进行统一权限管理；</t>
  </si>
  <si>
    <t>系统角色的管理，包含管理员、用户等系统使用的角色，角色进行权限配置；</t>
  </si>
  <si>
    <t>后台系统所有可以登录的人员，例如管理员等人员信息管理，所有后台登录的人员归属于某一个角色并享有该角色下面的所有权限；人员账号信息可以进行禁用、启用、更新密码等功能；</t>
    <phoneticPr fontId="2" type="noConversion"/>
  </si>
  <si>
    <t>院校管理</t>
    <phoneticPr fontId="2" type="noConversion"/>
  </si>
  <si>
    <t>新增院校</t>
  </si>
  <si>
    <t>院校列表</t>
  </si>
  <si>
    <t>操作项</t>
  </si>
  <si>
    <t>管理查看所有创建的院校；</t>
  </si>
  <si>
    <t>对院校进行管理，编辑、禁用等操作；</t>
  </si>
  <si>
    <t>后台可以添加多个院校，不同院校对应不同学生和楼宇门禁；</t>
    <phoneticPr fontId="2" type="noConversion"/>
  </si>
  <si>
    <t>楼宇管理</t>
  </si>
  <si>
    <t>新增楼宇</t>
  </si>
  <si>
    <t>设置楼宇打卡距离</t>
  </si>
  <si>
    <t>楼宇的GPS定位</t>
  </si>
  <si>
    <t>对应学校添加每个学校的宿舍楼宇；</t>
  </si>
  <si>
    <t>设置每个楼宇的打卡距离，例如50米，100米，200米；</t>
  </si>
  <si>
    <t>添加楼宇时要获取楼宇的定位，经纬度位置；</t>
  </si>
  <si>
    <t>对宿舍楼宇进行管理，编辑、禁用等操作；</t>
  </si>
  <si>
    <t>宿舍管理</t>
    <phoneticPr fontId="2" type="noConversion"/>
  </si>
  <si>
    <t>新增宿舍</t>
  </si>
  <si>
    <t>导入宿舍</t>
  </si>
  <si>
    <t>宿舍列表</t>
  </si>
  <si>
    <t>宿舍管理权限</t>
  </si>
  <si>
    <t>新增宿舍</t>
    <phoneticPr fontId="2" type="noConversion"/>
  </si>
  <si>
    <t>学校要添加对应的宿舍楼对应的宿舍号；</t>
  </si>
  <si>
    <t>批量导入学校的宿舍信息；</t>
  </si>
  <si>
    <t>查看平台上所有的宿舍列表；</t>
  </si>
  <si>
    <t>对宿舍管理有权限编辑；</t>
  </si>
  <si>
    <t>学生管理</t>
    <phoneticPr fontId="2" type="noConversion"/>
  </si>
  <si>
    <t>学生列表管理</t>
  </si>
  <si>
    <t>批量导入</t>
  </si>
  <si>
    <t>学生绑定宿舍楼</t>
  </si>
  <si>
    <t>每个学校对应的学生列表信息，包括学生的微信号、手机号、学生号、宿舍号等，所有的学生相关信息；</t>
  </si>
  <si>
    <t>每个院校先导入学生的信息，在用户登录注册时系统进行校对；</t>
  </si>
  <si>
    <t>学生要绑定对应的学校对应的楼宇对应的宿舍号；</t>
  </si>
  <si>
    <t>对学生进行管理，编辑、禁用等操作；</t>
  </si>
  <si>
    <t>设备管理</t>
    <phoneticPr fontId="2" type="noConversion"/>
  </si>
  <si>
    <t>设备列表</t>
  </si>
  <si>
    <t>设备绑定对应的院校和宿舍；</t>
  </si>
  <si>
    <t>进行管理，编辑、禁用等操作；</t>
  </si>
  <si>
    <t>门禁管理</t>
  </si>
  <si>
    <t>查看开门记录</t>
  </si>
  <si>
    <t>打卡管理</t>
  </si>
  <si>
    <t>打卡记录</t>
  </si>
  <si>
    <t>查看平台上所有院校的开门记录；</t>
    <phoneticPr fontId="2" type="noConversion"/>
  </si>
  <si>
    <t>查看平台上所有院校的打卡记录；</t>
    <phoneticPr fontId="2" type="noConversion"/>
  </si>
  <si>
    <t>院校端</t>
    <phoneticPr fontId="2" type="noConversion"/>
  </si>
  <si>
    <t>楼宇管理</t>
    <phoneticPr fontId="2" type="noConversion"/>
  </si>
  <si>
    <t>查看院校学生的开门记录，</t>
  </si>
  <si>
    <t>查看院校学生的打卡记录，</t>
  </si>
  <si>
    <t>微信授权登陆</t>
  </si>
  <si>
    <t>使用微信授权登陆，获取用户的微信号、昵称ID等信息；</t>
  </si>
  <si>
    <t>手机验证码登录</t>
  </si>
  <si>
    <t>填写手机号，手机获取验证码进行登陆；</t>
  </si>
  <si>
    <t>宿舍编号</t>
  </si>
  <si>
    <t>查查我的宿舍编号；</t>
  </si>
  <si>
    <t>开关宿舍门</t>
  </si>
  <si>
    <t>点击开门，即可实现手机开门；</t>
  </si>
  <si>
    <t>绑定宿舍号</t>
  </si>
  <si>
    <t>填写我的学生号、姓名、手机号、宿舍号进行绑定，系统在后台进行校验，如确认有该名学生和宿舍号即可绑定成功；</t>
  </si>
  <si>
    <t>识别运营商</t>
  </si>
  <si>
    <t>识别是否为联通用户，只有联通用户可以使用开门功能；系统校验学生手机号是否为联通白名单；移动和电信学生暂不可用；</t>
  </si>
  <si>
    <t>授权获取地址</t>
  </si>
  <si>
    <t>学生手机第一次要授权获取位置；</t>
  </si>
  <si>
    <t>手动打卡</t>
  </si>
  <si>
    <t>学生上微信公众号打开签到功能，进行签到</t>
  </si>
  <si>
    <t>自动打卡</t>
  </si>
  <si>
    <t>系统自动识别学生所在打卡范围进行打卡，需学生打开公众号进行打卡；</t>
  </si>
  <si>
    <t>对接硬件接口</t>
  </si>
  <si>
    <t>对接晨风公司提供的硬件接口</t>
  </si>
  <si>
    <t>登录</t>
    <phoneticPr fontId="2" type="noConversion"/>
  </si>
  <si>
    <t>门禁绑定</t>
    <phoneticPr fontId="2" type="noConversion"/>
  </si>
  <si>
    <t>打卡签到</t>
    <phoneticPr fontId="2" type="noConversion"/>
  </si>
  <si>
    <t>硬件设备对接</t>
  </si>
  <si>
    <t>学生端(公众号)</t>
    <phoneticPr fontId="2" type="noConversion"/>
  </si>
  <si>
    <t>PC管理后台小计：</t>
    <phoneticPr fontId="2" type="noConversion"/>
  </si>
  <si>
    <t>院校端小计：</t>
    <phoneticPr fontId="2" type="noConversion"/>
  </si>
  <si>
    <t>学生端小计：</t>
    <phoneticPr fontId="2" type="noConversion"/>
  </si>
  <si>
    <t>项目共计：</t>
    <phoneticPr fontId="2" type="noConversion"/>
  </si>
  <si>
    <t>单价(元/人天)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</si>
</sst>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theme="1"/>
      <name val="等线"/>
      <family val="3"/>
      <charset val="134"/>
      <scheme val="minor"/>
    </font>
    <font>
      <sz val="9"/>
      <name val="等线"/>
      <family val="3"/>
      <charset val="134"/>
      <scheme val="minor"/>
    </font>
    <font>
      <sz val="10"/>
      <color theme="1"/>
      <name val="微软雅黑"/>
      <family val="2"/>
      <charset val="134"/>
    </font>
    <font>
      <sz val="10"/>
      <color rgb="FF000000"/>
      <name val="微软雅黑"/>
      <family val="2"/>
      <charset val="134"/>
    </font>
    <font>
      <b/>
      <sz val="28"/>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0" fillId="2" borderId="4" xfId="0" applyFill="1" applyBorder="1" applyAlignment="1"/>
    <xf numFmtId="0" fontId="1" fillId="2" borderId="4" xfId="0" applyFont="1" applyFill="1" applyBorder="1" applyAlignment="1"/>
    <xf numFmtId="0" fontId="0" fillId="2" borderId="4" xfId="0" applyFill="1" applyBorder="1" applyAlignment="1">
      <alignment vertical="center"/>
    </xf>
    <xf numFmtId="0" fontId="1" fillId="3" borderId="2" xfId="0" applyFont="1" applyFill="1" applyBorder="1" applyAlignment="1">
      <alignment horizontal="right"/>
    </xf>
    <xf numFmtId="0" fontId="1" fillId="3" borderId="2" xfId="0" applyFont="1" applyFill="1" applyBorder="1" applyAlignment="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2" borderId="3" xfId="0" applyFill="1" applyBorder="1" applyAlignment="1">
      <alignment horizontal="right"/>
    </xf>
    <xf numFmtId="0" fontId="0" fillId="2" borderId="5" xfId="0" applyFill="1" applyBorder="1" applyAlignment="1">
      <alignment horizontal="right"/>
    </xf>
    <xf numFmtId="0" fontId="0" fillId="2" borderId="3" xfId="0" applyFill="1" applyBorder="1" applyAlignment="1">
      <alignment horizontal="right" vertical="center"/>
    </xf>
    <xf numFmtId="0" fontId="0" fillId="2" borderId="5" xfId="0" applyFill="1" applyBorder="1" applyAlignment="1">
      <alignment horizontal="right" vertical="center"/>
    </xf>
    <xf numFmtId="0" fontId="5" fillId="0" borderId="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7"/>
  <sheetViews>
    <sheetView tabSelected="1" zoomScale="115" zoomScaleNormal="115" workbookViewId="0">
      <selection activeCell="K6" sqref="K6"/>
    </sheetView>
  </sheetViews>
  <sheetFormatPr defaultRowHeight="14.25" x14ac:dyDescent="0.2"/>
  <cols>
    <col min="1" max="1" width="12.25" customWidth="1"/>
    <col min="2" max="2" width="18.5" customWidth="1"/>
    <col min="3" max="3" width="15.375" customWidth="1"/>
    <col min="4" max="4" width="29.375" style="4" customWidth="1"/>
    <col min="5" max="5" width="13.125" bestFit="1" customWidth="1"/>
    <col min="6" max="6" width="12.75" customWidth="1"/>
  </cols>
  <sheetData>
    <row r="1" spans="1:6" ht="35.25" x14ac:dyDescent="0.2">
      <c r="A1" s="22" t="s">
        <v>0</v>
      </c>
      <c r="B1" s="22"/>
      <c r="C1" s="22"/>
      <c r="D1" s="22"/>
      <c r="E1" s="22"/>
      <c r="F1" s="22"/>
    </row>
    <row r="2" spans="1:6" x14ac:dyDescent="0.2">
      <c r="A2" s="14" t="s">
        <v>4</v>
      </c>
      <c r="B2" s="15" t="s">
        <v>1</v>
      </c>
      <c r="C2" s="15"/>
      <c r="D2" s="14" t="s">
        <v>2</v>
      </c>
      <c r="E2" s="14" t="s">
        <v>95</v>
      </c>
      <c r="F2" s="14" t="s">
        <v>3</v>
      </c>
    </row>
    <row r="3" spans="1:6" x14ac:dyDescent="0.2">
      <c r="A3" s="16" t="s">
        <v>5</v>
      </c>
      <c r="B3" s="16" t="s">
        <v>7</v>
      </c>
      <c r="C3" s="16"/>
      <c r="D3" s="3" t="s">
        <v>6</v>
      </c>
      <c r="E3" s="2">
        <v>635</v>
      </c>
      <c r="F3" s="2">
        <f>E3*12</f>
        <v>7620</v>
      </c>
    </row>
    <row r="4" spans="1:6" ht="33" x14ac:dyDescent="0.2">
      <c r="A4" s="16"/>
      <c r="B4" s="16" t="s">
        <v>8</v>
      </c>
      <c r="C4" s="16"/>
      <c r="D4" s="5" t="s">
        <v>9</v>
      </c>
      <c r="E4" s="2">
        <v>635</v>
      </c>
      <c r="F4" s="2">
        <f>E4*16</f>
        <v>10160</v>
      </c>
    </row>
    <row r="5" spans="1:6" ht="66" x14ac:dyDescent="0.2">
      <c r="A5" s="16"/>
      <c r="B5" s="16" t="s">
        <v>10</v>
      </c>
      <c r="C5" s="6" t="s">
        <v>11</v>
      </c>
      <c r="D5" s="7" t="s">
        <v>15</v>
      </c>
      <c r="E5" s="2">
        <v>635</v>
      </c>
      <c r="F5" s="2">
        <f>E5*15</f>
        <v>9525</v>
      </c>
    </row>
    <row r="6" spans="1:6" ht="33" x14ac:dyDescent="0.2">
      <c r="A6" s="16"/>
      <c r="B6" s="16"/>
      <c r="C6" s="6" t="s">
        <v>12</v>
      </c>
      <c r="D6" s="7" t="s">
        <v>16</v>
      </c>
      <c r="E6" s="2">
        <v>635</v>
      </c>
      <c r="F6" s="2">
        <f>E6*14</f>
        <v>8890</v>
      </c>
    </row>
    <row r="7" spans="1:6" ht="33" x14ac:dyDescent="0.2">
      <c r="A7" s="16"/>
      <c r="B7" s="16"/>
      <c r="C7" s="6" t="s">
        <v>13</v>
      </c>
      <c r="D7" s="7" t="s">
        <v>17</v>
      </c>
      <c r="E7" s="2">
        <v>635</v>
      </c>
      <c r="F7" s="2">
        <f>E7*17</f>
        <v>10795</v>
      </c>
    </row>
    <row r="8" spans="1:6" ht="93.75" customHeight="1" x14ac:dyDescent="0.2">
      <c r="A8" s="16"/>
      <c r="B8" s="16"/>
      <c r="C8" s="6" t="s">
        <v>14</v>
      </c>
      <c r="D8" s="7" t="s">
        <v>18</v>
      </c>
      <c r="E8" s="2">
        <v>635</v>
      </c>
      <c r="F8" s="2">
        <f>E8*14</f>
        <v>8890</v>
      </c>
    </row>
    <row r="9" spans="1:6" ht="33" x14ac:dyDescent="0.2">
      <c r="A9" s="16"/>
      <c r="B9" s="16" t="s">
        <v>19</v>
      </c>
      <c r="C9" s="6" t="s">
        <v>20</v>
      </c>
      <c r="D9" s="7" t="s">
        <v>25</v>
      </c>
      <c r="E9" s="2">
        <v>635</v>
      </c>
      <c r="F9" s="2">
        <f>E9*15</f>
        <v>9525</v>
      </c>
    </row>
    <row r="10" spans="1:6" ht="16.5" x14ac:dyDescent="0.2">
      <c r="A10" s="16"/>
      <c r="B10" s="16"/>
      <c r="C10" s="6" t="s">
        <v>21</v>
      </c>
      <c r="D10" s="7" t="s">
        <v>23</v>
      </c>
      <c r="E10" s="2">
        <v>635</v>
      </c>
      <c r="F10" s="2">
        <f>E10*12</f>
        <v>7620</v>
      </c>
    </row>
    <row r="11" spans="1:6" ht="16.5" x14ac:dyDescent="0.2">
      <c r="A11" s="16"/>
      <c r="B11" s="16"/>
      <c r="C11" s="6" t="s">
        <v>22</v>
      </c>
      <c r="D11" s="7" t="s">
        <v>24</v>
      </c>
      <c r="E11" s="2">
        <v>635</v>
      </c>
      <c r="F11" s="2">
        <f>E11*14</f>
        <v>8890</v>
      </c>
    </row>
    <row r="12" spans="1:6" ht="16.5" customHeight="1" x14ac:dyDescent="0.2">
      <c r="A12" s="16"/>
      <c r="B12" s="17" t="s">
        <v>26</v>
      </c>
      <c r="C12" s="6" t="s">
        <v>27</v>
      </c>
      <c r="D12" s="7" t="s">
        <v>30</v>
      </c>
      <c r="E12" s="2">
        <v>635</v>
      </c>
      <c r="F12" s="2">
        <f>E12*13</f>
        <v>8255</v>
      </c>
    </row>
    <row r="13" spans="1:6" ht="33" x14ac:dyDescent="0.2">
      <c r="A13" s="16"/>
      <c r="B13" s="17"/>
      <c r="C13" s="6" t="s">
        <v>28</v>
      </c>
      <c r="D13" s="7" t="s">
        <v>31</v>
      </c>
      <c r="E13" s="2">
        <v>635</v>
      </c>
      <c r="F13" s="2">
        <f>E13*14</f>
        <v>8890</v>
      </c>
    </row>
    <row r="14" spans="1:6" ht="33" x14ac:dyDescent="0.2">
      <c r="A14" s="16"/>
      <c r="B14" s="17"/>
      <c r="C14" s="6" t="s">
        <v>29</v>
      </c>
      <c r="D14" s="7" t="s">
        <v>32</v>
      </c>
      <c r="E14" s="2">
        <v>635</v>
      </c>
      <c r="F14" s="2">
        <f>E14*15</f>
        <v>9525</v>
      </c>
    </row>
    <row r="15" spans="1:6" ht="33" x14ac:dyDescent="0.2">
      <c r="A15" s="16"/>
      <c r="B15" s="17"/>
      <c r="C15" s="6" t="s">
        <v>26</v>
      </c>
      <c r="D15" s="7" t="s">
        <v>33</v>
      </c>
      <c r="E15" s="2">
        <v>635</v>
      </c>
      <c r="F15" s="2">
        <f>E15*16</f>
        <v>10160</v>
      </c>
    </row>
    <row r="16" spans="1:6" ht="33" x14ac:dyDescent="0.2">
      <c r="A16" s="16"/>
      <c r="B16" s="16" t="s">
        <v>34</v>
      </c>
      <c r="C16" s="6" t="s">
        <v>39</v>
      </c>
      <c r="D16" s="7" t="s">
        <v>40</v>
      </c>
      <c r="E16" s="2">
        <v>635</v>
      </c>
      <c r="F16" s="2">
        <f>E16*17</f>
        <v>10795</v>
      </c>
    </row>
    <row r="17" spans="1:6" ht="16.5" x14ac:dyDescent="0.2">
      <c r="A17" s="16"/>
      <c r="B17" s="16"/>
      <c r="C17" s="6" t="s">
        <v>36</v>
      </c>
      <c r="D17" s="7" t="s">
        <v>41</v>
      </c>
      <c r="E17" s="2">
        <v>635</v>
      </c>
      <c r="F17" s="2">
        <f>E17*13</f>
        <v>8255</v>
      </c>
    </row>
    <row r="18" spans="1:6" ht="16.5" x14ac:dyDescent="0.2">
      <c r="A18" s="16"/>
      <c r="B18" s="16"/>
      <c r="C18" s="6" t="s">
        <v>37</v>
      </c>
      <c r="D18" s="7" t="s">
        <v>42</v>
      </c>
      <c r="E18" s="2">
        <v>635</v>
      </c>
      <c r="F18" s="2">
        <f>E18*14</f>
        <v>8890</v>
      </c>
    </row>
    <row r="19" spans="1:6" ht="16.5" x14ac:dyDescent="0.2">
      <c r="A19" s="16"/>
      <c r="B19" s="16"/>
      <c r="C19" s="6" t="s">
        <v>38</v>
      </c>
      <c r="D19" s="7" t="s">
        <v>43</v>
      </c>
      <c r="E19" s="2">
        <v>635</v>
      </c>
      <c r="F19" s="2">
        <f>E19*16</f>
        <v>10160</v>
      </c>
    </row>
    <row r="20" spans="1:6" ht="49.5" x14ac:dyDescent="0.2">
      <c r="A20" s="16"/>
      <c r="B20" s="16" t="s">
        <v>44</v>
      </c>
      <c r="C20" s="6" t="s">
        <v>45</v>
      </c>
      <c r="D20" s="7" t="s">
        <v>48</v>
      </c>
      <c r="E20" s="2">
        <v>635</v>
      </c>
      <c r="F20" s="2">
        <f>E20*13</f>
        <v>8255</v>
      </c>
    </row>
    <row r="21" spans="1:6" ht="33" x14ac:dyDescent="0.2">
      <c r="A21" s="16"/>
      <c r="B21" s="16"/>
      <c r="C21" s="6" t="s">
        <v>46</v>
      </c>
      <c r="D21" s="7" t="s">
        <v>49</v>
      </c>
      <c r="E21" s="2">
        <v>635</v>
      </c>
      <c r="F21" s="2">
        <f>E21*14</f>
        <v>8890</v>
      </c>
    </row>
    <row r="22" spans="1:6" ht="33" x14ac:dyDescent="0.2">
      <c r="A22" s="16"/>
      <c r="B22" s="16"/>
      <c r="C22" s="6" t="s">
        <v>47</v>
      </c>
      <c r="D22" s="7" t="s">
        <v>50</v>
      </c>
      <c r="E22" s="2">
        <v>635</v>
      </c>
      <c r="F22" s="2">
        <f>E22*15</f>
        <v>9525</v>
      </c>
    </row>
    <row r="23" spans="1:6" ht="16.5" x14ac:dyDescent="0.2">
      <c r="A23" s="16"/>
      <c r="B23" s="16"/>
      <c r="C23" s="6" t="s">
        <v>22</v>
      </c>
      <c r="D23" s="7" t="s">
        <v>51</v>
      </c>
      <c r="E23" s="2">
        <v>635</v>
      </c>
      <c r="F23" s="2">
        <f>E23*13</f>
        <v>8255</v>
      </c>
    </row>
    <row r="24" spans="1:6" ht="16.5" x14ac:dyDescent="0.2">
      <c r="A24" s="16"/>
      <c r="B24" s="16" t="s">
        <v>52</v>
      </c>
      <c r="C24" s="6" t="s">
        <v>53</v>
      </c>
      <c r="D24" s="7" t="s">
        <v>54</v>
      </c>
      <c r="E24" s="2">
        <v>635</v>
      </c>
      <c r="F24" s="2">
        <f>E24*15</f>
        <v>9525</v>
      </c>
    </row>
    <row r="25" spans="1:6" ht="16.5" x14ac:dyDescent="0.2">
      <c r="A25" s="16"/>
      <c r="B25" s="16"/>
      <c r="C25" s="6" t="s">
        <v>22</v>
      </c>
      <c r="D25" s="7" t="s">
        <v>55</v>
      </c>
      <c r="E25" s="2">
        <v>635</v>
      </c>
      <c r="F25" s="2">
        <f>E25*15</f>
        <v>9525</v>
      </c>
    </row>
    <row r="26" spans="1:6" ht="16.5" x14ac:dyDescent="0.2">
      <c r="A26" s="16"/>
      <c r="B26" s="6" t="s">
        <v>56</v>
      </c>
      <c r="C26" s="6" t="s">
        <v>57</v>
      </c>
      <c r="D26" s="7" t="s">
        <v>60</v>
      </c>
      <c r="E26" s="2">
        <v>635</v>
      </c>
      <c r="F26" s="2">
        <f>E26*16</f>
        <v>10160</v>
      </c>
    </row>
    <row r="27" spans="1:6" ht="16.5" x14ac:dyDescent="0.2">
      <c r="A27" s="16"/>
      <c r="B27" s="6" t="s">
        <v>58</v>
      </c>
      <c r="C27" s="6" t="s">
        <v>59</v>
      </c>
      <c r="D27" s="7" t="s">
        <v>61</v>
      </c>
      <c r="E27" s="2">
        <v>635</v>
      </c>
      <c r="F27" s="2">
        <f>E27*16</f>
        <v>10160</v>
      </c>
    </row>
    <row r="28" spans="1:6" x14ac:dyDescent="0.2">
      <c r="A28" s="18" t="s">
        <v>91</v>
      </c>
      <c r="B28" s="19"/>
      <c r="C28" s="19"/>
      <c r="D28" s="19"/>
      <c r="E28" s="19"/>
      <c r="F28" s="10">
        <f>SUM(F3:F27)</f>
        <v>231140</v>
      </c>
    </row>
    <row r="29" spans="1:6" ht="16.5" x14ac:dyDescent="0.2">
      <c r="A29" s="16" t="s">
        <v>62</v>
      </c>
      <c r="B29" s="16" t="s">
        <v>63</v>
      </c>
      <c r="C29" s="6" t="s">
        <v>27</v>
      </c>
      <c r="D29" s="7" t="s">
        <v>30</v>
      </c>
      <c r="E29" s="1">
        <v>635</v>
      </c>
      <c r="F29" s="1">
        <f>E29*15</f>
        <v>9525</v>
      </c>
    </row>
    <row r="30" spans="1:6" ht="33" x14ac:dyDescent="0.2">
      <c r="A30" s="16"/>
      <c r="B30" s="16"/>
      <c r="C30" s="6" t="s">
        <v>28</v>
      </c>
      <c r="D30" s="7" t="s">
        <v>31</v>
      </c>
      <c r="E30" s="1">
        <v>635</v>
      </c>
      <c r="F30" s="1">
        <f>E30*16</f>
        <v>10160</v>
      </c>
    </row>
    <row r="31" spans="1:6" ht="33" x14ac:dyDescent="0.2">
      <c r="A31" s="16"/>
      <c r="B31" s="16"/>
      <c r="C31" s="6" t="s">
        <v>29</v>
      </c>
      <c r="D31" s="7" t="s">
        <v>32</v>
      </c>
      <c r="E31" s="1">
        <v>635</v>
      </c>
      <c r="F31" s="1">
        <f>E31*19</f>
        <v>12065</v>
      </c>
    </row>
    <row r="32" spans="1:6" ht="33" x14ac:dyDescent="0.2">
      <c r="A32" s="16"/>
      <c r="B32" s="16"/>
      <c r="C32" s="6" t="s">
        <v>26</v>
      </c>
      <c r="D32" s="7" t="s">
        <v>33</v>
      </c>
      <c r="E32" s="1">
        <v>635</v>
      </c>
      <c r="F32" s="1">
        <f>E32*14</f>
        <v>8890</v>
      </c>
    </row>
    <row r="33" spans="1:6" ht="33" x14ac:dyDescent="0.2">
      <c r="A33" s="16"/>
      <c r="B33" s="16" t="s">
        <v>34</v>
      </c>
      <c r="C33" s="6" t="s">
        <v>35</v>
      </c>
      <c r="D33" s="7" t="s">
        <v>40</v>
      </c>
      <c r="E33" s="1">
        <v>635</v>
      </c>
      <c r="F33" s="1">
        <f>E33*15</f>
        <v>9525</v>
      </c>
    </row>
    <row r="34" spans="1:6" ht="16.5" x14ac:dyDescent="0.2">
      <c r="A34" s="16"/>
      <c r="B34" s="16"/>
      <c r="C34" s="6" t="s">
        <v>36</v>
      </c>
      <c r="D34" s="7" t="s">
        <v>41</v>
      </c>
      <c r="E34" s="1">
        <v>635</v>
      </c>
      <c r="F34" s="1">
        <f>E34*15</f>
        <v>9525</v>
      </c>
    </row>
    <row r="35" spans="1:6" ht="16.5" x14ac:dyDescent="0.2">
      <c r="A35" s="16"/>
      <c r="B35" s="16"/>
      <c r="C35" s="6" t="s">
        <v>37</v>
      </c>
      <c r="D35" s="7" t="s">
        <v>42</v>
      </c>
      <c r="E35" s="1">
        <v>635</v>
      </c>
      <c r="F35" s="1">
        <f t="shared" ref="F35:F43" si="0">E35*16</f>
        <v>10160</v>
      </c>
    </row>
    <row r="36" spans="1:6" ht="16.5" x14ac:dyDescent="0.2">
      <c r="A36" s="16"/>
      <c r="B36" s="16"/>
      <c r="C36" s="6" t="s">
        <v>38</v>
      </c>
      <c r="D36" s="7" t="s">
        <v>43</v>
      </c>
      <c r="E36" s="1">
        <v>635</v>
      </c>
      <c r="F36" s="1">
        <f>E36*13</f>
        <v>8255</v>
      </c>
    </row>
    <row r="37" spans="1:6" ht="49.5" x14ac:dyDescent="0.2">
      <c r="A37" s="16"/>
      <c r="B37" s="16" t="s">
        <v>44</v>
      </c>
      <c r="C37" s="6" t="s">
        <v>45</v>
      </c>
      <c r="D37" s="7" t="s">
        <v>48</v>
      </c>
      <c r="E37" s="1">
        <v>635</v>
      </c>
      <c r="F37" s="1">
        <f>E37*17</f>
        <v>10795</v>
      </c>
    </row>
    <row r="38" spans="1:6" ht="33" x14ac:dyDescent="0.2">
      <c r="A38" s="16"/>
      <c r="B38" s="16"/>
      <c r="C38" s="6" t="s">
        <v>46</v>
      </c>
      <c r="D38" s="7" t="s">
        <v>49</v>
      </c>
      <c r="E38" s="1">
        <v>635</v>
      </c>
      <c r="F38" s="1">
        <f>E38*15</f>
        <v>9525</v>
      </c>
    </row>
    <row r="39" spans="1:6" ht="33" x14ac:dyDescent="0.2">
      <c r="A39" s="16"/>
      <c r="B39" s="16"/>
      <c r="C39" s="6" t="s">
        <v>47</v>
      </c>
      <c r="D39" s="7" t="s">
        <v>50</v>
      </c>
      <c r="E39" s="1">
        <v>635</v>
      </c>
      <c r="F39" s="1">
        <f>E39*15</f>
        <v>9525</v>
      </c>
    </row>
    <row r="40" spans="1:6" ht="16.5" x14ac:dyDescent="0.2">
      <c r="A40" s="16"/>
      <c r="B40" s="16"/>
      <c r="C40" s="6" t="s">
        <v>22</v>
      </c>
      <c r="D40" s="7" t="s">
        <v>51</v>
      </c>
      <c r="E40" s="1">
        <v>635</v>
      </c>
      <c r="F40" s="1">
        <f>E40*16</f>
        <v>10160</v>
      </c>
    </row>
    <row r="41" spans="1:6" ht="16.5" x14ac:dyDescent="0.2">
      <c r="A41" s="16"/>
      <c r="B41" s="16" t="s">
        <v>52</v>
      </c>
      <c r="C41" s="6" t="s">
        <v>53</v>
      </c>
      <c r="D41" s="7" t="s">
        <v>54</v>
      </c>
      <c r="E41" s="1">
        <v>635</v>
      </c>
      <c r="F41" s="1">
        <f>E41*15</f>
        <v>9525</v>
      </c>
    </row>
    <row r="42" spans="1:6" ht="16.5" x14ac:dyDescent="0.2">
      <c r="A42" s="16"/>
      <c r="B42" s="16"/>
      <c r="C42" s="6" t="s">
        <v>22</v>
      </c>
      <c r="D42" s="7" t="s">
        <v>55</v>
      </c>
      <c r="E42" s="1">
        <v>635</v>
      </c>
      <c r="F42" s="1">
        <f>E42*14</f>
        <v>8890</v>
      </c>
    </row>
    <row r="43" spans="1:6" ht="16.5" x14ac:dyDescent="0.2">
      <c r="A43" s="16"/>
      <c r="B43" s="6" t="s">
        <v>56</v>
      </c>
      <c r="C43" s="6" t="s">
        <v>57</v>
      </c>
      <c r="D43" s="7" t="s">
        <v>64</v>
      </c>
      <c r="E43" s="1">
        <v>635</v>
      </c>
      <c r="F43" s="1">
        <f t="shared" si="0"/>
        <v>10160</v>
      </c>
    </row>
    <row r="44" spans="1:6" ht="16.5" x14ac:dyDescent="0.2">
      <c r="A44" s="16"/>
      <c r="B44" s="6" t="s">
        <v>58</v>
      </c>
      <c r="C44" s="6" t="s">
        <v>59</v>
      </c>
      <c r="D44" s="7" t="s">
        <v>65</v>
      </c>
      <c r="E44" s="1">
        <v>635</v>
      </c>
      <c r="F44" s="1">
        <f>E44*14</f>
        <v>8890</v>
      </c>
    </row>
    <row r="45" spans="1:6" x14ac:dyDescent="0.2">
      <c r="A45" s="20" t="s">
        <v>92</v>
      </c>
      <c r="B45" s="21"/>
      <c r="C45" s="21"/>
      <c r="D45" s="21"/>
      <c r="E45" s="21"/>
      <c r="F45" s="11">
        <f>SUM(F29:F44)</f>
        <v>155575</v>
      </c>
    </row>
    <row r="46" spans="1:6" ht="33" x14ac:dyDescent="0.2">
      <c r="A46" s="16" t="s">
        <v>90</v>
      </c>
      <c r="B46" s="16" t="s">
        <v>86</v>
      </c>
      <c r="C46" s="6" t="s">
        <v>66</v>
      </c>
      <c r="D46" s="7" t="s">
        <v>67</v>
      </c>
      <c r="E46" s="1">
        <v>635</v>
      </c>
      <c r="F46" s="1">
        <f>E46*15</f>
        <v>9525</v>
      </c>
    </row>
    <row r="47" spans="1:6" ht="33" x14ac:dyDescent="0.2">
      <c r="A47" s="16"/>
      <c r="B47" s="16"/>
      <c r="C47" s="6" t="s">
        <v>68</v>
      </c>
      <c r="D47" s="7" t="s">
        <v>69</v>
      </c>
      <c r="E47" s="1">
        <v>635</v>
      </c>
      <c r="F47" s="1">
        <f>E47*13</f>
        <v>8255</v>
      </c>
    </row>
    <row r="48" spans="1:6" ht="16.5" x14ac:dyDescent="0.2">
      <c r="A48" s="16"/>
      <c r="B48" s="16" t="s">
        <v>87</v>
      </c>
      <c r="C48" s="6" t="s">
        <v>70</v>
      </c>
      <c r="D48" s="7" t="s">
        <v>71</v>
      </c>
      <c r="E48" s="1">
        <v>635</v>
      </c>
      <c r="F48" s="1">
        <f>E48*14</f>
        <v>8890</v>
      </c>
    </row>
    <row r="49" spans="1:6" ht="16.5" x14ac:dyDescent="0.2">
      <c r="A49" s="16"/>
      <c r="B49" s="16"/>
      <c r="C49" s="6" t="s">
        <v>72</v>
      </c>
      <c r="D49" s="7" t="s">
        <v>73</v>
      </c>
      <c r="E49" s="1">
        <v>635</v>
      </c>
      <c r="F49" s="1">
        <f t="shared" ref="F49:F54" si="1">E49*16</f>
        <v>10160</v>
      </c>
    </row>
    <row r="50" spans="1:6" ht="66" x14ac:dyDescent="0.2">
      <c r="A50" s="16"/>
      <c r="B50" s="16"/>
      <c r="C50" s="6" t="s">
        <v>74</v>
      </c>
      <c r="D50" s="7" t="s">
        <v>75</v>
      </c>
      <c r="E50" s="1">
        <v>635</v>
      </c>
      <c r="F50" s="1">
        <f>E50*14</f>
        <v>8890</v>
      </c>
    </row>
    <row r="51" spans="1:6" ht="66" x14ac:dyDescent="0.2">
      <c r="A51" s="16"/>
      <c r="B51" s="16"/>
      <c r="C51" s="6" t="s">
        <v>76</v>
      </c>
      <c r="D51" s="7" t="s">
        <v>77</v>
      </c>
      <c r="E51" s="1">
        <v>635</v>
      </c>
      <c r="F51" s="1">
        <f t="shared" si="1"/>
        <v>10160</v>
      </c>
    </row>
    <row r="52" spans="1:6" ht="16.5" x14ac:dyDescent="0.2">
      <c r="A52" s="16"/>
      <c r="B52" s="16" t="s">
        <v>88</v>
      </c>
      <c r="C52" s="6" t="s">
        <v>78</v>
      </c>
      <c r="D52" s="7" t="s">
        <v>79</v>
      </c>
      <c r="E52" s="1">
        <v>635</v>
      </c>
      <c r="F52" s="1">
        <f>E52*18</f>
        <v>11430</v>
      </c>
    </row>
    <row r="53" spans="1:6" ht="33" x14ac:dyDescent="0.2">
      <c r="A53" s="16"/>
      <c r="B53" s="16"/>
      <c r="C53" s="6" t="s">
        <v>80</v>
      </c>
      <c r="D53" s="7" t="s">
        <v>81</v>
      </c>
      <c r="E53" s="1">
        <v>635</v>
      </c>
      <c r="F53" s="1">
        <f>E53*14</f>
        <v>8890</v>
      </c>
    </row>
    <row r="54" spans="1:6" ht="33" x14ac:dyDescent="0.2">
      <c r="A54" s="16"/>
      <c r="B54" s="16"/>
      <c r="C54" s="6" t="s">
        <v>82</v>
      </c>
      <c r="D54" s="7" t="s">
        <v>83</v>
      </c>
      <c r="E54" s="1">
        <v>635</v>
      </c>
      <c r="F54" s="1">
        <f t="shared" si="1"/>
        <v>10160</v>
      </c>
    </row>
    <row r="55" spans="1:6" ht="16.5" x14ac:dyDescent="0.2">
      <c r="A55" s="16"/>
      <c r="B55" s="6" t="s">
        <v>89</v>
      </c>
      <c r="C55" s="8" t="s">
        <v>84</v>
      </c>
      <c r="D55" s="7" t="s">
        <v>85</v>
      </c>
      <c r="E55" s="1">
        <v>635</v>
      </c>
      <c r="F55" s="1">
        <f>E55*20</f>
        <v>12700</v>
      </c>
    </row>
    <row r="56" spans="1:6" x14ac:dyDescent="0.2">
      <c r="A56" s="18" t="s">
        <v>93</v>
      </c>
      <c r="B56" s="19"/>
      <c r="C56" s="19"/>
      <c r="D56" s="19"/>
      <c r="E56" s="19"/>
      <c r="F56" s="9">
        <f>SUM(F46:F55)</f>
        <v>99060</v>
      </c>
    </row>
    <row r="57" spans="1:6" x14ac:dyDescent="0.2">
      <c r="E57" s="12" t="s">
        <v>94</v>
      </c>
      <c r="F57" s="13">
        <f>F56+F45+F28</f>
        <v>485775</v>
      </c>
    </row>
  </sheetData>
  <mergeCells count="23">
    <mergeCell ref="A45:E45"/>
    <mergeCell ref="A56:E56"/>
    <mergeCell ref="B41:B42"/>
    <mergeCell ref="A29:A44"/>
    <mergeCell ref="B46:B47"/>
    <mergeCell ref="B48:B51"/>
    <mergeCell ref="B52:B54"/>
    <mergeCell ref="A46:A55"/>
    <mergeCell ref="B33:B36"/>
    <mergeCell ref="B37:B40"/>
    <mergeCell ref="B16:B19"/>
    <mergeCell ref="B20:B23"/>
    <mergeCell ref="B24:B25"/>
    <mergeCell ref="A3:A27"/>
    <mergeCell ref="B29:B32"/>
    <mergeCell ref="B9:B11"/>
    <mergeCell ref="B12:B15"/>
    <mergeCell ref="A28:E28"/>
    <mergeCell ref="A1:F1"/>
    <mergeCell ref="B2:C2"/>
    <mergeCell ref="B3:C3"/>
    <mergeCell ref="B4:C4"/>
    <mergeCell ref="B5:B8"/>
  </mergeCells>
  <phoneticPr fontId="2" type="noConversion"/>
  <pageMargins left="0.25" right="0.25" top="0.75" bottom="0.75" header="0.3" footer="0.3"/>
  <pageSetup paperSize="9" scale="95"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2019-04-16T13:20:08Z</dcterms:modified>
</cp:coreProperties>
</file>